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27" firstSheet="2" activeTab="2"/>
  </bookViews>
  <sheets>
    <sheet name="更新履歴" sheetId="1" state="hidden" r:id="rId1"/>
    <sheet name="リスト" sheetId="2" state="hidden" r:id="rId2"/>
    <sheet name="18-1(TR表紙)" sheetId="3" r:id="rId3"/>
    <sheet name="18-2(TR基本)" sheetId="4" r:id="rId4"/>
    <sheet name="18-3(TR詳細)" sheetId="5" r:id="rId5"/>
    <sheet name="18-4(技術習得費)" sheetId="6" r:id="rId6"/>
    <sheet name="18-5(住宅手当)" sheetId="7" r:id="rId7"/>
    <sheet name="18-6(資材費)" sheetId="8" r:id="rId8"/>
    <sheet name="18-7(指導員)" sheetId="9" r:id="rId9"/>
    <sheet name="18-8(研修内容)" sheetId="10" r:id="rId10"/>
    <sheet name="18-8別紙(TR事業所内訳)" sheetId="11" r:id="rId11"/>
    <sheet name="18-9(積算表)" sheetId="12" r:id="rId12"/>
    <sheet name="18-10(請求書)" sheetId="13" r:id="rId13"/>
    <sheet name="18-11(上期請求書)" sheetId="14" state="hidden" r:id="rId14"/>
    <sheet name="18-12(年間請求書)" sheetId="15" state="hidden" r:id="rId15"/>
  </sheets>
  <externalReferences>
    <externalReference r:id="rId18"/>
    <externalReference r:id="rId19"/>
    <externalReference r:id="rId20"/>
  </externalReferences>
  <definedNames>
    <definedName name="_xlfn.COUNTIFS" hidden="1">#NAME?</definedName>
    <definedName name="_xlnm.Print_Area" localSheetId="2">'18-1(TR表紙)'!$A$1:$L$40</definedName>
    <definedName name="_xlnm.Print_Area" localSheetId="12">'18-10(請求書)'!$A$1:$M$39</definedName>
    <definedName name="_xlnm.Print_Area" localSheetId="13">'18-11(上期請求書)'!$A$1:$M$39</definedName>
    <definedName name="_xlnm.Print_Area" localSheetId="14">'18-12(年間請求書)'!$A$1:$M$40</definedName>
    <definedName name="_xlnm.Print_Area" localSheetId="3">'18-2(TR基本)'!$A$1:$AB$34</definedName>
    <definedName name="_xlnm.Print_Area" localSheetId="4">'18-3(TR詳細)'!$A$1:$AB$32</definedName>
    <definedName name="_xlnm.Print_Area" localSheetId="5">'18-4(技術習得費)'!$A$1:$U$32</definedName>
    <definedName name="_xlnm.Print_Area" localSheetId="6">'18-5(住宅手当)'!$A$1:$U$34</definedName>
    <definedName name="_xlnm.Print_Area" localSheetId="7">'18-6(資材費)'!$A$1:$Q$31</definedName>
    <definedName name="_xlnm.Print_Area" localSheetId="8">'18-7(指導員)'!$A$1:$T$32</definedName>
    <definedName name="_xlnm.Print_Area" localSheetId="9">'18-8(研修内容)'!$A$1:$R$32</definedName>
    <definedName name="_xlnm.Print_Area" localSheetId="10">'18-8別紙(TR事業所内訳)'!$A$1:$W$25</definedName>
    <definedName name="_xlnm.Print_Area" localSheetId="11">'18-9(積算表)'!$A$1:$S$18</definedName>
    <definedName name="_xlnm.Print_Area" localSheetId="1">'リスト'!$A$1:$BD$50</definedName>
    <definedName name="_xlnm.Print_Area" localSheetId="0">'更新履歴'!$A$1:$H$103</definedName>
    <definedName name="_xlnm.Print_Titles" localSheetId="10">'18-8別紙(TR事業所内訳)'!$A:$C</definedName>
    <definedName name="_xlnm.Print_Titles" localSheetId="0">'更新履歴'!$1:$1</definedName>
    <definedName name="その他１">#REF!</definedName>
    <definedName name="その他２">#REF!</definedName>
    <definedName name="その他３">#REF!</definedName>
    <definedName name="その他４">#REF!</definedName>
    <definedName name="チェンソー１">#REF!</definedName>
    <definedName name="チェンソー２">#REF!</definedName>
    <definedName name="チェンソー３">#REF!</definedName>
    <definedName name="チェンソー４">#REF!</definedName>
    <definedName name="基本研修生" localSheetId="10">#REF!</definedName>
    <definedName name="基本研修生">#REF!</definedName>
    <definedName name="高性能１">#REF!</definedName>
    <definedName name="高性能２">#REF!</definedName>
    <definedName name="高性能３">#REF!</definedName>
    <definedName name="高性能４">#REF!</definedName>
    <definedName name="高度研修生" localSheetId="10">#REF!</definedName>
    <definedName name="高度研修生">#REF!</definedName>
    <definedName name="施業研修生" localSheetId="10">#REF!</definedName>
    <definedName name="施業研修生">#REF!</definedName>
    <definedName name="人員１">#REF!</definedName>
    <definedName name="人員２">#REF!</definedName>
    <definedName name="人員３">#REF!</definedName>
    <definedName name="人員４">#REF!</definedName>
    <definedName name="都道府県">#REF!</definedName>
    <definedName name="燃料１">#REF!</definedName>
    <definedName name="燃料２">#REF!</definedName>
    <definedName name="燃料３">#REF!</definedName>
    <definedName name="燃料４">#REF!</definedName>
    <definedName name="労災１">#REF!</definedName>
    <definedName name="労災２">#REF!</definedName>
    <definedName name="労災３">#REF!</definedName>
    <definedName name="労災４">#REF!</definedName>
  </definedNames>
  <calcPr fullCalcOnLoad="1"/>
</workbook>
</file>

<file path=xl/comments2.xml><?xml version="1.0" encoding="utf-8"?>
<comments xmlns="http://schemas.openxmlformats.org/spreadsheetml/2006/main">
  <authors>
    <author>全森　藤倉 朋行</author>
  </authors>
  <commentList>
    <comment ref="C35" authorId="0">
      <text>
        <r>
          <rPr>
            <sz val="9"/>
            <rFont val="ＭＳ Ｐゴシック"/>
            <family val="3"/>
          </rPr>
          <t>様式の配布日へ</t>
        </r>
      </text>
    </comment>
    <comment ref="G42" authorId="0">
      <text>
        <r>
          <rPr>
            <sz val="9"/>
            <rFont val="ＭＳ Ｐゴシック"/>
            <family val="3"/>
          </rPr>
          <t>予算成立日</t>
        </r>
      </text>
    </comment>
  </commentList>
</comments>
</file>

<file path=xl/sharedStrings.xml><?xml version="1.0" encoding="utf-8"?>
<sst xmlns="http://schemas.openxmlformats.org/spreadsheetml/2006/main" count="1060" uniqueCount="664">
  <si>
    <t>研修生番号</t>
  </si>
  <si>
    <t>氏名</t>
  </si>
  <si>
    <t>フリガナ</t>
  </si>
  <si>
    <t>生年月日</t>
  </si>
  <si>
    <t>年齢</t>
  </si>
  <si>
    <t>性別</t>
  </si>
  <si>
    <t>雇用区分</t>
  </si>
  <si>
    <t>採用手段</t>
  </si>
  <si>
    <t>資格の確認</t>
  </si>
  <si>
    <t>研修月数</t>
  </si>
  <si>
    <t>備考</t>
  </si>
  <si>
    <t>雇用管理</t>
  </si>
  <si>
    <t>研修管理</t>
  </si>
  <si>
    <t>研修日数</t>
  </si>
  <si>
    <t>様式</t>
  </si>
  <si>
    <t>実施年度</t>
  </si>
  <si>
    <t>都道府県</t>
  </si>
  <si>
    <t>取りまとめ機関</t>
  </si>
  <si>
    <t>受付番号</t>
  </si>
  <si>
    <t>事業体管理</t>
  </si>
  <si>
    <t>提出区分：</t>
  </si>
  <si>
    <t>発信番号：</t>
  </si>
  <si>
    <t>発信日付：</t>
  </si>
  <si>
    <t>全国森林組合連合会　代表理事会長　殿</t>
  </si>
  <si>
    <t>（地方取りまとめ機関経由）</t>
  </si>
  <si>
    <t>事業体名</t>
  </si>
  <si>
    <t>整理番号：</t>
  </si>
  <si>
    <t>役職</t>
  </si>
  <si>
    <t>代表者名</t>
  </si>
  <si>
    <t>下記のとおり提出します。</t>
  </si>
  <si>
    <t>記</t>
  </si>
  <si>
    <t>No</t>
  </si>
  <si>
    <t>リスト</t>
  </si>
  <si>
    <t>No</t>
  </si>
  <si>
    <t>01</t>
  </si>
  <si>
    <t>北海道</t>
  </si>
  <si>
    <t>労確センター</t>
  </si>
  <si>
    <t>○</t>
  </si>
  <si>
    <t>実施計画書</t>
  </si>
  <si>
    <t>02</t>
  </si>
  <si>
    <t>青森県</t>
  </si>
  <si>
    <t>森林組合連合会</t>
  </si>
  <si>
    <t>変更計画書</t>
  </si>
  <si>
    <t>03</t>
  </si>
  <si>
    <t>岩手県</t>
  </si>
  <si>
    <t>03</t>
  </si>
  <si>
    <t>整備協同組合</t>
  </si>
  <si>
    <t>04</t>
  </si>
  <si>
    <t>宮城県</t>
  </si>
  <si>
    <t>04</t>
  </si>
  <si>
    <t>林業協同組合</t>
  </si>
  <si>
    <t>05</t>
  </si>
  <si>
    <t>秋田県</t>
  </si>
  <si>
    <t>森林施業協会</t>
  </si>
  <si>
    <t>05</t>
  </si>
  <si>
    <t>06</t>
  </si>
  <si>
    <t>山形県</t>
  </si>
  <si>
    <t>木材業協同組合連合会</t>
  </si>
  <si>
    <t>06</t>
  </si>
  <si>
    <t>07</t>
  </si>
  <si>
    <t>福島県</t>
  </si>
  <si>
    <t>林産業協同組合</t>
  </si>
  <si>
    <t>07</t>
  </si>
  <si>
    <t>08</t>
  </si>
  <si>
    <t>茨城県</t>
  </si>
  <si>
    <t>素生協連合会</t>
  </si>
  <si>
    <t>08</t>
  </si>
  <si>
    <t>09</t>
  </si>
  <si>
    <t>栃木県</t>
  </si>
  <si>
    <t>その他</t>
  </si>
  <si>
    <t>09</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</si>
  <si>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</si>
  <si>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</si>
  <si>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</si>
  <si>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</si>
  <si>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</si>
  <si>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</si>
  <si>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</si>
  <si>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</si>
  <si>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</si>
  <si>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</si>
  <si>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</si>
  <si>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</si>
  <si>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</si>
  <si>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</si>
  <si>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</si>
  <si>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</si>
  <si>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</si>
  <si>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</si>
  <si>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</si>
  <si>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</si>
  <si>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</si>
  <si>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</si>
  <si>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</si>
  <si>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</si>
  <si>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</si>
  <si>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</si>
  <si>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</si>
  <si>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</si>
  <si>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</si>
  <si>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</si>
  <si>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</si>
  <si>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</si>
  <si>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</si>
  <si>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</si>
  <si>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</si>
  <si>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</si>
  <si>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</si>
  <si>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</si>
  <si>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</si>
  <si>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</si>
  <si>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</si>
  <si>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</si>
  <si>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</si>
  <si>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</si>
  <si>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</si>
  <si>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</si>
  <si>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</si>
  <si>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</si>
  <si>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</si>
  <si>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</si>
  <si>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</si>
  <si>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</si>
  <si>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</si>
  <si>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</si>
  <si>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</si>
  <si>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</si>
  <si>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</si>
  <si>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</si>
  <si>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</si>
  <si>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</si>
  <si>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</si>
  <si>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</si>
  <si>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</si>
  <si>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</si>
  <si>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</si>
  <si>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</si>
  <si>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</si>
  <si>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</si>
  <si>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</si>
  <si>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</si>
  <si>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</si>
  <si>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</si>
  <si>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</si>
  <si>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</si>
  <si>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</si>
  <si>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</si>
  <si>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t>
  </si>
  <si>
    <t>計</t>
  </si>
  <si>
    <t>労災保険</t>
  </si>
  <si>
    <t>雇用保険</t>
  </si>
  <si>
    <t>厚生年金</t>
  </si>
  <si>
    <t>健康保険</t>
  </si>
  <si>
    <t>林退共</t>
  </si>
  <si>
    <t>中退共</t>
  </si>
  <si>
    <t>退職金共済</t>
  </si>
  <si>
    <t>社会保険等</t>
  </si>
  <si>
    <t>就労条件等</t>
  </si>
  <si>
    <t>研修生氏名等</t>
  </si>
  <si>
    <t>賃金
支払形態</t>
  </si>
  <si>
    <t>採用
年月日</t>
  </si>
  <si>
    <t>安全講習等</t>
  </si>
  <si>
    <t>普通救命講習</t>
  </si>
  <si>
    <t>玉掛技能講習</t>
  </si>
  <si>
    <t>研修開始
年月日</t>
  </si>
  <si>
    <t>刈払機取扱作業者
安全衛生教育</t>
  </si>
  <si>
    <t>小型車両系建設機械
（3t未満）特別教育</t>
  </si>
  <si>
    <t>小型移動式クレーン
運転技能講習</t>
  </si>
  <si>
    <t>車両系建設機械
（3t以上）技能講習</t>
  </si>
  <si>
    <t>不整地運搬車
運転技能講習</t>
  </si>
  <si>
    <t>荷役運搬機械等による
はい作業従事者に
対する安全教育</t>
  </si>
  <si>
    <t>ショベルローダー等
運転の特別教育</t>
  </si>
  <si>
    <t>機械集材装置の運転
業務に係る特別教育</t>
  </si>
  <si>
    <t>技術習得推進費明細</t>
  </si>
  <si>
    <t>合計</t>
  </si>
  <si>
    <t>助成月数</t>
  </si>
  <si>
    <t>備考</t>
  </si>
  <si>
    <t>雇用促進支援費明細</t>
  </si>
  <si>
    <t>日付</t>
  </si>
  <si>
    <t>品名</t>
  </si>
  <si>
    <t>単価</t>
  </si>
  <si>
    <t>数量</t>
  </si>
  <si>
    <t>金額（税込）</t>
  </si>
  <si>
    <t>金額（税抜）</t>
  </si>
  <si>
    <t>資材費明細</t>
  </si>
  <si>
    <t>指導員番号</t>
  </si>
  <si>
    <t>氏名</t>
  </si>
  <si>
    <t>性別</t>
  </si>
  <si>
    <t>年齢</t>
  </si>
  <si>
    <t>林業就業経験（年）</t>
  </si>
  <si>
    <t>資格の確認</t>
  </si>
  <si>
    <t>刈払機取扱作業者
安全衛生教育</t>
  </si>
  <si>
    <t>伐木等の業務に係る
特別教育</t>
  </si>
  <si>
    <t>指導員能力向上研修の
受講年度</t>
  </si>
  <si>
    <t>備考
（その他特記事項）</t>
  </si>
  <si>
    <t>安全衛生教育等の
修了年月日</t>
  </si>
  <si>
    <t>研修区分</t>
  </si>
  <si>
    <t>研修生数</t>
  </si>
  <si>
    <t>指導員数</t>
  </si>
  <si>
    <t>作業種</t>
  </si>
  <si>
    <t>実地研修</t>
  </si>
  <si>
    <t>①資材・設備管理</t>
  </si>
  <si>
    <t>②森林調査</t>
  </si>
  <si>
    <t>③造林</t>
  </si>
  <si>
    <t>④育林</t>
  </si>
  <si>
    <t>⑤伐倒（素材生産）</t>
  </si>
  <si>
    <t>⑥造材（素材生産）</t>
  </si>
  <si>
    <t>⑦集材（素材生産）</t>
  </si>
  <si>
    <t>⑧土場管理</t>
  </si>
  <si>
    <t>⑨輸送作業</t>
  </si>
  <si>
    <t>⑩森林作業道等維持管理</t>
  </si>
  <si>
    <t>⑪除染・漂流物等処理</t>
  </si>
  <si>
    <t>合計</t>
  </si>
  <si>
    <t>指導日数（助成日数）</t>
  </si>
  <si>
    <t>研修体制</t>
  </si>
  <si>
    <t>作業種別
研修日数</t>
  </si>
  <si>
    <t>指導費（日）</t>
  </si>
  <si>
    <t>技術習得推進費（月）</t>
  </si>
  <si>
    <t>雇用促進支援費</t>
  </si>
  <si>
    <t>資材費</t>
  </si>
  <si>
    <t>単価</t>
  </si>
  <si>
    <t>助成額</t>
  </si>
  <si>
    <t>研修生</t>
  </si>
  <si>
    <t>労災保険料
（技術習得推進費×６％）</t>
  </si>
  <si>
    <t>日数
（月数）</t>
  </si>
  <si>
    <t>H18</t>
  </si>
  <si>
    <t>H19</t>
  </si>
  <si>
    <t>H20</t>
  </si>
  <si>
    <t>H21</t>
  </si>
  <si>
    <t>H22</t>
  </si>
  <si>
    <t>H23</t>
  </si>
  <si>
    <t>H24</t>
  </si>
  <si>
    <t>H25</t>
  </si>
  <si>
    <t>年度選択リスト</t>
  </si>
  <si>
    <t>都道府県番号リスト</t>
  </si>
  <si>
    <t>取りまとめ機関番号リスト</t>
  </si>
  <si>
    <t>選択リスト</t>
  </si>
  <si>
    <t>提出区分リスト</t>
  </si>
  <si>
    <t>年齢の算出基準</t>
  </si>
  <si>
    <t>●</t>
  </si>
  <si>
    <t>性別選択リスト</t>
  </si>
  <si>
    <t>男</t>
  </si>
  <si>
    <t>女</t>
  </si>
  <si>
    <t>雇用区分リスト</t>
  </si>
  <si>
    <t>採用手段リスト</t>
  </si>
  <si>
    <t>賃金支払形態リスト</t>
  </si>
  <si>
    <t>高性能林業機械リスト</t>
  </si>
  <si>
    <t>機械（研修準備費）リスト</t>
  </si>
  <si>
    <t xml:space="preserve">トラクタ（スキッダ） </t>
  </si>
  <si>
    <t>フォワーダ</t>
  </si>
  <si>
    <t>ハーベスタ</t>
  </si>
  <si>
    <t>タワーヤーダ</t>
  </si>
  <si>
    <t>スイングヤーダ</t>
  </si>
  <si>
    <t>プロセッサ</t>
  </si>
  <si>
    <t>クレーン付トラック</t>
  </si>
  <si>
    <t>グラップル付トラック</t>
  </si>
  <si>
    <t>バックホー</t>
  </si>
  <si>
    <t>クローラローダ</t>
  </si>
  <si>
    <t>ホイールローダ</t>
  </si>
  <si>
    <t>林内作業車</t>
  </si>
  <si>
    <t>人員輸送車</t>
  </si>
  <si>
    <t>所有区分リスト（育成研修フィールド）</t>
  </si>
  <si>
    <t>人天区分リスト（育成研修フィールド）</t>
  </si>
  <si>
    <t>国有林</t>
  </si>
  <si>
    <t>都道府県有林</t>
  </si>
  <si>
    <t>市町村有林</t>
  </si>
  <si>
    <t>財産区</t>
  </si>
  <si>
    <t>分収林</t>
  </si>
  <si>
    <t>旧慣共有林</t>
  </si>
  <si>
    <t>人工林</t>
  </si>
  <si>
    <t>天然林</t>
  </si>
  <si>
    <t>ハローワーク</t>
  </si>
  <si>
    <t>労確センター</t>
  </si>
  <si>
    <t>学校</t>
  </si>
  <si>
    <t>縁故関係</t>
  </si>
  <si>
    <t>知人の紹介</t>
  </si>
  <si>
    <t>本人の意志</t>
  </si>
  <si>
    <t>その他</t>
  </si>
  <si>
    <t>月給</t>
  </si>
  <si>
    <t>日給</t>
  </si>
  <si>
    <t>日給月給</t>
  </si>
  <si>
    <t>出来高</t>
  </si>
  <si>
    <t>月給＋出来高</t>
  </si>
  <si>
    <t>日給＋出来高</t>
  </si>
  <si>
    <t>常用(季節・通年以外)</t>
  </si>
  <si>
    <t>臨時雇用</t>
  </si>
  <si>
    <t>常用（通年雇用）</t>
  </si>
  <si>
    <t>常用（季節雇用）</t>
  </si>
  <si>
    <t>森林組合連合会</t>
  </si>
  <si>
    <t>森林組合</t>
  </si>
  <si>
    <t>株式会社</t>
  </si>
  <si>
    <t>有限会社</t>
  </si>
  <si>
    <t>合資会社</t>
  </si>
  <si>
    <t>合同会社</t>
  </si>
  <si>
    <t>合名会社</t>
  </si>
  <si>
    <t>事業協同組合</t>
  </si>
  <si>
    <t>協業組合</t>
  </si>
  <si>
    <t>企業組合</t>
  </si>
  <si>
    <t>財団法人</t>
  </si>
  <si>
    <t>公益財団法人</t>
  </si>
  <si>
    <t>一般財団法人</t>
  </si>
  <si>
    <t>社団法人</t>
  </si>
  <si>
    <t>公益社団法人</t>
  </si>
  <si>
    <t>一般社団法人</t>
  </si>
  <si>
    <t>個人</t>
  </si>
  <si>
    <t>その他</t>
  </si>
  <si>
    <t>事業体区分リスト</t>
  </si>
  <si>
    <t>項目</t>
  </si>
  <si>
    <t>科目</t>
  </si>
  <si>
    <t>下記のとおり請求します。</t>
  </si>
  <si>
    <t>１．承認計画</t>
  </si>
  <si>
    <t>承認日</t>
  </si>
  <si>
    <t>承認番号</t>
  </si>
  <si>
    <t>平成</t>
  </si>
  <si>
    <t>年</t>
  </si>
  <si>
    <t>月</t>
  </si>
  <si>
    <t>日</t>
  </si>
  <si>
    <t>３．送金先口座</t>
  </si>
  <si>
    <t>金融機関名</t>
  </si>
  <si>
    <t>支店名</t>
  </si>
  <si>
    <t>預金種目</t>
  </si>
  <si>
    <t>口座番号</t>
  </si>
  <si>
    <t>フリガナ</t>
  </si>
  <si>
    <t>口座名義</t>
  </si>
  <si>
    <t>号</t>
  </si>
  <si>
    <t>事業体名</t>
  </si>
  <si>
    <t>役職</t>
  </si>
  <si>
    <t>代表者名</t>
  </si>
  <si>
    <t>年間実績額</t>
  </si>
  <si>
    <t>既受領額</t>
  </si>
  <si>
    <t>今回請求額</t>
  </si>
  <si>
    <t>林内作業車使用
集材作業安全教育</t>
  </si>
  <si>
    <t>賃金
（千円）</t>
  </si>
  <si>
    <t>手当
（千円）</t>
  </si>
  <si>
    <t>防護レベル（安全向上対策費）リスト</t>
  </si>
  <si>
    <r>
      <t>c</t>
    </r>
    <r>
      <rPr>
        <sz val="11"/>
        <color theme="1"/>
        <rFont val="Calibri"/>
        <family val="3"/>
      </rPr>
      <t>lass１相当</t>
    </r>
  </si>
  <si>
    <r>
      <t>c</t>
    </r>
    <r>
      <rPr>
        <sz val="11"/>
        <color theme="1"/>
        <rFont val="Calibri"/>
        <family val="3"/>
      </rPr>
      <t>lass２相当</t>
    </r>
  </si>
  <si>
    <r>
      <t>c</t>
    </r>
    <r>
      <rPr>
        <sz val="11"/>
        <color theme="1"/>
        <rFont val="Calibri"/>
        <family val="3"/>
      </rPr>
      <t>lass３相当</t>
    </r>
  </si>
  <si>
    <t>都道府県名</t>
  </si>
  <si>
    <t>事業体名</t>
  </si>
  <si>
    <t>取りまとめ機関</t>
  </si>
  <si>
    <t>チェーンソー・メンテナンス</t>
  </si>
  <si>
    <t>刈払機・メンテナンス</t>
  </si>
  <si>
    <t>印</t>
  </si>
  <si>
    <t>建退共</t>
  </si>
  <si>
    <t>円</t>
  </si>
  <si>
    <t>印</t>
  </si>
  <si>
    <t>※様式の入力については、入力方法解説を参照の上、記載すること。</t>
  </si>
  <si>
    <t>【研修生番号】は氏名を入力すると自動で採番される。なお、取りまとめ管理に使用するため、離脱者はリストから削除しないこと。</t>
  </si>
  <si>
    <t>②</t>
  </si>
  <si>
    <t>③</t>
  </si>
  <si>
    <t>【資格の確認】は、実施要領および内規に記載する内容を満たすことを確認した研修生について○印を付す。</t>
  </si>
  <si>
    <t>④</t>
  </si>
  <si>
    <t>【就労条件等】の【賃金】は、月給の場合は月額、日給および出来高給の場合は月の平均的な賃金を入力する。また、【手当】は、定額支給する金額の月額を入力する。</t>
  </si>
  <si>
    <t>【安全講習等】は、研修生が計画時、実績時それぞれの時点で取得・修了しているものに○印を付す。</t>
  </si>
  <si>
    <t>都道府県名</t>
  </si>
  <si>
    <t>なお、支給対象となった月に、事業体が研修生に支給した賃金額を上回らないこととする。</t>
  </si>
  <si>
    <t>①</t>
  </si>
  <si>
    <t>合計額　（上限：４万円（税抜）／人）</t>
  </si>
  <si>
    <t>都道府県名</t>
  </si>
  <si>
    <t>事業体名</t>
  </si>
  <si>
    <t>取りまとめ機関</t>
  </si>
  <si>
    <t>都道府県名</t>
  </si>
  <si>
    <t>事業体名</t>
  </si>
  <si>
    <t>取りまとめ機関</t>
  </si>
  <si>
    <t>①</t>
  </si>
  <si>
    <t>②</t>
  </si>
  <si>
    <t>③</t>
  </si>
  <si>
    <t>４．実績額内訳</t>
  </si>
  <si>
    <t>　実績報告書のとおり</t>
  </si>
  <si>
    <t>以上</t>
  </si>
  <si>
    <t>都道府県名</t>
  </si>
  <si>
    <t>受付番号</t>
  </si>
  <si>
    <t>②</t>
  </si>
  <si>
    <t>雇用促進支援費助成の対象となる研修生についてのみ、明細を入力する。対象者以外については空欄にすること。</t>
  </si>
  <si>
    <t>なお、支給対象となった月に、事業体が研修生のために負担した額を上回らないこととする。</t>
  </si>
  <si>
    <t>トライアル雇用　研修生リスト（基本情報）</t>
  </si>
  <si>
    <t>トライアル雇用　研修生リスト（詳細情報）</t>
  </si>
  <si>
    <t>トライアル雇用　技術習得推進費明細</t>
  </si>
  <si>
    <t>トライアル雇用　雇用促進支援費明細（住宅手当助成）</t>
  </si>
  <si>
    <t>トライアル雇用　資材費明細</t>
  </si>
  <si>
    <t>【林業就業経験月数】は、最終学歴終了後において林業事業体に雇用され、森林整備等の森林施業に従事した通算の月数を入力する。</t>
  </si>
  <si>
    <t>林業就業経験月数</t>
  </si>
  <si>
    <t>研修終了
年月日</t>
  </si>
  <si>
    <t>チェーンソー・新品購入</t>
  </si>
  <si>
    <t>刈払機・新品購入</t>
  </si>
  <si>
    <t>トライアル雇用　指導員リスト</t>
  </si>
  <si>
    <t>トライアル雇用　実地研修の内容・研修フィールド</t>
  </si>
  <si>
    <t>トライアル雇用　助成額積算表</t>
  </si>
  <si>
    <t>トライアル雇用　助成金請求書（上期）</t>
  </si>
  <si>
    <t>トライアル雇用　助成金請求書（年間）</t>
  </si>
  <si>
    <t>管理番号</t>
  </si>
  <si>
    <t>管理番号</t>
  </si>
  <si>
    <t>トライアル雇用　実地研修フィールド</t>
  </si>
  <si>
    <t>研修場所</t>
  </si>
  <si>
    <t>所有者</t>
  </si>
  <si>
    <t>【研修日数】は、作業種ごとに実際の研修日数を入力する。</t>
  </si>
  <si>
    <t>研修記録簿、指導員の出勤簿および現場写真等により確認できる日を入力する。</t>
  </si>
  <si>
    <t>トライアル雇用</t>
  </si>
  <si>
    <t>計画区分</t>
  </si>
  <si>
    <t>計画区分リスト</t>
  </si>
  <si>
    <t>Ⅰ</t>
  </si>
  <si>
    <t>Ⅱ</t>
  </si>
  <si>
    <t>Ⅲ</t>
  </si>
  <si>
    <t>Ⅳ</t>
  </si>
  <si>
    <t>トライアル雇用　研修生リスト（基本情報）</t>
  </si>
  <si>
    <t>トライアル雇用　研修生リスト（詳細情報）</t>
  </si>
  <si>
    <t>トライアル雇用　技術習得推進費明細</t>
  </si>
  <si>
    <t>トライアル雇用　雇用促進支援費（住宅手当助成）</t>
  </si>
  <si>
    <t>トライアル雇用　資材費明細</t>
  </si>
  <si>
    <t>都道府県</t>
  </si>
  <si>
    <t>トライアル雇用　指導員リスト</t>
  </si>
  <si>
    <t>都道府県</t>
  </si>
  <si>
    <t>トライアル雇用　実地研修の内容・研修フィールド</t>
  </si>
  <si>
    <t>トライアル雇用の事業体ごと（実施要領および内規の規定に該当する事業所が複数ある場合は、その事業所ごと）の指導費の助成の上限は60日とする。</t>
  </si>
  <si>
    <t>トライアル雇用　助成額積算表</t>
  </si>
  <si>
    <t>備考</t>
  </si>
  <si>
    <t>助成額　合計</t>
  </si>
  <si>
    <t>トライアル雇用　研修生（人）</t>
  </si>
  <si>
    <t>トライアル雇用　助成金請求書（年間）</t>
  </si>
  <si>
    <t>トライアル雇用</t>
  </si>
  <si>
    <t>以上</t>
  </si>
  <si>
    <t>預金区分リスト（送金先口座）</t>
  </si>
  <si>
    <t>普通</t>
  </si>
  <si>
    <t>当座</t>
  </si>
  <si>
    <t>地方公共団体との協定林</t>
  </si>
  <si>
    <t>森林整備法人所有林等</t>
  </si>
  <si>
    <t>【指導日数（助成日数）】について、研修生が助成対象作業種を行い、かつ、指導員が研修指導等を実施したことが、</t>
  </si>
  <si>
    <t>（円）</t>
  </si>
  <si>
    <t>常用（試用期間）</t>
  </si>
  <si>
    <t>雇用促進支援費は、トライアル雇用受講にあたり、借家を住居とする研修生で、事業体が住宅手当として支給する場合に助成する。</t>
  </si>
  <si>
    <t>トライアル雇用研修生（人）</t>
  </si>
  <si>
    <t>計画時点で防護衣配布済み（人）</t>
  </si>
  <si>
    <t>伐木等の業務に係る
特別教育（大径木）</t>
  </si>
  <si>
    <t>走行集材機械特別教育</t>
  </si>
  <si>
    <t>簡易架線集材装置等
特別教育</t>
  </si>
  <si>
    <t>伐木等機械特別教育</t>
  </si>
  <si>
    <t>H26</t>
  </si>
  <si>
    <t>森林作業道作設
オペレーター育成対策の
修了年月日</t>
  </si>
  <si>
    <t>指導者（養成）研修</t>
  </si>
  <si>
    <t>本年度の研修指導実施
（当初計画時は空欄）</t>
  </si>
  <si>
    <t>【森林作業道作設オペレーター育成対策】は、該当する研修を修了した年月日を入力する。</t>
  </si>
  <si>
    <t>【本年度の研修指導実施】は、本年度の研修を指導した場合に●印を付す。</t>
  </si>
  <si>
    <t>⑫森林保護対策</t>
  </si>
  <si>
    <t>⑬森林作業道開設</t>
  </si>
  <si>
    <t>5月</t>
  </si>
  <si>
    <t>5月</t>
  </si>
  <si>
    <r>
      <t>H</t>
    </r>
    <r>
      <rPr>
        <sz val="11"/>
        <color theme="1"/>
        <rFont val="Calibri"/>
        <family val="3"/>
      </rPr>
      <t>27</t>
    </r>
  </si>
  <si>
    <r>
      <t xml:space="preserve">フォローアップ研修
</t>
    </r>
    <r>
      <rPr>
        <sz val="8"/>
        <color indexed="8"/>
        <rFont val="ＭＳ Ｐゴシック"/>
        <family val="3"/>
      </rPr>
      <t>（都道府県単事業による
　同等以上の研修も可）</t>
    </r>
  </si>
  <si>
    <t>①</t>
  </si>
  <si>
    <t>指導員リストには、事業体において、指導員能力向上研修を受講し、指導員資格を保有する者を全員記載する。</t>
  </si>
  <si>
    <t>②</t>
  </si>
  <si>
    <t>【指導員番号】は、氏名を入力すると自動で採番される。なお、取りまとめ管理に使用するため、計画時に入力した内容を変更しないこと。</t>
  </si>
  <si>
    <t>③</t>
  </si>
  <si>
    <t>【安全衛生教育等】は、該当する安全衛生教育を修了した年月日を入力する。</t>
  </si>
  <si>
    <t>④</t>
  </si>
  <si>
    <t>事業体において「⑬森林作業道開設」の研修を計画・実施する場合の指導員が、いずれか（または両方）の研修を修了していることが必要となる。</t>
  </si>
  <si>
    <t>なお、「都道府県単事業によるフォローアップ研修と同等以上の研修」とは、各都道府県で森林作業道作設オペレーターの育成を目的として、平成23年度以降に実施された応用土工を含む４日以上の研修のことをいう。</t>
  </si>
  <si>
    <t>⑤</t>
  </si>
  <si>
    <t>【資格の確認】は、実施要領および内規に記載する内容を満たすことを確認した場合に○印を付す。</t>
  </si>
  <si>
    <t>⑥</t>
  </si>
  <si>
    <t>平成27年度（補正）　「緑の雇用」現場技能者育成対策事業</t>
  </si>
  <si>
    <t>27補正</t>
  </si>
  <si>
    <t>更新年月日</t>
  </si>
  <si>
    <t>更新者</t>
  </si>
  <si>
    <t>更新内容</t>
  </si>
  <si>
    <t>No.</t>
  </si>
  <si>
    <t>吉岡</t>
  </si>
  <si>
    <t>4月</t>
  </si>
  <si>
    <t>備考</t>
  </si>
  <si>
    <t>【助成月数】は、研修期間分（最大2ヶ月／人）とし、技術習得推進費単価は研修生1名あたり9万円／月を上限とする。</t>
  </si>
  <si>
    <t>4月</t>
  </si>
  <si>
    <t>【助成月数】は、最大2ヶ月／人とし、雇用促進支援費単価は研修生1名あたり2万円／月を上限とする。</t>
  </si>
  <si>
    <t>オペレーター研修</t>
  </si>
  <si>
    <t>トライアル雇用　助成金請求書</t>
  </si>
  <si>
    <t>18-1</t>
  </si>
  <si>
    <t>18-2</t>
  </si>
  <si>
    <t>18-3</t>
  </si>
  <si>
    <t>18-4</t>
  </si>
  <si>
    <t>18-5</t>
  </si>
  <si>
    <t>18-6</t>
  </si>
  <si>
    <t>18-7</t>
  </si>
  <si>
    <t>18-8</t>
  </si>
  <si>
    <t>18-9</t>
  </si>
  <si>
    <t>18-10</t>
  </si>
  <si>
    <t>18-11</t>
  </si>
  <si>
    <t>6月</t>
  </si>
  <si>
    <t>7月</t>
  </si>
  <si>
    <t>8月</t>
  </si>
  <si>
    <t>9月</t>
  </si>
  <si>
    <t>10月</t>
  </si>
  <si>
    <t>11月</t>
  </si>
  <si>
    <t>12月</t>
  </si>
  <si>
    <t>1月</t>
  </si>
  <si>
    <t>2月</t>
  </si>
  <si>
    <t>3月</t>
  </si>
  <si>
    <t>グレーアウトだったところを二次を視野に入れて6月以降の月を入力。</t>
  </si>
  <si>
    <t>日付</t>
  </si>
  <si>
    <t>金額</t>
  </si>
  <si>
    <t>文言</t>
  </si>
  <si>
    <t>シート</t>
  </si>
  <si>
    <t>各シートのセルA1orB1の様式○○について、18-1シートのC23D23の組み合わせを持ってくるように式を変更。</t>
  </si>
  <si>
    <t>各シートの様式18-を18-に変更。</t>
  </si>
  <si>
    <t>各シート名を18-→18-に変更。</t>
  </si>
  <si>
    <t>18-1</t>
  </si>
  <si>
    <t>18-3</t>
  </si>
  <si>
    <t>18-2他</t>
  </si>
  <si>
    <t>セルD1、E1の27緑から27補正に変更。</t>
  </si>
  <si>
    <t>18-1他</t>
  </si>
  <si>
    <t>18-4</t>
  </si>
  <si>
    <t>18-1</t>
  </si>
  <si>
    <t>18-2</t>
  </si>
  <si>
    <t>18-5</t>
  </si>
  <si>
    <t>18-5</t>
  </si>
  <si>
    <t>18-6</t>
  </si>
  <si>
    <t>18-7</t>
  </si>
  <si>
    <t>18-8</t>
  </si>
  <si>
    <t>18-10</t>
  </si>
  <si>
    <t>18-11</t>
  </si>
  <si>
    <t>リスト</t>
  </si>
  <si>
    <t>更新履歴</t>
  </si>
  <si>
    <t>シート追加</t>
  </si>
  <si>
    <t>助成日数の入力制限を60日までに変更。</t>
  </si>
  <si>
    <t>一列追加してオペレーター研修を追加。</t>
  </si>
  <si>
    <t>下部備考の助成月数を最大3ヶ月→2ヶ月に修正。</t>
  </si>
  <si>
    <t>5月6月の金額セルの入力規則を期間を2ヶ月としエラーメッセージを修正。</t>
  </si>
  <si>
    <t>5月6月を4月5月に修正。それ以降をグレーアウト。</t>
  </si>
  <si>
    <t>備考欄にある計画区分を行ごと非表示。</t>
  </si>
  <si>
    <t>研修日数には入力制限有り。MAX60に変更。</t>
  </si>
  <si>
    <t>研修月数の入力制限をMAX6から2に変更。</t>
  </si>
  <si>
    <t>セルE1のデータを18-2から持ってくるように変更。</t>
  </si>
  <si>
    <t>下部の備考に①を追加して、再度番号を振り直す。</t>
  </si>
  <si>
    <t>発信日付を入力制限（鑑参照）。</t>
  </si>
  <si>
    <t>シート非表示。</t>
  </si>
  <si>
    <t>資料名の平成27年度に補正という文言を付け足し、上期という文言を削る。</t>
  </si>
  <si>
    <t>様式18-10の名称の上期を削除。</t>
  </si>
  <si>
    <t>様式18-12を追加して18-11を上期、18-12を年間に変更。</t>
  </si>
  <si>
    <t>18-12</t>
  </si>
  <si>
    <t>トライアル雇用　助成金請求書</t>
  </si>
  <si>
    <t>様式18-11及び18-12は27補正2次で使用のため行ごと非表示。</t>
  </si>
  <si>
    <t>発信日付について入力規則を2016/1/20～6/10に変更。併せてエラーメッセージも変更。</t>
  </si>
  <si>
    <t>年度選択リストにH28を追加。</t>
  </si>
  <si>
    <t>年齢の算出基準No.2に関してTR表紙の発信日付を参照するように変更。</t>
  </si>
  <si>
    <t>助成月数に関して2016年4月～2016年3月までを計算する式に変更。</t>
  </si>
  <si>
    <t>研修開始、終了年月日について入力規則を2016/4/1～2016/5/31に変更。</t>
  </si>
  <si>
    <t>下部の備考②「計画区分」の年を27→28、28→29に変更し、行ごと非表示に。</t>
  </si>
  <si>
    <t>18-11、12</t>
  </si>
  <si>
    <t>18-12</t>
  </si>
  <si>
    <t>承認日の年に関して入力規則を28のみに変更。</t>
  </si>
  <si>
    <t>日付について入力制限を、エラーメッセージと共に変更。28.1.20～28.5.31</t>
  </si>
  <si>
    <t>18-1から持ってくるように修正</t>
  </si>
  <si>
    <t>発信日付</t>
  </si>
  <si>
    <t>開始日</t>
  </si>
  <si>
    <t>終了日</t>
  </si>
  <si>
    <t>資材購入日付</t>
  </si>
  <si>
    <t>18-1</t>
  </si>
  <si>
    <t>発信日付の入力規則をリストから行う仕組みに変更。</t>
  </si>
  <si>
    <t>研修開始日及び終了日の入力規則をリストから行う仕組みに変更。</t>
  </si>
  <si>
    <t>開始日</t>
  </si>
  <si>
    <t>終了日</t>
  </si>
  <si>
    <t>資材購入日の入力規則をリストから行う仕組みに変更。</t>
  </si>
  <si>
    <t>平成27年度(補正)　「緑の雇用」現場技能者育成対策事業</t>
  </si>
  <si>
    <t>対象</t>
  </si>
  <si>
    <t>処理</t>
  </si>
  <si>
    <t>式</t>
  </si>
  <si>
    <t>入力規則</t>
  </si>
  <si>
    <t>参照</t>
  </si>
  <si>
    <t>レイアウト変更</t>
  </si>
  <si>
    <t>行列追加</t>
  </si>
  <si>
    <t>削除</t>
  </si>
  <si>
    <t>非表示</t>
  </si>
  <si>
    <t>変更</t>
  </si>
  <si>
    <t>追加</t>
  </si>
  <si>
    <t>事業体名の式に入っていた2-1を18-1に変更。条件付書式も変更。</t>
  </si>
  <si>
    <t>数値</t>
  </si>
  <si>
    <t>下部備考欄にオペレーター研修を追加する。</t>
  </si>
  <si>
    <t>シート</t>
  </si>
  <si>
    <t>トライアル雇用　助成金請求書（上期）</t>
  </si>
  <si>
    <t>平成27年度(補正)　「緑の雇用」現場技能者育成対策事業</t>
  </si>
  <si>
    <t>２．請求金額</t>
  </si>
  <si>
    <t>実績報告書</t>
  </si>
  <si>
    <t>（年間）</t>
  </si>
  <si>
    <t>①</t>
  </si>
  <si>
    <t>【計画区分】は、計画書の提出時期に応じて選択する。H28年4～6月開始分は「Ⅰ」、7～9月開始分は「Ⅱ」、10～12月開始分は「Ⅲ」、H29年1月以降開始分は「Ⅳ」を選択する。</t>
  </si>
  <si>
    <t>【採用年月日】採用年月日から最大6ヶ月の間に研修を終了すること。（長期の試用期間における研修では、実施要領の趣旨に反する場合もあるため）</t>
  </si>
  <si>
    <t>②</t>
  </si>
  <si>
    <t>①</t>
  </si>
  <si>
    <t>【研修終了年月日】採用年月日から最大6ヶ月の間に研修を終了すること。（長期の試用期間における研修では、実施要領の趣旨に反する場合もあるため）</t>
  </si>
  <si>
    <t>研修月数リスト</t>
  </si>
  <si>
    <t>研修日数リスト</t>
  </si>
  <si>
    <t>研修管理（開始～終了）</t>
  </si>
  <si>
    <t>平成26年度から実施の「オペレーター研修」を修了している場合もこれと同様とする。</t>
  </si>
  <si>
    <t>藤倉</t>
  </si>
  <si>
    <t>18-10</t>
  </si>
  <si>
    <t>承認日の月に関して入力規則を1月～12月に変更。</t>
  </si>
  <si>
    <t>承認日の月に関して入力規則を1月～12月に変更。</t>
  </si>
  <si>
    <t>レイアウト変更</t>
  </si>
  <si>
    <t>日付</t>
  </si>
  <si>
    <t>行列追加</t>
  </si>
  <si>
    <t>並べ替え</t>
  </si>
  <si>
    <t>追加</t>
  </si>
  <si>
    <t>対象：文言,シート,レイアウト変更,日付,金額,数値,式</t>
  </si>
  <si>
    <t>処理：入力規則,条件付書式,関数,参照,行列追加,行列削除,並べ替え,削除,非表示,変更,追加</t>
  </si>
  <si>
    <t>●選択項目</t>
  </si>
  <si>
    <t>承認日の月に関して入力規則を3月～4月に変更。</t>
  </si>
  <si>
    <t>承認日の年に関して入力規則を28のみに変更。</t>
  </si>
  <si>
    <t>入力規則</t>
  </si>
  <si>
    <t>18-12</t>
  </si>
  <si>
    <t>吉岡</t>
  </si>
  <si>
    <t>タイトルを「平成27年度(補正)　「緑の雇用」現場技能者育成対策事業」の(上期)及び(年間）とする。</t>
  </si>
  <si>
    <t>18-3</t>
  </si>
  <si>
    <t>”わな猟”（新規の安全講習）を追加</t>
  </si>
  <si>
    <t>藤倉</t>
  </si>
  <si>
    <t>並べ替え</t>
  </si>
  <si>
    <t>藤倉</t>
  </si>
  <si>
    <t>レイアウト変更</t>
  </si>
  <si>
    <t>”小型車両系建設機械（3t未満）特別教育”の位置変更</t>
  </si>
  <si>
    <t>”車両系建設機械（3t以上）技能講習”の位置変更</t>
  </si>
  <si>
    <t>レイアウト変更</t>
  </si>
  <si>
    <t>”走行集材機械特別教育”の位置変更</t>
  </si>
  <si>
    <t>文言</t>
  </si>
  <si>
    <t>下部の備考に”わな猟”（新規の安全講習）の件を追加。</t>
  </si>
  <si>
    <t>下部の備考の研修期間分を最大3ヶ月→最大2ヶ月に修正。</t>
  </si>
  <si>
    <t>（上期）</t>
  </si>
  <si>
    <t>本請求は上期実績報告時に請求。実施事業体は地方取りまとめ機関に請求書を提出すること。</t>
  </si>
  <si>
    <t>本請求は年間実績報告時に請求。実施事業体は地方取りまとめ機関に請求書を提出すること。</t>
  </si>
  <si>
    <t>本請求は研修終了後に請求。実施事業体は地方取りまとめ機関に請求書を提出すること。</t>
  </si>
  <si>
    <t>27補</t>
  </si>
  <si>
    <t>承認日の年月を変更</t>
  </si>
  <si>
    <t>関数</t>
  </si>
  <si>
    <t>承認番号の28全森担発第の関数を承認日の年月変更に併せるように更新</t>
  </si>
  <si>
    <t>トライアル雇用　事業所別内訳</t>
  </si>
  <si>
    <t>事業所（支所）数</t>
  </si>
  <si>
    <t>合計</t>
  </si>
  <si>
    <t>事業所名</t>
  </si>
  <si>
    <t>指導体制</t>
  </si>
  <si>
    <t>研修生数</t>
  </si>
  <si>
    <t>指導員数</t>
  </si>
  <si>
    <t>作業種別
研修日数</t>
  </si>
  <si>
    <t>①資材・設備管理</t>
  </si>
  <si>
    <t>②森林調査</t>
  </si>
  <si>
    <t>③造　　林</t>
  </si>
  <si>
    <t>④育　　林</t>
  </si>
  <si>
    <t>⑤伐倒（素材生産）</t>
  </si>
  <si>
    <t>⑥造材（素材生産）</t>
  </si>
  <si>
    <t>⑦集材（素材生産）</t>
  </si>
  <si>
    <t>⑧土場管理</t>
  </si>
  <si>
    <t>⑨輸送作業</t>
  </si>
  <si>
    <t>⑩森林作業道等維持管理</t>
  </si>
  <si>
    <t>⑪除染・漂流物等処理</t>
  </si>
  <si>
    <t>⑫森林保護対策</t>
  </si>
  <si>
    <t>⑬森林作業道開設</t>
  </si>
  <si>
    <t>合計</t>
  </si>
  <si>
    <t>指導日数（助成日数）</t>
  </si>
  <si>
    <t>18-8別紙(TR事業所内訳)を追加</t>
  </si>
  <si>
    <t>シート</t>
  </si>
  <si>
    <t>18-8別紙</t>
  </si>
  <si>
    <t>わな猟</t>
  </si>
  <si>
    <t>セル</t>
  </si>
  <si>
    <t>削除</t>
  </si>
  <si>
    <t>わな猟についていた仮を削除</t>
  </si>
  <si>
    <t>変更</t>
  </si>
  <si>
    <t>グレーアウトしているセルを入力できないように保護（ロック）</t>
  </si>
  <si>
    <t>様式18-8（別紙）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</si>
</sst>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Red]\-#,##0.0"/>
    <numFmt numFmtId="180" formatCode="[$-411]ge\.m\.d;@"/>
    <numFmt numFmtId="181" formatCode="mmm\-yyyy"/>
    <numFmt numFmtId="182" formatCode="&quot;¥&quot;#,##0_);[Red]\(&quot;¥&quot;#,##0\)"/>
    <numFmt numFmtId="183" formatCode="0_);[Red]\(0\)"/>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yyyy/m/d;@"/>
    <numFmt numFmtId="190" formatCode="yyyy&quot;年&quot;m&quot;月&quot;d&quot;日&quot;;@"/>
    <numFmt numFmtId="191" formatCode="000"/>
  </numFmts>
  <fonts count="7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2"/>
      <name val="ＭＳ Ｐゴシック"/>
      <family val="3"/>
    </font>
    <font>
      <b/>
      <sz val="11"/>
      <color indexed="56"/>
      <name val="ＭＳ Ｐゴシック"/>
      <family val="3"/>
    </font>
    <font>
      <b/>
      <sz val="12"/>
      <color indexed="10"/>
      <name val="ＭＳ Ｐゴシック"/>
      <family val="3"/>
    </font>
    <font>
      <sz val="8"/>
      <color indexed="8"/>
      <name val="ＭＳ Ｐゴシック"/>
      <family val="3"/>
    </font>
    <font>
      <sz val="12"/>
      <name val="ＭＳ Ｐゴシック"/>
      <family val="3"/>
    </font>
    <font>
      <sz val="9"/>
      <name val="ＭＳ Ｐゴシック"/>
      <family val="3"/>
    </font>
    <font>
      <b/>
      <sz val="16"/>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23"/>
      <name val="ＭＳ Ｐゴシック"/>
      <family val="3"/>
    </font>
    <font>
      <b/>
      <sz val="12"/>
      <color indexed="8"/>
      <name val="ＭＳ Ｐゴシック"/>
      <family val="3"/>
    </font>
    <font>
      <sz val="12"/>
      <color indexed="8"/>
      <name val="ＭＳ Ｐゴシック"/>
      <family val="3"/>
    </font>
    <font>
      <b/>
      <sz val="18"/>
      <color indexed="8"/>
      <name val="ＭＳ Ｐゴシック"/>
      <family val="3"/>
    </font>
    <font>
      <b/>
      <sz val="16"/>
      <color indexed="8"/>
      <name val="ＭＳ Ｐゴシック"/>
      <family val="3"/>
    </font>
    <font>
      <sz val="14"/>
      <color indexed="8"/>
      <name val="ＭＳ Ｐゴシック"/>
      <family val="3"/>
    </font>
    <font>
      <b/>
      <u val="single"/>
      <sz val="10"/>
      <color indexed="8"/>
      <name val="ＭＳ Ｐゴシック"/>
      <family val="3"/>
    </font>
    <font>
      <sz val="14"/>
      <name val="ＭＳ Ｐゴシック"/>
      <family val="3"/>
    </font>
    <font>
      <b/>
      <sz val="10"/>
      <color indexed="8"/>
      <name val="ＭＳ Ｐゴシック"/>
      <family val="3"/>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0" tint="-0.4999699890613556"/>
      <name val="Calibri"/>
      <family val="3"/>
    </font>
    <font>
      <sz val="11"/>
      <name val="Calibri"/>
      <family val="3"/>
    </font>
    <font>
      <b/>
      <sz val="12"/>
      <color theme="1"/>
      <name val="Calibri"/>
      <family val="3"/>
    </font>
    <font>
      <sz val="12"/>
      <color theme="1"/>
      <name val="Calibri"/>
      <family val="3"/>
    </font>
    <font>
      <b/>
      <sz val="18"/>
      <color theme="1"/>
      <name val="Calibri"/>
      <family val="3"/>
    </font>
    <font>
      <b/>
      <sz val="16"/>
      <color theme="1"/>
      <name val="Calibri"/>
      <family val="3"/>
    </font>
    <font>
      <sz val="14"/>
      <color theme="1"/>
      <name val="Calibri"/>
      <family val="3"/>
    </font>
    <font>
      <sz val="11"/>
      <color rgb="FFFF0000"/>
      <name val="ＭＳ Ｐゴシック"/>
      <family val="3"/>
    </font>
    <font>
      <b/>
      <u val="single"/>
      <sz val="10"/>
      <color theme="1"/>
      <name val="Calibri"/>
      <family val="3"/>
    </font>
    <font>
      <sz val="14"/>
      <name val="Calibri"/>
      <family val="3"/>
    </font>
    <font>
      <b/>
      <sz val="10"/>
      <color theme="1"/>
      <name val="Calibri"/>
      <family val="3"/>
    </font>
    <font>
      <b/>
      <sz val="12"/>
      <color rgb="FFFF0000"/>
      <name val="Calibri"/>
      <family val="3"/>
    </font>
    <font>
      <b/>
      <sz val="12"/>
      <color rgb="FFFF0000"/>
      <name val="ＭＳ Ｐゴシック"/>
      <family val="3"/>
    </font>
    <font>
      <b/>
      <sz val="20"/>
      <color theme="1"/>
      <name val="Calibri"/>
      <family val="3"/>
    </font>
    <font>
      <sz val="12"/>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double"/>
      <bottom style="thin"/>
    </border>
    <border>
      <left>
        <color indexed="63"/>
      </left>
      <right style="medium"/>
      <top style="medium"/>
      <bottom style="medium"/>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color indexed="63"/>
      </bottom>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color indexed="63"/>
      </left>
      <right style="medium"/>
      <top style="medium"/>
      <bottom>
        <color indexed="63"/>
      </bottom>
    </border>
    <border>
      <left style="medium"/>
      <right style="medium"/>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55" fillId="32" borderId="0" applyNumberFormat="0" applyBorder="0" applyAlignment="0" applyProtection="0"/>
  </cellStyleXfs>
  <cellXfs count="441">
    <xf numFmtId="0" fontId="0" fillId="0" borderId="0" xfId="0" applyFont="1" applyAlignment="1">
      <alignment vertical="center"/>
    </xf>
    <xf numFmtId="49" fontId="0" fillId="0" borderId="0" xfId="0" applyNumberForma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56" fillId="0" borderId="10" xfId="0" applyFont="1" applyBorder="1" applyAlignment="1">
      <alignment horizontal="center" vertical="center"/>
    </xf>
    <xf numFmtId="0" fontId="0" fillId="0" borderId="0" xfId="0" applyAlignment="1">
      <alignment horizontal="right" vertical="center"/>
    </xf>
    <xf numFmtId="49" fontId="51" fillId="0" borderId="11" xfId="0" applyNumberFormat="1" applyFont="1" applyBorder="1" applyAlignment="1">
      <alignment vertical="center"/>
    </xf>
    <xf numFmtId="0" fontId="51" fillId="0" borderId="12" xfId="0" applyFont="1" applyBorder="1" applyAlignment="1">
      <alignment vertical="center"/>
    </xf>
    <xf numFmtId="0" fontId="0" fillId="0" borderId="10" xfId="0" applyBorder="1" applyAlignment="1">
      <alignment horizontal="center" vertical="center" textRotation="255"/>
    </xf>
    <xf numFmtId="0" fontId="0" fillId="0" borderId="10" xfId="0" applyBorder="1" applyAlignment="1">
      <alignment horizontal="center" vertical="top" textRotation="255"/>
    </xf>
    <xf numFmtId="0" fontId="0" fillId="0" borderId="10" xfId="0" applyBorder="1" applyAlignment="1">
      <alignment horizontal="center" vertical="top" textRotation="255" wrapText="1"/>
    </xf>
    <xf numFmtId="0" fontId="57" fillId="0" borderId="10" xfId="0" applyFont="1" applyBorder="1" applyAlignment="1">
      <alignment horizontal="center" vertical="top" textRotation="255" wrapText="1"/>
    </xf>
    <xf numFmtId="49" fontId="4" fillId="0" borderId="10" xfId="62" applyNumberFormat="1" applyFont="1" applyBorder="1" applyAlignment="1">
      <alignment vertical="center"/>
      <protection/>
    </xf>
    <xf numFmtId="49" fontId="58" fillId="0" borderId="0" xfId="0" applyNumberFormat="1" applyFont="1" applyAlignment="1">
      <alignment vertical="center" wrapText="1"/>
    </xf>
    <xf numFmtId="0" fontId="0" fillId="0" borderId="13" xfId="0" applyBorder="1" applyAlignment="1">
      <alignment vertical="center"/>
    </xf>
    <xf numFmtId="49" fontId="4" fillId="0" borderId="10" xfId="62" applyNumberFormat="1" applyFont="1" applyBorder="1" applyAlignment="1">
      <alignment horizontal="center" vertical="center"/>
      <protection/>
    </xf>
    <xf numFmtId="49" fontId="4" fillId="0" borderId="0" xfId="61" applyNumberFormat="1" applyAlignment="1">
      <alignment vertical="center"/>
      <protection/>
    </xf>
    <xf numFmtId="49" fontId="5" fillId="0" borderId="0" xfId="61" applyNumberFormat="1" applyFont="1" applyFill="1" applyBorder="1" applyAlignment="1">
      <alignment vertical="center"/>
      <protection/>
    </xf>
    <xf numFmtId="49" fontId="0" fillId="0" borderId="0" xfId="0" applyNumberFormat="1" applyAlignment="1">
      <alignment vertical="center"/>
    </xf>
    <xf numFmtId="49" fontId="4" fillId="33" borderId="10" xfId="61" applyNumberFormat="1" applyFill="1" applyBorder="1" applyAlignment="1">
      <alignment horizontal="center" vertical="center"/>
      <protection/>
    </xf>
    <xf numFmtId="49" fontId="4" fillId="33" borderId="10" xfId="67" applyNumberFormat="1" applyFill="1" applyBorder="1" applyAlignment="1">
      <alignment horizontal="center" vertical="center"/>
      <protection/>
    </xf>
    <xf numFmtId="49" fontId="4" fillId="0" borderId="10" xfId="61" applyNumberFormat="1" applyFill="1" applyBorder="1" applyAlignment="1">
      <alignment vertical="center"/>
      <protection/>
    </xf>
    <xf numFmtId="49" fontId="4" fillId="0" borderId="10" xfId="61" applyNumberFormat="1" applyBorder="1" applyAlignment="1">
      <alignment vertical="center"/>
      <protection/>
    </xf>
    <xf numFmtId="49" fontId="4" fillId="0" borderId="10" xfId="67" applyNumberFormat="1" applyFill="1" applyBorder="1" applyAlignment="1">
      <alignment vertical="center"/>
      <protection/>
    </xf>
    <xf numFmtId="49" fontId="4" fillId="0" borderId="10" xfId="67" applyNumberFormat="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4" fillId="0" borderId="10" xfId="67" applyNumberFormat="1" applyFill="1" applyBorder="1" applyAlignment="1">
      <alignment horizontal="center" vertical="center"/>
      <protection/>
    </xf>
    <xf numFmtId="49" fontId="4" fillId="0" borderId="10" xfId="67" applyNumberFormat="1" applyFont="1" applyBorder="1" applyAlignment="1">
      <alignment vertical="center"/>
      <protection/>
    </xf>
    <xf numFmtId="49" fontId="4" fillId="0" borderId="10" xfId="67" applyNumberFormat="1" applyBorder="1" applyAlignment="1">
      <alignment horizontal="center" vertical="center"/>
      <protection/>
    </xf>
    <xf numFmtId="49" fontId="4" fillId="0" borderId="0" xfId="61" applyNumberFormat="1" applyBorder="1" applyAlignment="1">
      <alignment vertical="center"/>
      <protection/>
    </xf>
    <xf numFmtId="49" fontId="0" fillId="0" borderId="10" xfId="0" applyNumberFormat="1" applyBorder="1" applyAlignment="1">
      <alignment vertical="center"/>
    </xf>
    <xf numFmtId="49" fontId="4" fillId="0" borderId="10" xfId="61" applyNumberFormat="1" applyBorder="1" applyAlignment="1">
      <alignment horizontal="center" vertical="center"/>
      <protection/>
    </xf>
    <xf numFmtId="49" fontId="4" fillId="0" borderId="0" xfId="67" applyNumberFormat="1" applyFill="1" applyBorder="1" applyAlignment="1">
      <alignment horizontal="center" vertical="center"/>
      <protection/>
    </xf>
    <xf numFmtId="49" fontId="3" fillId="0" borderId="0" xfId="61" applyNumberFormat="1" applyFont="1" applyAlignment="1">
      <alignment vertical="center"/>
      <protection/>
    </xf>
    <xf numFmtId="49" fontId="4" fillId="0" borderId="0" xfId="67" applyNumberFormat="1" applyBorder="1" applyAlignment="1">
      <alignment horizontal="center" vertical="center"/>
      <protection/>
    </xf>
    <xf numFmtId="49" fontId="4" fillId="0" borderId="0" xfId="61" applyNumberFormat="1" applyFill="1" applyBorder="1" applyAlignment="1">
      <alignment horizontal="center" vertical="center"/>
      <protection/>
    </xf>
    <xf numFmtId="49" fontId="4" fillId="0" borderId="0" xfId="61" applyNumberFormat="1" applyFill="1" applyBorder="1" applyAlignment="1">
      <alignment vertical="center"/>
      <protection/>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61" applyNumberFormat="1" applyFont="1" applyFill="1" applyBorder="1" applyAlignment="1">
      <alignment horizontal="left" vertical="center"/>
      <protection/>
    </xf>
    <xf numFmtId="49" fontId="4" fillId="0" borderId="0" xfId="67" applyNumberFormat="1" applyAlignment="1">
      <alignment vertical="center"/>
      <protection/>
    </xf>
    <xf numFmtId="0" fontId="4" fillId="0" borderId="10" xfId="61" applyNumberFormat="1" applyBorder="1" applyAlignment="1">
      <alignment vertical="center"/>
      <protection/>
    </xf>
    <xf numFmtId="0" fontId="0" fillId="0" borderId="10" xfId="0" applyNumberFormat="1" applyBorder="1" applyAlignment="1">
      <alignment vertical="center"/>
    </xf>
    <xf numFmtId="0" fontId="0" fillId="0" borderId="12" xfId="0" applyBorder="1" applyAlignment="1">
      <alignment horizontal="right" vertical="center"/>
    </xf>
    <xf numFmtId="0" fontId="0" fillId="0" borderId="11" xfId="0" applyBorder="1" applyAlignment="1">
      <alignment vertical="center"/>
    </xf>
    <xf numFmtId="38" fontId="56" fillId="0" borderId="10" xfId="0" applyNumberFormat="1" applyFont="1" applyBorder="1" applyAlignment="1">
      <alignment vertical="center"/>
    </xf>
    <xf numFmtId="0" fontId="0" fillId="0" borderId="10" xfId="0" applyNumberFormat="1" applyBorder="1" applyAlignment="1">
      <alignment horizontal="center" vertical="center"/>
    </xf>
    <xf numFmtId="179" fontId="0" fillId="0" borderId="10" xfId="0" applyNumberFormat="1" applyBorder="1" applyAlignment="1">
      <alignment vertical="center"/>
    </xf>
    <xf numFmtId="0" fontId="0" fillId="0" borderId="0" xfId="0" applyAlignment="1">
      <alignment vertical="center"/>
    </xf>
    <xf numFmtId="49" fontId="59" fillId="0" borderId="0" xfId="0" applyNumberFormat="1" applyFont="1" applyBorder="1" applyAlignment="1">
      <alignment horizontal="left" vertical="center"/>
    </xf>
    <xf numFmtId="49" fontId="0" fillId="0" borderId="10" xfId="61" applyNumberFormat="1" applyFont="1" applyBorder="1" applyAlignment="1">
      <alignment vertical="center"/>
      <protection/>
    </xf>
    <xf numFmtId="0" fontId="0" fillId="0" borderId="0" xfId="0" applyAlignment="1">
      <alignment horizontal="lef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textRotation="255"/>
    </xf>
    <xf numFmtId="0" fontId="0" fillId="0" borderId="0" xfId="0" applyBorder="1" applyAlignment="1">
      <alignment vertical="center"/>
    </xf>
    <xf numFmtId="49" fontId="0" fillId="0" borderId="10" xfId="61" applyNumberFormat="1" applyFont="1" applyBorder="1" applyAlignment="1">
      <alignment vertical="center"/>
      <protection/>
    </xf>
    <xf numFmtId="0" fontId="0" fillId="0" borderId="1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60" fillId="0" borderId="0" xfId="0" applyFont="1" applyAlignment="1">
      <alignment vertical="center"/>
    </xf>
    <xf numFmtId="0" fontId="0" fillId="0" borderId="13" xfId="0" applyNumberForma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right" vertical="center"/>
    </xf>
    <xf numFmtId="49" fontId="0" fillId="0" borderId="10"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179" fontId="0" fillId="0" borderId="10" xfId="0" applyNumberFormat="1" applyBorder="1" applyAlignment="1" applyProtection="1">
      <alignment vertical="center"/>
      <protection locked="0"/>
    </xf>
    <xf numFmtId="180" fontId="0" fillId="0" borderId="10"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Fill="1" applyBorder="1" applyAlignment="1">
      <alignment vertical="center"/>
    </xf>
    <xf numFmtId="0" fontId="61" fillId="0" borderId="14" xfId="0" applyFont="1" applyBorder="1" applyAlignment="1">
      <alignment vertical="center"/>
    </xf>
    <xf numFmtId="0" fontId="0" fillId="0" borderId="0" xfId="0" applyFont="1" applyAlignment="1">
      <alignment vertical="center"/>
    </xf>
    <xf numFmtId="0" fontId="0" fillId="0" borderId="0" xfId="0" applyAlignment="1" applyProtection="1">
      <alignment vertical="center"/>
      <protection locked="0"/>
    </xf>
    <xf numFmtId="0" fontId="0" fillId="0" borderId="13" xfId="0" applyNumberForma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2" fillId="0" borderId="0" xfId="0" applyFont="1" applyAlignment="1">
      <alignment vertical="center"/>
    </xf>
    <xf numFmtId="0" fontId="0" fillId="0" borderId="15" xfId="0" applyBorder="1" applyAlignment="1">
      <alignment horizontal="center" vertical="center" textRotation="255"/>
    </xf>
    <xf numFmtId="0" fontId="60" fillId="0" borderId="10" xfId="0" applyFont="1" applyBorder="1" applyAlignment="1">
      <alignment horizontal="center" vertical="center"/>
    </xf>
    <xf numFmtId="0" fontId="0" fillId="0" borderId="0" xfId="0" applyBorder="1" applyAlignment="1">
      <alignment vertical="center"/>
    </xf>
    <xf numFmtId="0" fontId="63" fillId="0" borderId="0" xfId="0" applyFont="1" applyBorder="1" applyAlignment="1">
      <alignment vertical="center"/>
    </xf>
    <xf numFmtId="0" fontId="0" fillId="0" borderId="0" xfId="0" applyAlignment="1">
      <alignment horizontal="right" vertical="center"/>
    </xf>
    <xf numFmtId="0" fontId="63" fillId="0" borderId="0" xfId="0" applyFont="1" applyBorder="1" applyAlignment="1">
      <alignment horizontal="left" vertical="center"/>
    </xf>
    <xf numFmtId="0" fontId="0" fillId="0" borderId="15" xfId="0" applyBorder="1" applyAlignment="1">
      <alignment horizontal="center" vertical="center" wrapText="1"/>
    </xf>
    <xf numFmtId="0" fontId="47" fillId="0" borderId="0" xfId="0" applyFont="1" applyBorder="1" applyAlignment="1">
      <alignment vertical="center" shrinkToFit="1"/>
    </xf>
    <xf numFmtId="180"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0" fillId="0" borderId="10" xfId="0" applyBorder="1" applyAlignment="1">
      <alignment vertical="center"/>
    </xf>
    <xf numFmtId="49" fontId="0" fillId="0" borderId="10" xfId="61" applyNumberFormat="1" applyFont="1" applyBorder="1" applyAlignment="1">
      <alignment vertical="center"/>
      <protection/>
    </xf>
    <xf numFmtId="49" fontId="0" fillId="0" borderId="0" xfId="61" applyNumberFormat="1" applyFont="1" applyBorder="1" applyAlignment="1">
      <alignment vertical="center"/>
      <protection/>
    </xf>
    <xf numFmtId="0" fontId="0" fillId="0" borderId="13" xfId="0" applyFont="1" applyBorder="1" applyAlignment="1">
      <alignment vertical="center"/>
    </xf>
    <xf numFmtId="178" fontId="60" fillId="0" borderId="10" xfId="0" applyNumberFormat="1" applyFont="1" applyBorder="1" applyAlignment="1">
      <alignment vertical="center"/>
    </xf>
    <xf numFmtId="38" fontId="60" fillId="0" borderId="10" xfId="0" applyNumberFormat="1" applyFont="1" applyBorder="1" applyAlignment="1">
      <alignment vertical="center"/>
    </xf>
    <xf numFmtId="38" fontId="60" fillId="34" borderId="10" xfId="0" applyNumberFormat="1" applyFont="1" applyFill="1" applyBorder="1" applyAlignment="1">
      <alignment vertical="center"/>
    </xf>
    <xf numFmtId="178" fontId="60" fillId="34" borderId="10" xfId="0" applyNumberFormat="1" applyFont="1" applyFill="1" applyBorder="1" applyAlignment="1">
      <alignment vertical="center"/>
    </xf>
    <xf numFmtId="178" fontId="60" fillId="34" borderId="16" xfId="0" applyNumberFormat="1" applyFont="1" applyFill="1" applyBorder="1" applyAlignment="1">
      <alignment vertical="center"/>
    </xf>
    <xf numFmtId="38" fontId="60" fillId="34" borderId="16" xfId="0" applyNumberFormat="1" applyFont="1" applyFill="1" applyBorder="1" applyAlignment="1">
      <alignment vertical="center"/>
    </xf>
    <xf numFmtId="0" fontId="60" fillId="0" borderId="10" xfId="0" applyFont="1" applyBorder="1" applyAlignment="1">
      <alignment horizontal="center" vertical="center" wrapText="1"/>
    </xf>
    <xf numFmtId="0" fontId="59" fillId="0" borderId="0" xfId="0" applyFont="1" applyAlignment="1">
      <alignment vertical="center"/>
    </xf>
    <xf numFmtId="0" fontId="60" fillId="0" borderId="0" xfId="0" applyFont="1" applyAlignment="1">
      <alignment horizontal="center" vertical="center"/>
    </xf>
    <xf numFmtId="0" fontId="60" fillId="0" borderId="13" xfId="0" applyFont="1" applyBorder="1" applyAlignment="1">
      <alignment vertical="center"/>
    </xf>
    <xf numFmtId="0" fontId="60" fillId="0" borderId="13" xfId="0" applyFont="1" applyBorder="1" applyAlignment="1">
      <alignment horizontal="center" vertical="center"/>
    </xf>
    <xf numFmtId="0" fontId="0" fillId="0" borderId="10" xfId="0" applyBorder="1" applyAlignment="1">
      <alignment horizontal="center" vertical="center"/>
    </xf>
    <xf numFmtId="180" fontId="0" fillId="0" borderId="1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lignment horizontal="center" vertical="center"/>
    </xf>
    <xf numFmtId="3" fontId="0" fillId="0" borderId="10" xfId="0" applyNumberFormat="1" applyBorder="1" applyAlignment="1">
      <alignment vertical="center"/>
    </xf>
    <xf numFmtId="0" fontId="0" fillId="0" borderId="10" xfId="0" applyBorder="1" applyAlignment="1" applyProtection="1">
      <alignment horizontal="center" vertical="center"/>
      <protection/>
    </xf>
    <xf numFmtId="178" fontId="0" fillId="0" borderId="10" xfId="0" applyNumberFormat="1" applyBorder="1" applyAlignment="1" applyProtection="1">
      <alignment horizontal="right" vertical="center"/>
      <protection locked="0"/>
    </xf>
    <xf numFmtId="0" fontId="0" fillId="0" borderId="10" xfId="0" applyBorder="1" applyAlignment="1">
      <alignment horizontal="center" vertical="center"/>
    </xf>
    <xf numFmtId="0" fontId="0" fillId="0" borderId="10" xfId="0" applyBorder="1" applyAlignment="1" applyProtection="1">
      <alignment horizontal="center" vertical="center" shrinkToFit="1"/>
      <protection locked="0"/>
    </xf>
    <xf numFmtId="177" fontId="0" fillId="0" borderId="10" xfId="0" applyNumberFormat="1" applyBorder="1" applyAlignment="1" applyProtection="1">
      <alignment vertical="center"/>
      <protection locked="0"/>
    </xf>
    <xf numFmtId="49" fontId="0" fillId="0" borderId="10" xfId="0" applyNumberForma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0" xfId="0" applyNumberFormat="1" applyBorder="1" applyAlignment="1">
      <alignment vertical="center" shrinkToFit="1"/>
    </xf>
    <xf numFmtId="0" fontId="0" fillId="0" borderId="10" xfId="0" applyBorder="1" applyAlignment="1">
      <alignment vertical="center" shrinkToFit="1"/>
    </xf>
    <xf numFmtId="0" fontId="56" fillId="0" borderId="10" xfId="0" applyFont="1" applyBorder="1" applyAlignment="1">
      <alignment vertical="center" shrinkToFit="1"/>
    </xf>
    <xf numFmtId="38" fontId="56" fillId="34" borderId="10" xfId="0" applyNumberFormat="1" applyFont="1" applyFill="1" applyBorder="1" applyAlignment="1" applyProtection="1">
      <alignment vertical="center"/>
      <protection/>
    </xf>
    <xf numFmtId="3" fontId="0" fillId="34" borderId="10" xfId="0" applyNumberFormat="1" applyFill="1" applyBorder="1" applyAlignment="1" applyProtection="1">
      <alignment vertical="center"/>
      <protection/>
    </xf>
    <xf numFmtId="49" fontId="0" fillId="0" borderId="10" xfId="61" applyNumberFormat="1" applyFont="1" applyBorder="1" applyAlignment="1">
      <alignment vertical="center"/>
      <protection/>
    </xf>
    <xf numFmtId="183" fontId="0" fillId="0" borderId="10" xfId="0" applyNumberFormat="1" applyBorder="1" applyAlignment="1" applyProtection="1">
      <alignment vertical="center"/>
      <protection locked="0"/>
    </xf>
    <xf numFmtId="183" fontId="0" fillId="0" borderId="10" xfId="0" applyNumberFormat="1" applyBorder="1" applyAlignment="1" applyProtection="1">
      <alignment horizontal="center" vertical="center"/>
      <protection locked="0"/>
    </xf>
    <xf numFmtId="0" fontId="0" fillId="0" borderId="0" xfId="0" applyAlignment="1">
      <alignment horizontal="right" vertical="center"/>
    </xf>
    <xf numFmtId="0" fontId="0" fillId="0" borderId="10" xfId="0" applyFill="1" applyBorder="1" applyAlignment="1" applyProtection="1">
      <alignment horizontal="center" vertical="center"/>
      <protection/>
    </xf>
    <xf numFmtId="38" fontId="56" fillId="0" borderId="10" xfId="0" applyNumberFormat="1" applyFont="1" applyFill="1" applyBorder="1" applyAlignment="1" applyProtection="1">
      <alignment vertical="center"/>
      <protection/>
    </xf>
    <xf numFmtId="38" fontId="56" fillId="0" borderId="10" xfId="0" applyNumberFormat="1" applyFont="1" applyFill="1" applyBorder="1" applyAlignment="1" applyProtection="1">
      <alignment vertical="center"/>
      <protection locked="0"/>
    </xf>
    <xf numFmtId="38" fontId="56" fillId="34" borderId="10" xfId="0" applyNumberFormat="1" applyFont="1" applyFill="1" applyBorder="1" applyAlignment="1">
      <alignment vertical="center"/>
    </xf>
    <xf numFmtId="3" fontId="0" fillId="0" borderId="10" xfId="0" applyNumberFormat="1" applyFill="1" applyBorder="1" applyAlignment="1" applyProtection="1">
      <alignment vertical="center"/>
      <protection/>
    </xf>
    <xf numFmtId="3" fontId="0" fillId="34" borderId="10" xfId="0" applyNumberFormat="1" applyFill="1" applyBorder="1" applyAlignment="1">
      <alignment vertical="center"/>
    </xf>
    <xf numFmtId="3" fontId="0" fillId="0" borderId="10" xfId="0" applyNumberFormat="1" applyFill="1" applyBorder="1" applyAlignment="1" applyProtection="1">
      <alignment vertical="center"/>
      <protection locked="0"/>
    </xf>
    <xf numFmtId="0" fontId="0" fillId="34" borderId="10" xfId="0" applyFill="1" applyBorder="1" applyAlignment="1" applyProtection="1">
      <alignment horizontal="center" vertical="center"/>
      <protection/>
    </xf>
    <xf numFmtId="0" fontId="0" fillId="0" borderId="10" xfId="0" applyBorder="1" applyAlignment="1">
      <alignment horizontal="center" vertical="center"/>
    </xf>
    <xf numFmtId="0" fontId="61" fillId="0" borderId="0" xfId="0" applyFont="1" applyBorder="1" applyAlignment="1">
      <alignment vertical="center"/>
    </xf>
    <xf numFmtId="0" fontId="56" fillId="0" borderId="10" xfId="0" applyFont="1" applyBorder="1" applyAlignment="1">
      <alignment horizontal="center" vertical="center" textRotation="255" wrapText="1"/>
    </xf>
    <xf numFmtId="0" fontId="56" fillId="0" borderId="0" xfId="0" applyFont="1" applyAlignment="1">
      <alignment horizontal="center" vertical="center"/>
    </xf>
    <xf numFmtId="0" fontId="56" fillId="0" borderId="0" xfId="0" applyFont="1" applyAlignment="1">
      <alignment vertical="center"/>
    </xf>
    <xf numFmtId="49" fontId="0" fillId="0" borderId="10" xfId="61" applyNumberFormat="1" applyFont="1" applyBorder="1" applyAlignment="1">
      <alignment vertical="center"/>
      <protection/>
    </xf>
    <xf numFmtId="0" fontId="56" fillId="0" borderId="0" xfId="0" applyFont="1" applyAlignment="1">
      <alignment horizontal="right" vertical="center"/>
    </xf>
    <xf numFmtId="0" fontId="56" fillId="0" borderId="0" xfId="0" applyFont="1" applyFill="1" applyBorder="1" applyAlignment="1">
      <alignment horizontal="right" vertical="center"/>
    </xf>
    <xf numFmtId="14" fontId="0" fillId="0" borderId="0" xfId="0" applyNumberFormat="1" applyAlignment="1">
      <alignment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Fill="1" applyBorder="1" applyAlignment="1">
      <alignment horizontal="center" vertical="center"/>
    </xf>
    <xf numFmtId="0" fontId="0" fillId="0" borderId="0" xfId="0" applyBorder="1" applyAlignment="1">
      <alignment horizontal="center" vertical="center"/>
    </xf>
    <xf numFmtId="180" fontId="0" fillId="35" borderId="15" xfId="0" applyNumberFormat="1" applyFill="1" applyBorder="1" applyAlignment="1" applyProtection="1">
      <alignment horizontal="center" vertical="center"/>
      <protection locked="0"/>
    </xf>
    <xf numFmtId="0" fontId="0" fillId="0" borderId="20" xfId="0"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2" xfId="0" applyBorder="1" applyAlignment="1">
      <alignment horizontal="right" vertical="center"/>
    </xf>
    <xf numFmtId="0" fontId="39" fillId="0" borderId="0" xfId="0" applyFont="1" applyBorder="1" applyAlignment="1">
      <alignment horizontal="center" vertical="center"/>
    </xf>
    <xf numFmtId="0" fontId="51" fillId="0" borderId="12" xfId="0" applyFont="1" applyFill="1" applyBorder="1" applyAlignment="1">
      <alignment vertical="center"/>
    </xf>
    <xf numFmtId="49" fontId="51" fillId="0" borderId="11" xfId="0" applyNumberFormat="1" applyFont="1" applyFill="1" applyBorder="1" applyAlignment="1">
      <alignment vertical="center"/>
    </xf>
    <xf numFmtId="49" fontId="4" fillId="0" borderId="21" xfId="61" applyNumberFormat="1" applyBorder="1" applyAlignment="1">
      <alignment vertical="center"/>
      <protection/>
    </xf>
    <xf numFmtId="49" fontId="0" fillId="0" borderId="21" xfId="0" applyNumberFormat="1" applyBorder="1" applyAlignment="1">
      <alignment vertical="center"/>
    </xf>
    <xf numFmtId="189" fontId="0" fillId="0" borderId="10" xfId="0" applyNumberFormat="1" applyBorder="1" applyAlignment="1">
      <alignment vertical="center"/>
    </xf>
    <xf numFmtId="190" fontId="4" fillId="0" borderId="10" xfId="61" applyNumberFormat="1" applyFill="1" applyBorder="1" applyAlignment="1">
      <alignment vertical="center"/>
      <protection/>
    </xf>
    <xf numFmtId="190" fontId="0" fillId="0" borderId="10" xfId="61" applyNumberFormat="1" applyFont="1" applyBorder="1" applyAlignment="1">
      <alignment vertical="center"/>
      <protection/>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61" fillId="0" borderId="0" xfId="0" applyFont="1" applyAlignment="1">
      <alignment vertical="center"/>
    </xf>
    <xf numFmtId="0" fontId="63" fillId="0" borderId="10" xfId="0" applyFont="1" applyBorder="1" applyAlignment="1">
      <alignment horizontal="center" vertical="center"/>
    </xf>
    <xf numFmtId="190" fontId="64" fillId="0" borderId="10" xfId="61" applyNumberFormat="1" applyFont="1" applyFill="1" applyBorder="1" applyAlignment="1">
      <alignment vertical="center"/>
      <protection/>
    </xf>
    <xf numFmtId="0" fontId="0" fillId="0" borderId="10" xfId="0" applyNumberFormat="1" applyBorder="1" applyAlignment="1" applyProtection="1">
      <alignment horizontal="center" vertical="center"/>
      <protection/>
    </xf>
    <xf numFmtId="0" fontId="9" fillId="36" borderId="0" xfId="66" applyFont="1" applyFill="1" applyBorder="1" applyAlignment="1" applyProtection="1">
      <alignment vertical="center" shrinkToFit="1"/>
      <protection/>
    </xf>
    <xf numFmtId="49" fontId="64" fillId="0" borderId="10" xfId="61" applyNumberFormat="1" applyFont="1" applyBorder="1" applyAlignment="1">
      <alignment vertical="center"/>
      <protection/>
    </xf>
    <xf numFmtId="0" fontId="4" fillId="0" borderId="10" xfId="61" applyNumberFormat="1" applyFill="1" applyBorder="1" applyAlignment="1">
      <alignment vertical="center"/>
      <protection/>
    </xf>
    <xf numFmtId="0" fontId="65" fillId="0" borderId="0" xfId="0" applyFont="1" applyAlignment="1">
      <alignment vertical="center"/>
    </xf>
    <xf numFmtId="0" fontId="0" fillId="0" borderId="12" xfId="0" applyFont="1" applyBorder="1" applyAlignment="1">
      <alignment vertical="top" wrapText="1"/>
    </xf>
    <xf numFmtId="0" fontId="63" fillId="0" borderId="22" xfId="0" applyFont="1" applyBorder="1" applyAlignment="1">
      <alignment horizontal="center" vertical="center"/>
    </xf>
    <xf numFmtId="14" fontId="63" fillId="0" borderId="15" xfId="0" applyNumberFormat="1" applyFont="1" applyBorder="1" applyAlignment="1">
      <alignment horizontal="center" vertical="center"/>
    </xf>
    <xf numFmtId="0" fontId="63" fillId="0" borderId="15" xfId="0" applyFont="1" applyBorder="1" applyAlignment="1">
      <alignment horizontal="center" vertical="center"/>
    </xf>
    <xf numFmtId="49" fontId="63" fillId="0" borderId="15" xfId="49" applyNumberFormat="1" applyFont="1" applyBorder="1" applyAlignment="1">
      <alignment horizontal="center" vertical="center"/>
    </xf>
    <xf numFmtId="0" fontId="63" fillId="0" borderId="15" xfId="0" applyFont="1" applyBorder="1" applyAlignment="1">
      <alignment horizontal="left" vertical="center" wrapText="1"/>
    </xf>
    <xf numFmtId="0" fontId="63" fillId="0" borderId="23" xfId="0" applyFont="1" applyBorder="1" applyAlignment="1">
      <alignment vertical="top" wrapText="1"/>
    </xf>
    <xf numFmtId="14" fontId="63" fillId="0" borderId="10" xfId="0" applyNumberFormat="1" applyFont="1" applyBorder="1" applyAlignment="1">
      <alignment horizontal="center" vertical="center"/>
    </xf>
    <xf numFmtId="0" fontId="63" fillId="0" borderId="10" xfId="0" applyFont="1" applyBorder="1" applyAlignment="1">
      <alignment horizontal="left" vertical="center" wrapText="1"/>
    </xf>
    <xf numFmtId="0" fontId="63" fillId="0" borderId="12" xfId="0" applyFont="1" applyBorder="1" applyAlignment="1">
      <alignment vertical="top" wrapText="1"/>
    </xf>
    <xf numFmtId="49" fontId="63" fillId="0" borderId="10" xfId="49" applyNumberFormat="1" applyFont="1" applyBorder="1" applyAlignment="1">
      <alignment horizontal="center" vertical="center"/>
    </xf>
    <xf numFmtId="0" fontId="66" fillId="0" borderId="10" xfId="0" applyFont="1" applyBorder="1" applyAlignment="1">
      <alignment horizontal="left" vertical="center" wrapText="1"/>
    </xf>
    <xf numFmtId="0" fontId="58" fillId="0" borderId="10" xfId="0" applyFont="1" applyBorder="1" applyAlignment="1">
      <alignment horizontal="center" vertical="top" textRotation="255" wrapText="1"/>
    </xf>
    <xf numFmtId="0" fontId="66" fillId="0" borderId="12" xfId="0" applyFont="1" applyBorder="1" applyAlignment="1">
      <alignment vertical="top" wrapText="1"/>
    </xf>
    <xf numFmtId="0" fontId="67" fillId="0" borderId="10" xfId="0" applyFont="1" applyBorder="1" applyAlignment="1">
      <alignment horizontal="center" vertical="center" textRotation="255" wrapText="1"/>
    </xf>
    <xf numFmtId="0" fontId="0" fillId="0" borderId="10" xfId="0" applyFill="1" applyBorder="1" applyAlignment="1" applyProtection="1">
      <alignment horizontal="center" vertical="center"/>
      <protection locked="0"/>
    </xf>
    <xf numFmtId="49" fontId="68" fillId="0" borderId="0" xfId="0" applyNumberFormat="1" applyFont="1" applyAlignment="1">
      <alignment vertical="center"/>
    </xf>
    <xf numFmtId="49" fontId="69" fillId="0" borderId="0" xfId="61" applyNumberFormat="1" applyFont="1" applyBorder="1" applyAlignment="1">
      <alignment vertical="center"/>
      <protection/>
    </xf>
    <xf numFmtId="0" fontId="0" fillId="0" borderId="0" xfId="0"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 vertical="center"/>
    </xf>
    <xf numFmtId="0" fontId="9" fillId="0" borderId="0" xfId="64" applyFont="1" applyAlignment="1" applyProtection="1">
      <alignment vertical="center"/>
      <protection/>
    </xf>
    <xf numFmtId="0" fontId="11" fillId="0" borderId="0" xfId="64" applyFont="1" applyBorder="1" applyAlignment="1" applyProtection="1">
      <alignment horizontal="left" vertical="center"/>
      <protection/>
    </xf>
    <xf numFmtId="0" fontId="9" fillId="0" borderId="0" xfId="64" applyFont="1" applyBorder="1" applyAlignment="1" applyProtection="1">
      <alignment vertical="center"/>
      <protection/>
    </xf>
    <xf numFmtId="0" fontId="9" fillId="0" borderId="0" xfId="64" applyFont="1" applyAlignment="1" applyProtection="1">
      <alignment horizontal="center" vertical="center"/>
      <protection/>
    </xf>
    <xf numFmtId="0" fontId="9" fillId="0" borderId="0" xfId="63" applyFont="1" applyAlignment="1">
      <alignment vertical="center"/>
      <protection/>
    </xf>
    <xf numFmtId="0" fontId="9" fillId="0" borderId="0" xfId="64" applyFont="1" applyAlignment="1">
      <alignment vertical="center"/>
      <protection/>
    </xf>
    <xf numFmtId="0" fontId="9" fillId="0" borderId="0" xfId="64" applyFont="1" applyAlignment="1">
      <alignment horizontal="center" vertical="center"/>
      <protection/>
    </xf>
    <xf numFmtId="0" fontId="5" fillId="0" borderId="0" xfId="64" applyFont="1" applyBorder="1" applyAlignment="1" applyProtection="1">
      <alignment horizontal="center" vertical="center"/>
      <protection/>
    </xf>
    <xf numFmtId="0" fontId="5" fillId="0" borderId="0" xfId="64" applyFont="1" applyBorder="1" applyAlignment="1" applyProtection="1">
      <alignment horizontal="left" vertical="center"/>
      <protection/>
    </xf>
    <xf numFmtId="0" fontId="9" fillId="0" borderId="10" xfId="64" applyFont="1" applyBorder="1" applyAlignment="1" applyProtection="1">
      <alignment horizontal="right" vertical="center"/>
      <protection/>
    </xf>
    <xf numFmtId="0" fontId="9" fillId="0" borderId="10" xfId="64" applyFont="1" applyBorder="1" applyAlignment="1" applyProtection="1">
      <alignment horizontal="center" vertical="center"/>
      <protection/>
    </xf>
    <xf numFmtId="0" fontId="5" fillId="0" borderId="0" xfId="64" applyFont="1" applyBorder="1" applyAlignment="1" applyProtection="1">
      <alignment vertical="center"/>
      <protection/>
    </xf>
    <xf numFmtId="0" fontId="9" fillId="0" borderId="0" xfId="64" applyFont="1" applyBorder="1" applyAlignment="1" applyProtection="1" quotePrefix="1">
      <alignment horizontal="center" vertical="center"/>
      <protection/>
    </xf>
    <xf numFmtId="0" fontId="9" fillId="0" borderId="0" xfId="64" applyFont="1" applyBorder="1" applyAlignment="1" applyProtection="1">
      <alignment horizontal="center" vertical="center"/>
      <protection/>
    </xf>
    <xf numFmtId="0" fontId="9" fillId="0" borderId="0" xfId="64" applyFont="1" applyBorder="1" applyAlignment="1" applyProtection="1">
      <alignment horizontal="right" vertical="center"/>
      <protection/>
    </xf>
    <xf numFmtId="0" fontId="5" fillId="0" borderId="24" xfId="64" applyFont="1" applyBorder="1" applyAlignment="1" applyProtection="1">
      <alignment vertical="center"/>
      <protection/>
    </xf>
    <xf numFmtId="0" fontId="5" fillId="0" borderId="0" xfId="65" applyFont="1" applyBorder="1" applyAlignment="1" applyProtection="1">
      <alignment horizontal="left" vertical="center"/>
      <protection/>
    </xf>
    <xf numFmtId="0" fontId="9" fillId="0" borderId="0" xfId="65" applyFont="1" applyBorder="1" applyAlignment="1" applyProtection="1">
      <alignment horizontal="right" vertical="center"/>
      <protection/>
    </xf>
    <xf numFmtId="0" fontId="9" fillId="0" borderId="0" xfId="64" applyFont="1" applyFill="1" applyBorder="1" applyAlignment="1" applyProtection="1">
      <alignment horizontal="center" vertical="center"/>
      <protection/>
    </xf>
    <xf numFmtId="49" fontId="9" fillId="0" borderId="25" xfId="64" applyNumberFormat="1" applyFont="1" applyFill="1" applyBorder="1" applyAlignment="1" applyProtection="1">
      <alignment horizontal="center" vertical="center" shrinkToFit="1"/>
      <protection locked="0"/>
    </xf>
    <xf numFmtId="49" fontId="9" fillId="0" borderId="16" xfId="64" applyNumberFormat="1" applyFont="1" applyFill="1" applyBorder="1" applyAlignment="1" applyProtection="1">
      <alignment horizontal="center" vertical="center" shrinkToFit="1"/>
      <protection locked="0"/>
    </xf>
    <xf numFmtId="49" fontId="9" fillId="0" borderId="26" xfId="64" applyNumberFormat="1" applyFont="1" applyFill="1" applyBorder="1" applyAlignment="1" applyProtection="1">
      <alignment horizontal="center" vertical="center" shrinkToFit="1"/>
      <protection locked="0"/>
    </xf>
    <xf numFmtId="49" fontId="9" fillId="0" borderId="27" xfId="64" applyNumberFormat="1" applyFont="1" applyFill="1" applyBorder="1" applyAlignment="1" applyProtection="1">
      <alignment horizontal="center" vertical="center" shrinkToFit="1"/>
      <protection locked="0"/>
    </xf>
    <xf numFmtId="49" fontId="9" fillId="0" borderId="28" xfId="64" applyNumberFormat="1" applyFont="1" applyFill="1" applyBorder="1" applyAlignment="1" applyProtection="1">
      <alignment horizontal="center" vertical="center" shrinkToFit="1"/>
      <protection locked="0"/>
    </xf>
    <xf numFmtId="0" fontId="5" fillId="37" borderId="29" xfId="64" applyFont="1" applyFill="1" applyBorder="1" applyAlignment="1" applyProtection="1">
      <alignment vertical="center" shrinkToFit="1"/>
      <protection/>
    </xf>
    <xf numFmtId="183" fontId="9" fillId="0" borderId="30" xfId="64" applyNumberFormat="1" applyFont="1" applyFill="1" applyBorder="1" applyAlignment="1" applyProtection="1">
      <alignment vertical="center"/>
      <protection locked="0"/>
    </xf>
    <xf numFmtId="183" fontId="9" fillId="0" borderId="31" xfId="64" applyNumberFormat="1" applyFont="1" applyFill="1" applyBorder="1" applyAlignment="1" applyProtection="1">
      <alignment vertical="center"/>
      <protection locked="0"/>
    </xf>
    <xf numFmtId="183" fontId="9" fillId="0" borderId="32" xfId="64" applyNumberFormat="1" applyFont="1" applyFill="1" applyBorder="1" applyAlignment="1" applyProtection="1">
      <alignment vertical="center"/>
      <protection locked="0"/>
    </xf>
    <xf numFmtId="183" fontId="9" fillId="0" borderId="33" xfId="64" applyNumberFormat="1" applyFont="1" applyFill="1" applyBorder="1" applyAlignment="1" applyProtection="1">
      <alignment vertical="center"/>
      <protection locked="0"/>
    </xf>
    <xf numFmtId="0" fontId="5" fillId="37" borderId="34" xfId="64" applyFont="1" applyFill="1" applyBorder="1" applyAlignment="1" applyProtection="1">
      <alignment vertical="center" shrinkToFit="1"/>
      <protection/>
    </xf>
    <xf numFmtId="183" fontId="9" fillId="0" borderId="35" xfId="64" applyNumberFormat="1" applyFont="1" applyFill="1" applyBorder="1" applyAlignment="1" applyProtection="1">
      <alignment vertical="center"/>
      <protection locked="0"/>
    </xf>
    <xf numFmtId="183" fontId="9" fillId="0" borderId="36" xfId="64" applyNumberFormat="1" applyFont="1" applyFill="1" applyBorder="1" applyAlignment="1" applyProtection="1">
      <alignment vertical="center"/>
      <protection locked="0"/>
    </xf>
    <xf numFmtId="183" fontId="9" fillId="0" borderId="37" xfId="64" applyNumberFormat="1" applyFont="1" applyFill="1" applyBorder="1" applyAlignment="1" applyProtection="1">
      <alignment vertical="center"/>
      <protection locked="0"/>
    </xf>
    <xf numFmtId="183" fontId="9" fillId="0" borderId="38" xfId="64" applyNumberFormat="1" applyFont="1" applyFill="1" applyBorder="1" applyAlignment="1" applyProtection="1">
      <alignment vertical="center"/>
      <protection locked="0"/>
    </xf>
    <xf numFmtId="0" fontId="9" fillId="0" borderId="22" xfId="64" applyNumberFormat="1" applyFont="1" applyFill="1" applyBorder="1" applyAlignment="1" applyProtection="1">
      <alignment vertical="center"/>
      <protection locked="0"/>
    </xf>
    <xf numFmtId="0" fontId="9" fillId="0" borderId="15" xfId="64" applyNumberFormat="1" applyFont="1" applyFill="1" applyBorder="1" applyAlignment="1" applyProtection="1">
      <alignment vertical="center"/>
      <protection locked="0"/>
    </xf>
    <xf numFmtId="0" fontId="9" fillId="0" borderId="39" xfId="64" applyNumberFormat="1" applyFont="1" applyFill="1" applyBorder="1" applyAlignment="1" applyProtection="1">
      <alignment vertical="center"/>
      <protection locked="0"/>
    </xf>
    <xf numFmtId="0" fontId="9" fillId="0" borderId="40" xfId="64" applyNumberFormat="1" applyFont="1" applyFill="1" applyBorder="1" applyAlignment="1" applyProtection="1">
      <alignment vertical="center"/>
      <protection locked="0"/>
    </xf>
    <xf numFmtId="0" fontId="5" fillId="37" borderId="41" xfId="64" applyFont="1" applyFill="1" applyBorder="1" applyAlignment="1" applyProtection="1">
      <alignment vertical="center" shrinkToFit="1"/>
      <protection/>
    </xf>
    <xf numFmtId="0" fontId="9" fillId="0" borderId="13" xfId="64" applyNumberFormat="1" applyFont="1" applyFill="1" applyBorder="1" applyAlignment="1" applyProtection="1">
      <alignment vertical="center"/>
      <protection locked="0"/>
    </xf>
    <xf numFmtId="0" fontId="9" fillId="0" borderId="10" xfId="64" applyNumberFormat="1" applyFont="1" applyFill="1" applyBorder="1" applyAlignment="1" applyProtection="1">
      <alignment vertical="center"/>
      <protection locked="0"/>
    </xf>
    <xf numFmtId="0" fontId="9" fillId="0" borderId="42" xfId="64" applyNumberFormat="1" applyFont="1" applyFill="1" applyBorder="1" applyAlignment="1" applyProtection="1">
      <alignment vertical="center"/>
      <protection locked="0"/>
    </xf>
    <xf numFmtId="0" fontId="9" fillId="0" borderId="43" xfId="64" applyNumberFormat="1" applyFont="1" applyFill="1" applyBorder="1" applyAlignment="1" applyProtection="1">
      <alignment vertical="center"/>
      <protection locked="0"/>
    </xf>
    <xf numFmtId="0" fontId="5" fillId="37" borderId="44" xfId="64" applyFont="1" applyFill="1" applyBorder="1" applyAlignment="1" applyProtection="1">
      <alignment vertical="center" shrinkToFit="1"/>
      <protection/>
    </xf>
    <xf numFmtId="0" fontId="9" fillId="0" borderId="25" xfId="64" applyNumberFormat="1" applyFont="1" applyFill="1" applyBorder="1" applyAlignment="1" applyProtection="1">
      <alignment vertical="center"/>
      <protection locked="0"/>
    </xf>
    <xf numFmtId="0" fontId="9" fillId="0" borderId="16" xfId="64" applyNumberFormat="1" applyFont="1" applyFill="1" applyBorder="1" applyAlignment="1" applyProtection="1">
      <alignment vertical="center"/>
      <protection locked="0"/>
    </xf>
    <xf numFmtId="0" fontId="9" fillId="0" borderId="26" xfId="64" applyNumberFormat="1" applyFont="1" applyFill="1" applyBorder="1" applyAlignment="1" applyProtection="1">
      <alignment vertical="center"/>
      <protection locked="0"/>
    </xf>
    <xf numFmtId="0" fontId="9" fillId="0" borderId="27" xfId="64" applyNumberFormat="1" applyFont="1" applyFill="1" applyBorder="1" applyAlignment="1" applyProtection="1">
      <alignment vertical="center"/>
      <protection locked="0"/>
    </xf>
    <xf numFmtId="0" fontId="5" fillId="37" borderId="45" xfId="64" applyFont="1" applyFill="1" applyBorder="1" applyAlignment="1" applyProtection="1">
      <alignment vertical="center" shrinkToFit="1"/>
      <protection/>
    </xf>
    <xf numFmtId="183" fontId="9" fillId="0" borderId="46" xfId="64" applyNumberFormat="1" applyFont="1" applyFill="1" applyBorder="1" applyAlignment="1" applyProtection="1">
      <alignment vertical="center"/>
      <protection/>
    </xf>
    <xf numFmtId="183" fontId="9" fillId="0" borderId="47" xfId="64" applyNumberFormat="1" applyFont="1" applyFill="1" applyBorder="1" applyAlignment="1" applyProtection="1">
      <alignment vertical="center"/>
      <protection/>
    </xf>
    <xf numFmtId="183" fontId="9" fillId="0" borderId="48" xfId="64" applyNumberFormat="1" applyFont="1" applyFill="1" applyBorder="1" applyAlignment="1" applyProtection="1">
      <alignment vertical="center"/>
      <protection/>
    </xf>
    <xf numFmtId="183" fontId="9" fillId="0" borderId="49" xfId="64" applyNumberFormat="1" applyFont="1" applyFill="1" applyBorder="1" applyAlignment="1" applyProtection="1">
      <alignment vertical="center"/>
      <protection/>
    </xf>
    <xf numFmtId="0" fontId="5" fillId="0" borderId="50" xfId="64" applyFont="1" applyFill="1" applyBorder="1" applyAlignment="1" applyProtection="1">
      <alignment vertical="center" shrinkToFit="1"/>
      <protection/>
    </xf>
    <xf numFmtId="183" fontId="5" fillId="0" borderId="51" xfId="64" applyNumberFormat="1" applyFont="1" applyFill="1" applyBorder="1" applyAlignment="1" applyProtection="1">
      <alignment vertical="center"/>
      <protection/>
    </xf>
    <xf numFmtId="183" fontId="9" fillId="0" borderId="51" xfId="64" applyNumberFormat="1" applyFont="1" applyFill="1" applyBorder="1" applyAlignment="1" applyProtection="1" quotePrefix="1">
      <alignment vertical="center"/>
      <protection/>
    </xf>
    <xf numFmtId="183" fontId="9" fillId="0" borderId="51" xfId="64" applyNumberFormat="1" applyFont="1" applyFill="1" applyBorder="1" applyAlignment="1" applyProtection="1">
      <alignment vertical="center"/>
      <protection/>
    </xf>
    <xf numFmtId="183" fontId="9" fillId="0" borderId="51" xfId="64" applyNumberFormat="1" applyFont="1" applyFill="1" applyBorder="1" applyAlignment="1" applyProtection="1">
      <alignment vertical="center" wrapText="1"/>
      <protection/>
    </xf>
    <xf numFmtId="0" fontId="9" fillId="0" borderId="52" xfId="64" applyNumberFormat="1" applyFont="1" applyFill="1" applyBorder="1" applyAlignment="1" applyProtection="1">
      <alignment vertical="center"/>
      <protection locked="0"/>
    </xf>
    <xf numFmtId="0" fontId="9" fillId="0" borderId="53" xfId="64" applyNumberFormat="1" applyFont="1" applyFill="1" applyBorder="1" applyAlignment="1" applyProtection="1">
      <alignment vertical="center"/>
      <protection locked="0"/>
    </xf>
    <xf numFmtId="0" fontId="9" fillId="0" borderId="54" xfId="64" applyNumberFormat="1" applyFont="1" applyFill="1" applyBorder="1" applyAlignment="1" applyProtection="1">
      <alignment vertical="center"/>
      <protection locked="0"/>
    </xf>
    <xf numFmtId="0" fontId="9" fillId="0" borderId="55" xfId="64" applyNumberFormat="1" applyFont="1" applyFill="1" applyBorder="1" applyAlignment="1" applyProtection="1">
      <alignment vertical="center"/>
      <protection locked="0"/>
    </xf>
    <xf numFmtId="49" fontId="59" fillId="0" borderId="56" xfId="0" applyNumberFormat="1" applyFont="1" applyBorder="1" applyAlignment="1">
      <alignment horizontal="left" vertical="center"/>
    </xf>
    <xf numFmtId="49" fontId="69" fillId="0" borderId="0" xfId="61" applyNumberFormat="1" applyFont="1" applyFill="1" applyBorder="1" applyAlignment="1">
      <alignment vertical="center"/>
      <protection/>
    </xf>
    <xf numFmtId="49" fontId="5" fillId="0" borderId="0" xfId="61" applyNumberFormat="1" applyFont="1" applyFill="1" applyBorder="1" applyAlignment="1">
      <alignment vertical="center"/>
      <protection/>
    </xf>
    <xf numFmtId="49" fontId="5" fillId="0" borderId="56" xfId="61" applyNumberFormat="1" applyFont="1" applyFill="1" applyBorder="1" applyAlignment="1">
      <alignment horizontal="left" vertical="center"/>
      <protection/>
    </xf>
    <xf numFmtId="49" fontId="5" fillId="0" borderId="56" xfId="67" applyNumberFormat="1" applyFont="1" applyFill="1" applyBorder="1" applyAlignment="1">
      <alignment horizontal="left" vertical="center"/>
      <protection/>
    </xf>
    <xf numFmtId="49" fontId="5" fillId="0" borderId="56" xfId="67" applyNumberFormat="1" applyFont="1" applyFill="1" applyBorder="1" applyAlignment="1">
      <alignment vertical="center"/>
      <protection/>
    </xf>
    <xf numFmtId="49" fontId="68" fillId="0" borderId="56" xfId="0" applyNumberFormat="1" applyFont="1" applyBorder="1" applyAlignment="1">
      <alignment horizontal="left" vertical="center"/>
    </xf>
    <xf numFmtId="49" fontId="69" fillId="0" borderId="56" xfId="61" applyNumberFormat="1" applyFont="1" applyFill="1" applyBorder="1" applyAlignment="1">
      <alignment vertical="center"/>
      <protection/>
    </xf>
    <xf numFmtId="0" fontId="51" fillId="0" borderId="11" xfId="0" applyFont="1" applyBorder="1" applyAlignment="1">
      <alignment horizontal="left" vertical="center"/>
    </xf>
    <xf numFmtId="0" fontId="51" fillId="0" borderId="13" xfId="0" applyFont="1" applyBorder="1" applyAlignment="1">
      <alignment horizontal="left" vertical="center"/>
    </xf>
    <xf numFmtId="0" fontId="51" fillId="0" borderId="11" xfId="0" applyFont="1" applyFill="1" applyBorder="1" applyAlignment="1">
      <alignment horizontal="left" vertical="center"/>
    </xf>
    <xf numFmtId="0" fontId="51" fillId="0" borderId="13" xfId="0" applyFont="1" applyFill="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0" fontId="0" fillId="0" borderId="0" xfId="0" applyBorder="1" applyAlignment="1" applyProtection="1">
      <alignment horizontal="left" vertical="center" shrinkToFit="1"/>
      <protection locked="0"/>
    </xf>
    <xf numFmtId="0" fontId="59" fillId="0" borderId="0" xfId="0" applyFont="1" applyAlignment="1">
      <alignment horizontal="center" vertical="center"/>
    </xf>
    <xf numFmtId="0" fontId="0" fillId="0" borderId="10" xfId="0" applyBorder="1" applyAlignment="1">
      <alignment horizontal="center" vertical="center"/>
    </xf>
    <xf numFmtId="0" fontId="0" fillId="0" borderId="0" xfId="0" applyAlignment="1" applyProtection="1">
      <alignment horizontal="right" vertical="center"/>
      <protection locked="0"/>
    </xf>
    <xf numFmtId="49" fontId="0" fillId="0" borderId="0" xfId="0" applyNumberFormat="1" applyAlignment="1" applyProtection="1">
      <alignment horizontal="right" vertical="center"/>
      <protection locked="0"/>
    </xf>
    <xf numFmtId="176" fontId="0" fillId="0" borderId="0" xfId="0" applyNumberFormat="1" applyAlignment="1" applyProtection="1">
      <alignment horizontal="right" vertical="center"/>
      <protection locked="0"/>
    </xf>
    <xf numFmtId="177" fontId="0" fillId="0" borderId="0" xfId="0" applyNumberFormat="1" applyAlignment="1" applyProtection="1">
      <alignment horizontal="right" vertical="center"/>
      <protection/>
    </xf>
    <xf numFmtId="0" fontId="0" fillId="0" borderId="0" xfId="0" applyAlignment="1">
      <alignment horizontal="left" vertical="center"/>
    </xf>
    <xf numFmtId="0" fontId="0" fillId="0" borderId="57"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0" xfId="0" applyBorder="1" applyAlignment="1">
      <alignment horizontal="center" vertical="center" wrapText="1"/>
    </xf>
    <xf numFmtId="49" fontId="0" fillId="0" borderId="12" xfId="0" applyNumberFormat="1" applyBorder="1" applyAlignment="1" applyProtection="1">
      <alignment vertical="center" shrinkToFit="1"/>
      <protection locked="0"/>
    </xf>
    <xf numFmtId="49" fontId="0" fillId="0" borderId="13" xfId="0" applyNumberFormat="1" applyBorder="1" applyAlignment="1" applyProtection="1">
      <alignment vertical="center" shrinkToFit="1"/>
      <protection locked="0"/>
    </xf>
    <xf numFmtId="0" fontId="61" fillId="0" borderId="0" xfId="0" applyFont="1" applyAlignment="1">
      <alignment vertical="center"/>
    </xf>
    <xf numFmtId="0" fontId="0" fillId="0" borderId="10" xfId="0" applyBorder="1" applyAlignment="1">
      <alignment horizontal="center" vertical="center" textRotation="255"/>
    </xf>
    <xf numFmtId="0" fontId="0" fillId="0" borderId="16" xfId="0" applyBorder="1" applyAlignment="1">
      <alignment horizontal="center" vertical="center" textRotation="255"/>
    </xf>
    <xf numFmtId="0" fontId="0" fillId="0" borderId="59" xfId="0" applyBorder="1" applyAlignment="1">
      <alignment horizontal="center" vertical="center" textRotation="255"/>
    </xf>
    <xf numFmtId="0" fontId="0" fillId="0" borderId="15" xfId="0" applyBorder="1" applyAlignment="1">
      <alignment horizontal="center" vertical="center" textRotation="255"/>
    </xf>
    <xf numFmtId="0" fontId="0" fillId="0" borderId="57" xfId="0" applyBorder="1" applyAlignment="1">
      <alignment horizontal="center" vertical="center" wrapText="1"/>
    </xf>
    <xf numFmtId="0" fontId="0" fillId="0" borderId="25" xfId="0"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63" fillId="0" borderId="10" xfId="0" applyFont="1" applyBorder="1" applyAlignment="1">
      <alignment horizontal="center" vertical="center"/>
    </xf>
    <xf numFmtId="0" fontId="0" fillId="35" borderId="16" xfId="0" applyFill="1" applyBorder="1" applyAlignment="1">
      <alignment horizontal="center" vertical="center" textRotation="255"/>
    </xf>
    <xf numFmtId="0" fontId="0" fillId="35" borderId="15" xfId="0" applyFill="1" applyBorder="1" applyAlignment="1">
      <alignment horizontal="center" vertical="center" textRotation="255"/>
    </xf>
    <xf numFmtId="0" fontId="0" fillId="0" borderId="0" xfId="0" applyAlignment="1">
      <alignment horizontal="right" vertical="center"/>
    </xf>
    <xf numFmtId="0" fontId="47" fillId="0" borderId="56" xfId="0" applyFont="1" applyBorder="1" applyAlignment="1">
      <alignment vertical="center"/>
    </xf>
    <xf numFmtId="0" fontId="62" fillId="0" borderId="0" xfId="0" applyFont="1" applyAlignment="1">
      <alignment vertical="center"/>
    </xf>
    <xf numFmtId="0" fontId="6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1" xfId="0" applyBorder="1" applyAlignment="1">
      <alignment horizontal="right" vertical="center"/>
    </xf>
    <xf numFmtId="3" fontId="0" fillId="0" borderId="12" xfId="0" applyNumberFormat="1" applyBorder="1" applyAlignment="1" applyProtection="1">
      <alignment vertical="center"/>
      <protection locked="0"/>
    </xf>
    <xf numFmtId="3" fontId="0" fillId="0" borderId="13" xfId="0" applyNumberFormat="1" applyBorder="1" applyAlignment="1" applyProtection="1">
      <alignment vertical="center"/>
      <protection locked="0"/>
    </xf>
    <xf numFmtId="0" fontId="47" fillId="0" borderId="56" xfId="0" applyFont="1" applyBorder="1" applyAlignment="1">
      <alignment horizontal="right" vertical="center" shrinkToFit="1"/>
    </xf>
    <xf numFmtId="3" fontId="0" fillId="0" borderId="12" xfId="0" applyNumberFormat="1" applyBorder="1" applyAlignment="1">
      <alignment vertical="center"/>
    </xf>
    <xf numFmtId="3" fontId="0" fillId="0" borderId="13" xfId="0" applyNumberFormat="1" applyBorder="1" applyAlignment="1">
      <alignment vertical="center"/>
    </xf>
    <xf numFmtId="49" fontId="0" fillId="0" borderId="11" xfId="0" applyNumberFormat="1" applyBorder="1" applyAlignment="1" applyProtection="1">
      <alignment vertical="center" shrinkToFit="1"/>
      <protection locked="0"/>
    </xf>
    <xf numFmtId="0" fontId="56" fillId="0" borderId="10" xfId="0" applyFont="1" applyBorder="1" applyAlignment="1">
      <alignment horizontal="center" vertical="center" textRotation="255"/>
    </xf>
    <xf numFmtId="0" fontId="56" fillId="0" borderId="10" xfId="0" applyFont="1" applyBorder="1" applyAlignment="1">
      <alignment horizontal="center" vertical="center" textRotation="255" wrapText="1"/>
    </xf>
    <xf numFmtId="0" fontId="56" fillId="0" borderId="57"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58"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0" xfId="0" applyFont="1" applyBorder="1" applyAlignment="1">
      <alignment horizontal="center" vertical="center"/>
    </xf>
    <xf numFmtId="0" fontId="61" fillId="0" borderId="0" xfId="0" applyFont="1" applyAlignment="1">
      <alignment horizontal="left" vertical="center"/>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184" fontId="0" fillId="0" borderId="12" xfId="0" applyNumberFormat="1" applyBorder="1" applyAlignment="1">
      <alignment vertical="center"/>
    </xf>
    <xf numFmtId="184" fontId="0" fillId="0" borderId="13" xfId="0" applyNumberFormat="1" applyBorder="1" applyAlignment="1">
      <alignment vertical="center"/>
    </xf>
    <xf numFmtId="49" fontId="0" fillId="0" borderId="10" xfId="0" applyNumberFormat="1" applyBorder="1" applyAlignment="1" applyProtection="1">
      <alignment vertical="center" wrapText="1" shrinkToFit="1"/>
      <protection locked="0"/>
    </xf>
    <xf numFmtId="0" fontId="0" fillId="0" borderId="10" xfId="0" applyBorder="1" applyAlignment="1">
      <alignment vertic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62" fillId="0" borderId="0" xfId="0" applyFont="1" applyAlignment="1">
      <alignment horizontal="left" vertical="center"/>
    </xf>
    <xf numFmtId="0" fontId="5" fillId="0" borderId="12" xfId="64" applyFont="1" applyBorder="1" applyAlignment="1" applyProtection="1">
      <alignment horizontal="center" vertical="center"/>
      <protection/>
    </xf>
    <xf numFmtId="0" fontId="5" fillId="0" borderId="13" xfId="64" applyFont="1" applyBorder="1" applyAlignment="1" applyProtection="1">
      <alignment horizontal="center" vertical="center"/>
      <protection/>
    </xf>
    <xf numFmtId="0" fontId="12" fillId="0" borderId="0" xfId="64" applyFont="1" applyAlignment="1">
      <alignment horizontal="center" vertical="center"/>
      <protection/>
    </xf>
    <xf numFmtId="0" fontId="9" fillId="0" borderId="12" xfId="64" applyFont="1" applyBorder="1" applyAlignment="1" applyProtection="1">
      <alignment horizontal="center" vertical="center"/>
      <protection/>
    </xf>
    <xf numFmtId="0" fontId="9" fillId="0" borderId="11" xfId="64" applyFont="1" applyBorder="1" applyAlignment="1" applyProtection="1">
      <alignment horizontal="center" vertical="center"/>
      <protection/>
    </xf>
    <xf numFmtId="0" fontId="9" fillId="0" borderId="13" xfId="64" applyFont="1" applyBorder="1" applyAlignment="1" applyProtection="1">
      <alignment horizontal="center" vertical="center"/>
      <protection/>
    </xf>
    <xf numFmtId="0" fontId="5" fillId="37" borderId="60" xfId="65" applyFont="1" applyFill="1" applyBorder="1" applyAlignment="1" applyProtection="1">
      <alignment horizontal="center" vertical="center"/>
      <protection/>
    </xf>
    <xf numFmtId="0" fontId="5" fillId="37" borderId="61" xfId="65" applyFont="1" applyFill="1" applyBorder="1" applyAlignment="1" applyProtection="1">
      <alignment horizontal="center" vertical="center"/>
      <protection/>
    </xf>
    <xf numFmtId="0" fontId="5" fillId="37" borderId="62" xfId="65" applyFont="1" applyFill="1" applyBorder="1" applyAlignment="1" applyProtection="1">
      <alignment horizontal="center" vertical="center"/>
      <protection/>
    </xf>
    <xf numFmtId="0" fontId="5" fillId="38" borderId="63" xfId="64" applyFont="1" applyFill="1" applyBorder="1" applyAlignment="1">
      <alignment horizontal="center" vertical="center"/>
      <protection/>
    </xf>
    <xf numFmtId="0" fontId="5" fillId="38" borderId="64" xfId="64" applyFont="1" applyFill="1" applyBorder="1" applyAlignment="1">
      <alignment horizontal="center" vertical="center"/>
      <protection/>
    </xf>
    <xf numFmtId="0" fontId="5" fillId="38" borderId="63" xfId="64" applyFont="1" applyFill="1" applyBorder="1" applyAlignment="1">
      <alignment horizontal="center" vertical="center" wrapText="1"/>
      <protection/>
    </xf>
    <xf numFmtId="0" fontId="5" fillId="38" borderId="65" xfId="64" applyFont="1" applyFill="1" applyBorder="1" applyAlignment="1">
      <alignment horizontal="center" vertical="center"/>
      <protection/>
    </xf>
    <xf numFmtId="0" fontId="5" fillId="37" borderId="66" xfId="64" applyFont="1" applyFill="1" applyBorder="1" applyAlignment="1" applyProtection="1">
      <alignment horizontal="center" vertical="center" shrinkToFit="1"/>
      <protection/>
    </xf>
    <xf numFmtId="0" fontId="5" fillId="37" borderId="24" xfId="64" applyFont="1" applyFill="1" applyBorder="1" applyAlignment="1" applyProtection="1">
      <alignment horizontal="center" vertical="center" shrinkToFit="1"/>
      <protection/>
    </xf>
    <xf numFmtId="0" fontId="5" fillId="0" borderId="66" xfId="64" applyFont="1" applyBorder="1" applyAlignment="1" applyProtection="1">
      <alignment horizontal="center" vertical="center"/>
      <protection/>
    </xf>
    <xf numFmtId="0" fontId="5" fillId="0" borderId="24" xfId="64" applyFont="1" applyBorder="1" applyAlignment="1" applyProtection="1">
      <alignment horizontal="center" vertical="center"/>
      <protection/>
    </xf>
    <xf numFmtId="0" fontId="9" fillId="38" borderId="67" xfId="64" applyFont="1" applyFill="1" applyBorder="1" applyAlignment="1">
      <alignment horizontal="center" vertical="center"/>
      <protection/>
    </xf>
    <xf numFmtId="0" fontId="9" fillId="38" borderId="68" xfId="64" applyFont="1" applyFill="1" applyBorder="1" applyAlignment="1">
      <alignment horizontal="center" vertical="center"/>
      <protection/>
    </xf>
    <xf numFmtId="0" fontId="9" fillId="38" borderId="69" xfId="64" applyFont="1" applyFill="1" applyBorder="1" applyAlignment="1">
      <alignment horizontal="center" vertical="center"/>
      <protection/>
    </xf>
    <xf numFmtId="0" fontId="9" fillId="38" borderId="70" xfId="64" applyFont="1" applyFill="1" applyBorder="1" applyAlignment="1">
      <alignment horizontal="center" vertical="center"/>
      <protection/>
    </xf>
    <xf numFmtId="0" fontId="5" fillId="37" borderId="63" xfId="64" applyFont="1" applyFill="1" applyBorder="1" applyAlignment="1" applyProtection="1">
      <alignment horizontal="center" vertical="center" wrapText="1"/>
      <protection/>
    </xf>
    <xf numFmtId="0" fontId="5" fillId="37" borderId="64" xfId="64" applyFont="1" applyFill="1" applyBorder="1" applyAlignment="1" applyProtection="1">
      <alignment horizontal="center" vertical="center" wrapText="1"/>
      <protection/>
    </xf>
    <xf numFmtId="0" fontId="70" fillId="0" borderId="0" xfId="0" applyFont="1" applyAlignment="1">
      <alignment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21" xfId="0" applyFont="1" applyBorder="1" applyAlignment="1">
      <alignment horizontal="right" vertical="center"/>
    </xf>
    <xf numFmtId="38" fontId="60" fillId="0" borderId="10" xfId="0" applyNumberFormat="1" applyFont="1" applyBorder="1" applyAlignment="1">
      <alignment vertical="center"/>
    </xf>
    <xf numFmtId="0" fontId="60" fillId="0" borderId="10" xfId="0" applyFont="1" applyFill="1" applyBorder="1" applyAlignment="1">
      <alignment horizontal="center" vertical="center"/>
    </xf>
    <xf numFmtId="38" fontId="60" fillId="0" borderId="23" xfId="0" applyNumberFormat="1" applyFont="1" applyBorder="1" applyAlignment="1">
      <alignment vertical="center" wrapText="1"/>
    </xf>
    <xf numFmtId="38" fontId="60" fillId="0" borderId="71" xfId="0" applyNumberFormat="1" applyFont="1" applyBorder="1" applyAlignment="1">
      <alignment vertical="center" wrapText="1"/>
    </xf>
    <xf numFmtId="38" fontId="60" fillId="0" borderId="72" xfId="0" applyNumberFormat="1" applyFont="1" applyBorder="1" applyAlignment="1">
      <alignment vertical="center" wrapText="1"/>
    </xf>
    <xf numFmtId="38" fontId="60" fillId="0" borderId="73" xfId="0" applyNumberFormat="1" applyFont="1" applyBorder="1" applyAlignment="1">
      <alignment vertical="center"/>
    </xf>
    <xf numFmtId="38" fontId="60" fillId="0" borderId="74" xfId="0" applyNumberFormat="1" applyFont="1" applyBorder="1" applyAlignment="1">
      <alignment vertical="center"/>
    </xf>
    <xf numFmtId="38" fontId="60" fillId="0" borderId="75" xfId="0" applyNumberFormat="1" applyFont="1" applyBorder="1" applyAlignment="1">
      <alignment vertical="center"/>
    </xf>
    <xf numFmtId="49" fontId="71" fillId="0" borderId="10" xfId="0" applyNumberFormat="1" applyFont="1" applyFill="1" applyBorder="1" applyAlignment="1" applyProtection="1">
      <alignment vertical="center" shrinkToFit="1"/>
      <protection locked="0"/>
    </xf>
    <xf numFmtId="49" fontId="71" fillId="0" borderId="57" xfId="0" applyNumberFormat="1" applyFont="1" applyFill="1" applyBorder="1" applyAlignment="1" applyProtection="1">
      <alignment vertical="center" shrinkToFit="1"/>
      <protection locked="0"/>
    </xf>
    <xf numFmtId="49" fontId="71" fillId="0" borderId="21" xfId="0" applyNumberFormat="1" applyFont="1" applyFill="1" applyBorder="1" applyAlignment="1" applyProtection="1">
      <alignment vertical="center" shrinkToFit="1"/>
      <protection locked="0"/>
    </xf>
    <xf numFmtId="49" fontId="71" fillId="0" borderId="25" xfId="0" applyNumberFormat="1" applyFont="1" applyFill="1" applyBorder="1" applyAlignment="1" applyProtection="1">
      <alignment vertical="center" shrinkToFit="1"/>
      <protection locked="0"/>
    </xf>
    <xf numFmtId="49" fontId="71" fillId="0" borderId="23" xfId="0" applyNumberFormat="1" applyFont="1" applyFill="1" applyBorder="1" applyAlignment="1" applyProtection="1">
      <alignment vertical="center" shrinkToFit="1"/>
      <protection locked="0"/>
    </xf>
    <xf numFmtId="49" fontId="71" fillId="0" borderId="71" xfId="0" applyNumberFormat="1" applyFont="1" applyFill="1" applyBorder="1" applyAlignment="1" applyProtection="1">
      <alignment vertical="center" shrinkToFit="1"/>
      <protection locked="0"/>
    </xf>
    <xf numFmtId="49" fontId="71" fillId="0" borderId="72" xfId="0" applyNumberFormat="1" applyFont="1" applyFill="1" applyBorder="1" applyAlignment="1" applyProtection="1">
      <alignment vertical="center" shrinkToFit="1"/>
      <protection locked="0"/>
    </xf>
    <xf numFmtId="0" fontId="60" fillId="0" borderId="0" xfId="0" applyFont="1" applyAlignment="1">
      <alignment horizontal="right" vertical="center"/>
    </xf>
    <xf numFmtId="0" fontId="60" fillId="0" borderId="11" xfId="0" applyFont="1" applyBorder="1" applyAlignment="1">
      <alignment horizontal="center" vertical="center"/>
    </xf>
    <xf numFmtId="0" fontId="60" fillId="0" borderId="12" xfId="0" applyFont="1" applyBorder="1" applyAlignment="1">
      <alignment vertical="center"/>
    </xf>
    <xf numFmtId="0" fontId="60" fillId="0" borderId="13" xfId="0" applyFont="1" applyBorder="1" applyAlignment="1">
      <alignment vertical="center"/>
    </xf>
    <xf numFmtId="38" fontId="60" fillId="34" borderId="76"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23"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60" fillId="0" borderId="16" xfId="0" applyFont="1" applyBorder="1" applyAlignment="1">
      <alignment horizontal="center" vertical="center"/>
    </xf>
    <xf numFmtId="0" fontId="0" fillId="0" borderId="0" xfId="0" applyNumberFormat="1" applyAlignment="1">
      <alignment horizontal="right" vertical="center"/>
    </xf>
    <xf numFmtId="176" fontId="58" fillId="0" borderId="0" xfId="0" applyNumberFormat="1" applyFont="1" applyAlignment="1">
      <alignment horizontal="right"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0" fillId="0" borderId="0" xfId="0" applyBorder="1" applyAlignment="1">
      <alignment vertical="center" shrinkToFit="1"/>
    </xf>
    <xf numFmtId="0" fontId="0" fillId="0" borderId="12" xfId="0" applyBorder="1" applyAlignment="1">
      <alignment horizontal="right" vertical="center"/>
    </xf>
    <xf numFmtId="49" fontId="0" fillId="0" borderId="11" xfId="0" applyNumberFormat="1" applyBorder="1" applyAlignment="1" applyProtection="1">
      <alignment horizontal="center" vertical="center"/>
      <protection locked="0"/>
    </xf>
    <xf numFmtId="0" fontId="0" fillId="0" borderId="11" xfId="0" applyBorder="1" applyAlignment="1">
      <alignment vertical="center"/>
    </xf>
    <xf numFmtId="38" fontId="0" fillId="0" borderId="12" xfId="0" applyNumberFormat="1" applyBorder="1" applyAlignment="1">
      <alignment vertical="center"/>
    </xf>
    <xf numFmtId="38" fontId="0" fillId="0" borderId="11" xfId="0" applyNumberFormat="1" applyBorder="1" applyAlignment="1">
      <alignment vertical="center"/>
    </xf>
    <xf numFmtId="49" fontId="0" fillId="0" borderId="12"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12"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49" fontId="0" fillId="0" borderId="12"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49" fontId="0" fillId="0" borderId="13" xfId="0" applyNumberFormat="1" applyBorder="1" applyAlignment="1" applyProtection="1">
      <alignment vertical="center" wrapText="1"/>
      <protection locked="0"/>
    </xf>
    <xf numFmtId="0" fontId="7" fillId="36" borderId="0" xfId="66" applyFont="1" applyFill="1" applyBorder="1" applyAlignment="1" applyProtection="1">
      <alignment horizontal="center" vertical="center" shrinkToFit="1"/>
      <protection/>
    </xf>
    <xf numFmtId="38" fontId="0" fillId="0" borderId="10" xfId="0" applyNumberFormat="1" applyBorder="1" applyAlignment="1" applyProtection="1">
      <alignment vertical="center"/>
      <protection locked="0"/>
    </xf>
    <xf numFmtId="38" fontId="0" fillId="0" borderId="10" xfId="0" applyNumberFormat="1" applyBorder="1" applyAlignment="1">
      <alignment vertical="center"/>
    </xf>
    <xf numFmtId="0" fontId="0" fillId="0" borderId="12"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13" xfId="0" applyNumberFormat="1" applyBorder="1" applyAlignment="1" applyProtection="1">
      <alignment vertical="center" wrapText="1"/>
      <protection locked="0"/>
    </xf>
    <xf numFmtId="0" fontId="58" fillId="0" borderId="0" xfId="0" applyFont="1" applyBorder="1" applyAlignment="1">
      <alignment vertical="center" shrinkToFit="1"/>
    </xf>
    <xf numFmtId="0" fontId="58" fillId="0" borderId="0" xfId="0" applyNumberFormat="1" applyFont="1" applyAlignment="1">
      <alignment horizontal="right" vertical="center"/>
    </xf>
    <xf numFmtId="184" fontId="0" fillId="0" borderId="12" xfId="0" applyNumberFormat="1" applyBorder="1" applyAlignment="1" applyProtection="1">
      <alignment vertical="center"/>
      <protection/>
    </xf>
    <xf numFmtId="184" fontId="0" fillId="0" borderId="13" xfId="0" applyNumberFormat="1" applyBorder="1" applyAlignment="1" applyProtection="1">
      <alignment vertical="center"/>
      <protection/>
    </xf>
    <xf numFmtId="183" fontId="5" fillId="0" borderId="77" xfId="64" applyNumberFormat="1" applyFont="1" applyFill="1" applyBorder="1" applyAlignment="1" applyProtection="1">
      <alignment vertical="center"/>
      <protection/>
    </xf>
    <xf numFmtId="183" fontId="5" fillId="0" borderId="41" xfId="64" applyNumberFormat="1" applyFont="1" applyFill="1" applyBorder="1" applyAlignment="1" applyProtection="1">
      <alignment vertical="center"/>
      <protection/>
    </xf>
    <xf numFmtId="183" fontId="5" fillId="0" borderId="78" xfId="64" applyNumberFormat="1" applyFont="1" applyFill="1" applyBorder="1" applyAlignment="1" applyProtection="1">
      <alignment vertical="center"/>
      <protection/>
    </xf>
    <xf numFmtId="183" fontId="5" fillId="0" borderId="34" xfId="64" applyNumberFormat="1" applyFont="1" applyFill="1" applyBorder="1" applyAlignment="1" applyProtection="1">
      <alignment vertical="center"/>
      <protection/>
    </xf>
    <xf numFmtId="183" fontId="5" fillId="0" borderId="44" xfId="64" applyNumberFormat="1" applyFont="1" applyFill="1" applyBorder="1" applyAlignment="1" applyProtection="1">
      <alignment vertical="center"/>
      <protection/>
    </xf>
    <xf numFmtId="183" fontId="5" fillId="0" borderId="45" xfId="64" applyNumberFormat="1"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変更計画にあたって（指導費に関する見直し）【別紙】" xfId="63"/>
    <cellStyle name="標準_Book3" xfId="64"/>
    <cellStyle name="標準_名簿_様式訂正案" xfId="65"/>
    <cellStyle name="標準_様式１_帳票" xfId="66"/>
    <cellStyle name="標準_様式２_帳票" xfId="67"/>
    <cellStyle name="良い" xfId="68"/>
  </cellStyles>
  <dxfs count="65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indexed="43"/>
        </patternFill>
      </fill>
    </dxf>
    <dxf>
      <fill>
        <patternFill>
          <bgColor indexed="43"/>
        </patternFill>
      </fill>
    </dxf>
    <dxf>
      <fill>
        <patternFill>
          <bgColor theme="8" tint="0.7999799847602844"/>
        </patternFill>
      </fill>
    </dxf>
    <dxf>
      <fill>
        <patternFill>
          <bgColor theme="8" tint="0.7999799847602844"/>
        </patternFill>
      </fill>
    </dxf>
    <dxf>
      <fill>
        <patternFill>
          <bgColor indexed="43"/>
        </patternFill>
      </fill>
    </dxf>
    <dxf>
      <fill>
        <patternFill>
          <bgColor theme="8" tint="0.7999799847602844"/>
        </patternFill>
      </fill>
    </dxf>
    <dxf>
      <fill>
        <patternFill>
          <bgColor indexed="43"/>
        </patternFill>
      </fill>
    </dxf>
    <dxf>
      <fill>
        <patternFill>
          <bgColor rgb="FFFFFF99"/>
        </patternFill>
      </fill>
    </dxf>
    <dxf>
      <fill>
        <patternFill>
          <bgColor indexed="43"/>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ill>
        <patternFill>
          <bgColor theme="8" tint="0.7999799847602844"/>
        </patternFill>
      </fill>
    </dxf>
    <dxf>
      <fill>
        <patternFill>
          <bgColor rgb="FFFFFF99"/>
        </patternFill>
      </fill>
    </dxf>
    <dxf>
      <fill>
        <patternFill>
          <bgColor rgb="FFFFFF99"/>
        </patternFill>
      </fill>
    </dxf>
    <dxf>
      <fill>
        <patternFill>
          <bgColor theme="8" tint="0.7999799847602844"/>
        </patternFill>
      </fill>
    </dxf>
    <dxf>
      <fill>
        <patternFill>
          <bgColor rgb="FFFFFF99"/>
        </patternFill>
      </fill>
    </dxf>
    <dxf>
      <font>
        <color auto="1"/>
      </font>
    </dxf>
    <dxf>
      <font>
        <color auto="1"/>
      </font>
    </dxf>
    <dxf>
      <font>
        <color auto="1"/>
      </font>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ill>
        <patternFill>
          <bgColor rgb="FFFFFF99"/>
        </patternFill>
      </fill>
      <border>
        <left style="thin"/>
        <right style="thin"/>
        <top style="thin"/>
        <bottom style="thin"/>
      </border>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patternType="none">
          <bgColor indexed="65"/>
        </patternFill>
      </fill>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auto="1"/>
      </font>
      <border>
        <left style="thin"/>
        <right style="thin"/>
        <top style="thin"/>
        <bottom style="thin"/>
      </border>
    </dxf>
    <dxf>
      <font>
        <color auto="1"/>
      </font>
      <fill>
        <patternFill patternType="none">
          <bgColor indexed="65"/>
        </patternFill>
      </fill>
      <border>
        <left style="thin"/>
        <right style="thin"/>
        <top style="thin"/>
        <bottom style="thin"/>
      </border>
    </dxf>
    <dxf>
      <fill>
        <patternFill>
          <bgColor rgb="FFFFFF99"/>
        </patternFill>
      </fill>
    </dxf>
    <dxf>
      <font>
        <color auto="1"/>
      </font>
    </dxf>
    <dxf>
      <font>
        <color auto="1"/>
      </font>
    </dxf>
    <dxf>
      <font>
        <color auto="1"/>
      </font>
    </dxf>
    <dxf>
      <fill>
        <patternFill>
          <bgColor theme="8" tint="0.7999799847602844"/>
        </patternFill>
      </fill>
    </dxf>
    <dxf>
      <fill>
        <patternFill>
          <bgColor rgb="FFFFFF99"/>
        </patternFill>
      </fill>
    </dxf>
    <dxf>
      <fill>
        <patternFill>
          <bgColor rgb="FFFFFF99"/>
        </patternFill>
      </fill>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patternType="none">
          <bgColor indexed="65"/>
        </patternFill>
      </fill>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auto="1"/>
      </font>
      <border>
        <left style="thin"/>
        <right style="thin"/>
        <top style="thin"/>
        <bottom style="thin"/>
      </border>
    </dxf>
    <dxf>
      <font>
        <color auto="1"/>
      </font>
      <fill>
        <patternFill patternType="none">
          <bgColor indexed="65"/>
        </patternFill>
      </fill>
      <border>
        <left style="thin"/>
        <right style="thin"/>
        <top style="thin"/>
        <bottom style="thin"/>
      </border>
    </dxf>
    <dxf>
      <fill>
        <patternFill>
          <bgColor rgb="FFFFFF99"/>
        </patternFill>
      </fill>
    </dxf>
    <dxf>
      <font>
        <color auto="1"/>
      </font>
    </dxf>
    <dxf>
      <font>
        <color auto="1"/>
      </font>
    </dxf>
    <dxf>
      <font>
        <color auto="1"/>
      </font>
    </dxf>
    <dxf>
      <fill>
        <patternFill>
          <bgColor theme="8" tint="0.7999799847602844"/>
        </patternFill>
      </fill>
    </dxf>
    <dxf>
      <fill>
        <patternFill>
          <bgColor rgb="FFFFFF99"/>
        </patternFill>
      </fill>
    </dxf>
    <dxf>
      <fill>
        <patternFill>
          <bgColor rgb="FFFFFF99"/>
        </patternFill>
      </fill>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rgb="FFFFFF99"/>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rgb="FFDAEEF3"/>
        </patternFill>
      </fill>
    </dxf>
    <dxf>
      <fill>
        <patternFill>
          <bgColor theme="8" tint="0.7999799847602844"/>
        </patternFill>
      </fill>
    </dxf>
    <dxf>
      <fill>
        <patternFill>
          <bgColor rgb="FFDAEEF3"/>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border>
        <left style="thin"/>
        <right style="thin"/>
        <top style="thin"/>
        <bottom style="thin"/>
      </border>
    </dxf>
    <dxf>
      <fill>
        <patternFill>
          <bgColor theme="8" tint="0.7999799847602844"/>
        </patternFill>
      </fill>
      <border>
        <left style="thin"/>
        <right style="thin"/>
        <top style="thin"/>
        <bottom style="thin"/>
      </border>
    </dxf>
    <dxf>
      <fill>
        <patternFill>
          <bgColor theme="8" tint="0.7999799847602844"/>
        </patternFill>
      </fill>
      <border>
        <left style="thin"/>
        <right style="thin"/>
        <top style="thin"/>
        <bottom style="thin"/>
      </border>
    </dxf>
    <dxf>
      <font>
        <color theme="0"/>
      </font>
    </dxf>
    <dxf>
      <font>
        <color theme="0"/>
      </font>
    </dxf>
    <dxf>
      <font>
        <color theme="0"/>
      </font>
    </dxf>
    <dxf>
      <font>
        <color theme="0"/>
      </font>
    </dxf>
    <dxf>
      <fill>
        <patternFill>
          <bgColor theme="8" tint="0.7999799847602844"/>
        </patternFill>
      </fill>
    </dxf>
    <dxf>
      <fill>
        <patternFill>
          <bgColor rgb="FFFFFF99"/>
        </patternFill>
      </fill>
    </dxf>
    <dxf>
      <fill>
        <patternFill>
          <bgColor theme="8" tint="0.7999799847602844"/>
        </patternFill>
      </fill>
    </dxf>
    <dxf>
      <fill>
        <patternFill>
          <bgColor theme="8" tint="0.7999799847602844"/>
        </patternFill>
      </fill>
    </dxf>
    <dxf>
      <border>
        <left style="thin"/>
        <right style="thin"/>
        <top style="thin"/>
        <bottom style="thin"/>
      </border>
    </dxf>
    <dxf>
      <font>
        <color theme="0"/>
      </font>
    </dxf>
    <dxf>
      <font>
        <color theme="0"/>
      </font>
    </dxf>
    <dxf>
      <border>
        <left style="thin"/>
        <right style="thin"/>
        <top style="thin"/>
        <bottom style="thin"/>
      </border>
    </dxf>
    <dxf>
      <font>
        <color auto="1"/>
      </font>
      <border>
        <left style="thin"/>
        <right style="thin"/>
        <top style="thin"/>
        <bottom style="thin"/>
      </border>
    </dxf>
    <dxf>
      <font>
        <color theme="0"/>
      </font>
      <fill>
        <patternFill>
          <bgColor theme="0"/>
        </patternFill>
      </fill>
    </dxf>
    <dxf>
      <font>
        <color theme="0"/>
      </font>
      <fill>
        <patternFill>
          <bgColor theme="0"/>
        </patternFill>
      </fill>
      <border/>
    </dxf>
    <dxf>
      <font>
        <color auto="1"/>
      </font>
      <border>
        <left style="thin">
          <color rgb="FF000000"/>
        </left>
        <right style="thin">
          <color rgb="FF000000"/>
        </right>
        <top style="thin"/>
        <bottom style="thin">
          <color rgb="FF000000"/>
        </bottom>
      </border>
    </dxf>
    <dxf>
      <font>
        <color theme="0"/>
      </font>
      <border/>
    </dxf>
    <dxf>
      <fill>
        <patternFill>
          <bgColor theme="8" tint="0.7999799847602844"/>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ont>
        <color auto="1"/>
      </font>
      <border/>
    </dxf>
    <dxf>
      <font>
        <color auto="1"/>
      </font>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0sosiki\02&#32068;&#32340;&#37096;\04&#25285;&#12356;&#25163;&#32946;&#25104;&#65319;\90&#25285;&#12356;&#25163;&#65319;&#20491;&#20154;\&#30000;&#37032;\&#30476;&#21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Forest\07&#25285;&#12356;&#25163;&#38599;&#29992;&#23550;&#31574;&#37096;\02&#25285;&#12356;&#25163;&#23550;&#31574;&#35506;\02&#26989;&#21209;\15&#20491;&#20154;&#12501;&#12457;&#12523;&#12480;\&#28193;&#36794;\05_&#27096;&#24335;&#12304;&#19968;&#37096;&#20316;&#26989;&#20013;&#12305;\09_H27&#27096;&#24335;\&#26368;&#32066;&#29256;\H24&#26412;&#20307;&#27096;&#24335;\&#9733;&#20869;&#35215;&#65288;&#21029;&#32025;&#12288;&#65298;&#65289;&#27096;&#24335;&#65298;_TR&#35336;&#30011;&#26360;&#31561;&#12304;&#35079;&#25968;&#20107;&#26989;&#25152;&#29256;&#12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m-ifs02\914_&#12471;&#12473;&#12486;&#12512;&#31532;&#19977;&#37096;\Documents%20and%20Settings\ninaite07\&#12487;&#12473;&#12463;&#12488;&#12483;&#12503;\&#33021;&#21147;&#21521;&#19978;&#27096;&#24335;&#65288;&#32232;&#38598;&#21069;&#12398;&#12488;&#12521;&#12452;&#12450;&#12523;&#38599;&#29992;&#12398;&#12487;&#12540;&#1247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福島変更分"/>
      <sheetName val="3岩手変更分"/>
      <sheetName val="1北海道"/>
      <sheetName val="2青森"/>
      <sheetName val="3岩手"/>
      <sheetName val="4宮城"/>
      <sheetName val="5秋田"/>
      <sheetName val="6山形"/>
      <sheetName val="7-1福島"/>
      <sheetName val="7-2福島（磐林協）"/>
      <sheetName val="8茨城"/>
      <sheetName val="9栃木"/>
      <sheetName val="10群馬"/>
      <sheetName val="11埼玉（なし）"/>
      <sheetName val="12千葉"/>
      <sheetName val="13東京"/>
      <sheetName val="15新潟"/>
      <sheetName val="16富山"/>
      <sheetName val="17石川"/>
      <sheetName val="18福井"/>
      <sheetName val="19山梨"/>
      <sheetName val="20長野"/>
      <sheetName val="10　群馬"/>
      <sheetName val="Sheet1"/>
      <sheetName val="21岐阜"/>
      <sheetName val="22静岡"/>
      <sheetName val="23愛知"/>
      <sheetName val="24三重"/>
      <sheetName val="25滋賀"/>
      <sheetName val="26京都"/>
      <sheetName val="27大阪"/>
      <sheetName val="28兵庫"/>
      <sheetName val="29奈良"/>
      <sheetName val="30 和歌山"/>
      <sheetName val="31鳥取"/>
      <sheetName val="32島根"/>
      <sheetName val="33岡山"/>
      <sheetName val="34 広島"/>
      <sheetName val="35山口"/>
      <sheetName val="36徳島"/>
      <sheetName val="37香川"/>
      <sheetName val="38愛媛"/>
      <sheetName val="39-1高知"/>
      <sheetName val="39-2高知（素生協）"/>
      <sheetName val="40福岡"/>
      <sheetName val="41佐賀"/>
      <sheetName val="42長崎"/>
      <sheetName val="43熊本"/>
      <sheetName val="44大分"/>
      <sheetName val="45宮崎"/>
      <sheetName val="46鹿児島"/>
      <sheetName val="47沖縄（なし）"/>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TR表紙)"/>
      <sheetName val="2-2(TR研修生基本)"/>
      <sheetName val="2-3(TR研修生詳細)"/>
      <sheetName val="2-4(TR習得費明細)"/>
      <sheetName val="2-5(TR資材費)"/>
      <sheetName val="2-6(TR住宅)"/>
      <sheetName val="2-7(TR指導員)"/>
      <sheetName val="2-8(TR研修内容)"/>
      <sheetName val="2-8別紙（TR事業所内訳）"/>
      <sheetName val="2-9(積算)"/>
      <sheetName val="2-10（TR上期請求)"/>
      <sheetName val="2-11（TR年間請求)"/>
      <sheetName val="リスト"/>
      <sheetName val="改定履歴"/>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１"/>
      <sheetName val="１－２"/>
      <sheetName val="１－３"/>
      <sheetName val="１－４"/>
      <sheetName val="××××"/>
      <sheetName val="１－５"/>
      <sheetName val="１－５（個票）"/>
      <sheetName val="１－６"/>
      <sheetName val="１－５ (雛形)"/>
      <sheetName val="１－６ (雛形)"/>
      <sheetName val="リスト"/>
    </sheetNames>
  </externalBook>
</externalLink>
</file>

<file path=xl/tables/table1.xml><?xml version="1.0" encoding="utf-8"?>
<table xmlns="http://schemas.openxmlformats.org/spreadsheetml/2006/main" id="1" name="テーブル1" displayName="テーブル1" ref="A1:H103" comment="" totalsRowShown="0">
  <tableColumns count="8">
    <tableColumn id="1" name="No."/>
    <tableColumn id="2" name="更新年月日"/>
    <tableColumn id="3" name="更新者"/>
    <tableColumn id="7" name="シート"/>
    <tableColumn id="4" name="対象"/>
    <tableColumn id="8" name="処理"/>
    <tableColumn id="5" name="更新内容"/>
    <tableColumn id="6" name="備考"/>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M149"/>
  <sheetViews>
    <sheetView showGridLines="0" view="pageBreakPreview" zoomScale="85" zoomScaleNormal="70"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2" max="2" width="12.7109375" style="149" customWidth="1"/>
    <col min="3" max="6" width="17.421875" style="0" customWidth="1"/>
    <col min="7" max="7" width="50.57421875" style="0" customWidth="1"/>
    <col min="8" max="8" width="30.57421875" style="0" customWidth="1"/>
    <col min="9" max="9" width="9.00390625" style="0" customWidth="1"/>
    <col min="12" max="12" width="9.00390625" style="167" customWidth="1"/>
    <col min="13" max="13" width="9.00390625" style="168" customWidth="1"/>
  </cols>
  <sheetData>
    <row r="1" spans="1:13" ht="27.75" customHeight="1" thickBot="1">
      <c r="A1" s="150" t="s">
        <v>466</v>
      </c>
      <c r="B1" s="151" t="s">
        <v>463</v>
      </c>
      <c r="C1" s="151" t="s">
        <v>464</v>
      </c>
      <c r="D1" s="151" t="s">
        <v>500</v>
      </c>
      <c r="E1" s="151" t="s">
        <v>562</v>
      </c>
      <c r="F1" s="151" t="s">
        <v>563</v>
      </c>
      <c r="G1" s="151" t="s">
        <v>465</v>
      </c>
      <c r="H1" s="152" t="s">
        <v>469</v>
      </c>
      <c r="K1" s="51"/>
      <c r="L1"/>
      <c r="M1"/>
    </row>
    <row r="2" spans="1:13" ht="49.5" customHeight="1" thickTop="1">
      <c r="A2" s="185">
        <v>1</v>
      </c>
      <c r="B2" s="186">
        <v>42405</v>
      </c>
      <c r="C2" s="187" t="s">
        <v>467</v>
      </c>
      <c r="D2" s="188" t="s">
        <v>504</v>
      </c>
      <c r="E2" s="187" t="s">
        <v>564</v>
      </c>
      <c r="F2" s="187" t="s">
        <v>571</v>
      </c>
      <c r="G2" s="189" t="s">
        <v>501</v>
      </c>
      <c r="H2" s="190"/>
      <c r="K2" s="51"/>
      <c r="L2" s="171"/>
      <c r="M2"/>
    </row>
    <row r="3" spans="1:13" ht="49.5" customHeight="1">
      <c r="A3" s="185">
        <f aca="true" t="shared" si="0" ref="A3:A103">A2+1</f>
        <v>2</v>
      </c>
      <c r="B3" s="191">
        <v>42423</v>
      </c>
      <c r="C3" s="187" t="s">
        <v>467</v>
      </c>
      <c r="D3" s="188" t="s">
        <v>510</v>
      </c>
      <c r="E3" s="177" t="s">
        <v>497</v>
      </c>
      <c r="F3" s="187" t="s">
        <v>565</v>
      </c>
      <c r="G3" s="192" t="s">
        <v>540</v>
      </c>
      <c r="H3" s="193"/>
      <c r="K3" s="51"/>
      <c r="L3" s="171"/>
      <c r="M3"/>
    </row>
    <row r="4" spans="1:13" ht="49.5" customHeight="1">
      <c r="A4" s="185">
        <f t="shared" si="0"/>
        <v>3</v>
      </c>
      <c r="B4" s="191">
        <v>42423</v>
      </c>
      <c r="C4" s="187" t="s">
        <v>467</v>
      </c>
      <c r="D4" s="194" t="s">
        <v>555</v>
      </c>
      <c r="E4" s="177" t="s">
        <v>497</v>
      </c>
      <c r="F4" s="177" t="s">
        <v>565</v>
      </c>
      <c r="G4" s="192" t="s">
        <v>556</v>
      </c>
      <c r="H4" s="193"/>
      <c r="K4" s="51"/>
      <c r="L4" s="171"/>
      <c r="M4"/>
    </row>
    <row r="5" spans="1:13" ht="49.5" customHeight="1">
      <c r="A5" s="185">
        <f t="shared" si="0"/>
        <v>4</v>
      </c>
      <c r="B5" s="191">
        <v>42422</v>
      </c>
      <c r="C5" s="187" t="s">
        <v>467</v>
      </c>
      <c r="D5" s="194" t="s">
        <v>504</v>
      </c>
      <c r="E5" s="177" t="s">
        <v>499</v>
      </c>
      <c r="F5" s="177" t="s">
        <v>569</v>
      </c>
      <c r="G5" s="192" t="s">
        <v>535</v>
      </c>
      <c r="H5" s="193"/>
      <c r="K5" s="51"/>
      <c r="L5" s="171"/>
      <c r="M5"/>
    </row>
    <row r="6" spans="1:13" ht="49.5" customHeight="1">
      <c r="A6" s="185">
        <f t="shared" si="0"/>
        <v>5</v>
      </c>
      <c r="B6" s="191">
        <v>42422</v>
      </c>
      <c r="C6" s="187" t="s">
        <v>467</v>
      </c>
      <c r="D6" s="194" t="s">
        <v>504</v>
      </c>
      <c r="E6" s="177" t="s">
        <v>499</v>
      </c>
      <c r="F6" s="177" t="s">
        <v>571</v>
      </c>
      <c r="G6" s="192" t="s">
        <v>536</v>
      </c>
      <c r="H6" s="193"/>
      <c r="K6" s="51"/>
      <c r="L6" s="171"/>
      <c r="M6"/>
    </row>
    <row r="7" spans="1:13" ht="49.5" customHeight="1">
      <c r="A7" s="185">
        <f t="shared" si="0"/>
        <v>6</v>
      </c>
      <c r="B7" s="191">
        <v>42422</v>
      </c>
      <c r="C7" s="187" t="s">
        <v>467</v>
      </c>
      <c r="D7" s="194" t="s">
        <v>504</v>
      </c>
      <c r="E7" s="177" t="s">
        <v>567</v>
      </c>
      <c r="F7" s="177" t="s">
        <v>570</v>
      </c>
      <c r="G7" s="192" t="s">
        <v>539</v>
      </c>
      <c r="H7" s="193"/>
      <c r="K7" s="51"/>
      <c r="L7" s="171"/>
      <c r="M7"/>
    </row>
    <row r="8" spans="1:13" ht="49.5" customHeight="1">
      <c r="A8" s="185">
        <f t="shared" si="0"/>
        <v>7</v>
      </c>
      <c r="B8" s="191">
        <v>42408</v>
      </c>
      <c r="C8" s="187" t="s">
        <v>467</v>
      </c>
      <c r="D8" s="194" t="s">
        <v>511</v>
      </c>
      <c r="E8" s="177" t="s">
        <v>499</v>
      </c>
      <c r="F8" s="177" t="s">
        <v>572</v>
      </c>
      <c r="G8" s="192" t="s">
        <v>531</v>
      </c>
      <c r="H8" s="197"/>
      <c r="K8" s="51"/>
      <c r="L8" s="171"/>
      <c r="M8"/>
    </row>
    <row r="9" spans="1:13" ht="49.5" customHeight="1">
      <c r="A9" s="185">
        <f t="shared" si="0"/>
        <v>8</v>
      </c>
      <c r="B9" s="191">
        <v>42408</v>
      </c>
      <c r="C9" s="187" t="s">
        <v>467</v>
      </c>
      <c r="D9" s="194" t="s">
        <v>505</v>
      </c>
      <c r="E9" s="177" t="s">
        <v>574</v>
      </c>
      <c r="F9" s="177" t="s">
        <v>565</v>
      </c>
      <c r="G9" s="192" t="s">
        <v>529</v>
      </c>
      <c r="H9" s="193"/>
      <c r="K9" s="51"/>
      <c r="L9" s="171"/>
      <c r="M9"/>
    </row>
    <row r="10" spans="1:13" ht="49.5" customHeight="1">
      <c r="A10" s="185">
        <f t="shared" si="0"/>
        <v>9</v>
      </c>
      <c r="B10" s="191">
        <v>42422</v>
      </c>
      <c r="C10" s="187" t="s">
        <v>467</v>
      </c>
      <c r="D10" s="194" t="s">
        <v>505</v>
      </c>
      <c r="E10" s="177" t="s">
        <v>574</v>
      </c>
      <c r="F10" s="177" t="s">
        <v>565</v>
      </c>
      <c r="G10" s="195" t="s">
        <v>528</v>
      </c>
      <c r="H10" s="193"/>
      <c r="K10" s="51"/>
      <c r="L10" s="171"/>
      <c r="M10"/>
    </row>
    <row r="11" spans="1:13" ht="49.5" customHeight="1">
      <c r="A11" s="185">
        <f t="shared" si="0"/>
        <v>10</v>
      </c>
      <c r="B11" s="191">
        <v>42423</v>
      </c>
      <c r="C11" s="187" t="s">
        <v>467</v>
      </c>
      <c r="D11" s="194" t="s">
        <v>505</v>
      </c>
      <c r="E11" s="177" t="s">
        <v>497</v>
      </c>
      <c r="F11" s="177" t="s">
        <v>565</v>
      </c>
      <c r="G11" s="195" t="s">
        <v>544</v>
      </c>
      <c r="H11" s="193"/>
      <c r="K11" s="51"/>
      <c r="L11" s="171"/>
      <c r="M11"/>
    </row>
    <row r="12" spans="1:13" ht="49.5" customHeight="1">
      <c r="A12" s="185">
        <f t="shared" si="0"/>
        <v>11</v>
      </c>
      <c r="B12" s="191">
        <v>42423</v>
      </c>
      <c r="C12" s="187" t="s">
        <v>467</v>
      </c>
      <c r="D12" s="194" t="s">
        <v>505</v>
      </c>
      <c r="E12" s="177" t="s">
        <v>497</v>
      </c>
      <c r="F12" s="177" t="s">
        <v>565</v>
      </c>
      <c r="G12" s="195" t="s">
        <v>557</v>
      </c>
      <c r="H12" s="193"/>
      <c r="K12" s="51"/>
      <c r="L12" s="171"/>
      <c r="M12"/>
    </row>
    <row r="13" spans="1:13" ht="49.5" customHeight="1">
      <c r="A13" s="185">
        <f t="shared" si="0"/>
        <v>12</v>
      </c>
      <c r="B13" s="191">
        <v>42408</v>
      </c>
      <c r="C13" s="177" t="s">
        <v>467</v>
      </c>
      <c r="D13" s="194" t="s">
        <v>505</v>
      </c>
      <c r="E13" s="177" t="s">
        <v>499</v>
      </c>
      <c r="F13" s="177" t="s">
        <v>570</v>
      </c>
      <c r="G13" s="192" t="s">
        <v>527</v>
      </c>
      <c r="H13" s="193"/>
      <c r="K13" s="51"/>
      <c r="L13" s="171"/>
      <c r="M13"/>
    </row>
    <row r="14" spans="1:13" ht="49.5" customHeight="1">
      <c r="A14" s="185">
        <f t="shared" si="0"/>
        <v>13</v>
      </c>
      <c r="B14" s="191">
        <v>42408</v>
      </c>
      <c r="C14" s="177" t="s">
        <v>467</v>
      </c>
      <c r="D14" s="194" t="s">
        <v>505</v>
      </c>
      <c r="E14" s="177" t="s">
        <v>499</v>
      </c>
      <c r="F14" s="177" t="s">
        <v>571</v>
      </c>
      <c r="G14" s="192" t="s">
        <v>545</v>
      </c>
      <c r="H14" s="193"/>
      <c r="J14" s="3"/>
      <c r="K14" s="51"/>
      <c r="L14" s="171"/>
      <c r="M14"/>
    </row>
    <row r="15" spans="1:13" ht="49.5" customHeight="1">
      <c r="A15" s="185">
        <f t="shared" si="0"/>
        <v>14</v>
      </c>
      <c r="B15" s="191">
        <v>42426</v>
      </c>
      <c r="C15" s="177" t="s">
        <v>592</v>
      </c>
      <c r="D15" s="194" t="s">
        <v>505</v>
      </c>
      <c r="E15" s="177" t="s">
        <v>596</v>
      </c>
      <c r="F15" s="177" t="s">
        <v>598</v>
      </c>
      <c r="G15" s="192" t="s">
        <v>611</v>
      </c>
      <c r="H15" s="193"/>
      <c r="J15" s="3"/>
      <c r="K15" s="51"/>
      <c r="L15" s="174"/>
      <c r="M15"/>
    </row>
    <row r="16" spans="1:13" ht="49.5" customHeight="1">
      <c r="A16" s="185">
        <f t="shared" si="0"/>
        <v>15</v>
      </c>
      <c r="B16" s="191">
        <v>42426</v>
      </c>
      <c r="C16" s="177" t="s">
        <v>612</v>
      </c>
      <c r="D16" s="194" t="s">
        <v>610</v>
      </c>
      <c r="E16" s="177" t="s">
        <v>620</v>
      </c>
      <c r="F16" s="177" t="s">
        <v>600</v>
      </c>
      <c r="G16" s="192" t="s">
        <v>621</v>
      </c>
      <c r="H16" s="193"/>
      <c r="J16" s="3"/>
      <c r="K16" s="51"/>
      <c r="L16" s="174"/>
      <c r="M16"/>
    </row>
    <row r="17" spans="1:13" ht="49.5" customHeight="1">
      <c r="A17" s="185">
        <f t="shared" si="0"/>
        <v>16</v>
      </c>
      <c r="B17" s="191">
        <v>42426</v>
      </c>
      <c r="C17" s="177" t="s">
        <v>614</v>
      </c>
      <c r="D17" s="194" t="s">
        <v>505</v>
      </c>
      <c r="E17" s="177" t="s">
        <v>615</v>
      </c>
      <c r="F17" s="177" t="s">
        <v>613</v>
      </c>
      <c r="G17" s="192" t="s">
        <v>616</v>
      </c>
      <c r="H17" s="193"/>
      <c r="J17" s="3"/>
      <c r="K17" s="51"/>
      <c r="L17" s="174"/>
      <c r="M17"/>
    </row>
    <row r="18" spans="1:13" ht="49.5" customHeight="1">
      <c r="A18" s="185">
        <f t="shared" si="0"/>
        <v>17</v>
      </c>
      <c r="B18" s="191">
        <v>42426</v>
      </c>
      <c r="C18" s="177" t="s">
        <v>614</v>
      </c>
      <c r="D18" s="194" t="s">
        <v>505</v>
      </c>
      <c r="E18" s="177" t="s">
        <v>618</v>
      </c>
      <c r="F18" s="177" t="s">
        <v>599</v>
      </c>
      <c r="G18" s="192" t="s">
        <v>617</v>
      </c>
      <c r="H18" s="193"/>
      <c r="J18" s="3"/>
      <c r="K18" s="51"/>
      <c r="L18" s="174"/>
      <c r="M18"/>
    </row>
    <row r="19" spans="1:13" ht="49.5" customHeight="1">
      <c r="A19" s="185">
        <f t="shared" si="0"/>
        <v>18</v>
      </c>
      <c r="B19" s="191">
        <v>42426</v>
      </c>
      <c r="C19" s="177" t="s">
        <v>612</v>
      </c>
      <c r="D19" s="194" t="s">
        <v>610</v>
      </c>
      <c r="E19" s="177" t="s">
        <v>596</v>
      </c>
      <c r="F19" s="177" t="s">
        <v>599</v>
      </c>
      <c r="G19" s="192" t="s">
        <v>619</v>
      </c>
      <c r="H19" s="193"/>
      <c r="J19" s="3"/>
      <c r="K19" s="51"/>
      <c r="L19" s="174"/>
      <c r="M19"/>
    </row>
    <row r="20" spans="1:13" ht="49.5" customHeight="1">
      <c r="A20" s="185">
        <f t="shared" si="0"/>
        <v>19</v>
      </c>
      <c r="B20" s="191">
        <v>42409</v>
      </c>
      <c r="C20" s="177" t="s">
        <v>467</v>
      </c>
      <c r="D20" s="194" t="s">
        <v>509</v>
      </c>
      <c r="E20" s="177" t="s">
        <v>498</v>
      </c>
      <c r="F20" s="177" t="s">
        <v>565</v>
      </c>
      <c r="G20" s="192" t="s">
        <v>525</v>
      </c>
      <c r="H20" s="193"/>
      <c r="K20" s="51"/>
      <c r="L20" s="171"/>
      <c r="M20"/>
    </row>
    <row r="21" spans="1:13" ht="49.5" customHeight="1">
      <c r="A21" s="185">
        <f t="shared" si="0"/>
        <v>20</v>
      </c>
      <c r="B21" s="191">
        <v>42423</v>
      </c>
      <c r="C21" s="177" t="s">
        <v>467</v>
      </c>
      <c r="D21" s="194" t="s">
        <v>509</v>
      </c>
      <c r="E21" s="177" t="s">
        <v>564</v>
      </c>
      <c r="F21" s="177" t="s">
        <v>571</v>
      </c>
      <c r="G21" s="192" t="s">
        <v>543</v>
      </c>
      <c r="H21" s="193"/>
      <c r="K21" s="51"/>
      <c r="L21" s="171"/>
      <c r="M21"/>
    </row>
    <row r="22" spans="1:13" ht="49.5" customHeight="1">
      <c r="A22" s="185">
        <f t="shared" si="0"/>
        <v>21</v>
      </c>
      <c r="B22" s="191">
        <v>42405</v>
      </c>
      <c r="C22" s="177" t="s">
        <v>467</v>
      </c>
      <c r="D22" s="194" t="s">
        <v>509</v>
      </c>
      <c r="E22" s="177" t="s">
        <v>499</v>
      </c>
      <c r="F22" s="177" t="s">
        <v>571</v>
      </c>
      <c r="G22" s="192" t="s">
        <v>526</v>
      </c>
      <c r="H22" s="184" t="s">
        <v>496</v>
      </c>
      <c r="K22" s="51"/>
      <c r="L22" s="171"/>
      <c r="M22"/>
    </row>
    <row r="23" spans="1:13" ht="49.5" customHeight="1">
      <c r="A23" s="185">
        <f t="shared" si="0"/>
        <v>22</v>
      </c>
      <c r="B23" s="191">
        <v>42409</v>
      </c>
      <c r="C23" s="177" t="s">
        <v>467</v>
      </c>
      <c r="D23" s="194" t="s">
        <v>509</v>
      </c>
      <c r="E23" s="177" t="s">
        <v>499</v>
      </c>
      <c r="F23" s="177" t="s">
        <v>571</v>
      </c>
      <c r="G23" s="192" t="s">
        <v>622</v>
      </c>
      <c r="H23" s="193"/>
      <c r="K23" s="51"/>
      <c r="L23" s="171"/>
      <c r="M23"/>
    </row>
    <row r="24" spans="1:13" ht="49.5" customHeight="1">
      <c r="A24" s="185">
        <f t="shared" si="0"/>
        <v>23</v>
      </c>
      <c r="B24" s="191">
        <v>42409</v>
      </c>
      <c r="C24" s="177" t="s">
        <v>467</v>
      </c>
      <c r="D24" s="194" t="s">
        <v>512</v>
      </c>
      <c r="E24" s="177" t="s">
        <v>564</v>
      </c>
      <c r="F24" s="177" t="s">
        <v>571</v>
      </c>
      <c r="G24" s="192" t="s">
        <v>543</v>
      </c>
      <c r="H24" s="193"/>
      <c r="K24" s="51"/>
      <c r="L24" s="171"/>
      <c r="M24"/>
    </row>
    <row r="25" spans="1:13" ht="49.5" customHeight="1">
      <c r="A25" s="185">
        <f t="shared" si="0"/>
        <v>24</v>
      </c>
      <c r="B25" s="191">
        <v>42409</v>
      </c>
      <c r="C25" s="177" t="s">
        <v>467</v>
      </c>
      <c r="D25" s="194" t="s">
        <v>513</v>
      </c>
      <c r="E25" s="177" t="s">
        <v>499</v>
      </c>
      <c r="F25" s="177" t="s">
        <v>571</v>
      </c>
      <c r="G25" s="192" t="s">
        <v>524</v>
      </c>
      <c r="H25" s="193"/>
      <c r="K25" s="51"/>
      <c r="L25" s="171"/>
      <c r="M25"/>
    </row>
    <row r="26" spans="1:13" ht="49.5" customHeight="1">
      <c r="A26" s="185">
        <f t="shared" si="0"/>
        <v>25</v>
      </c>
      <c r="B26" s="191">
        <v>42423</v>
      </c>
      <c r="C26" s="177" t="s">
        <v>467</v>
      </c>
      <c r="D26" s="194" t="s">
        <v>514</v>
      </c>
      <c r="E26" s="177" t="s">
        <v>497</v>
      </c>
      <c r="F26" s="177" t="s">
        <v>565</v>
      </c>
      <c r="G26" s="192" t="s">
        <v>549</v>
      </c>
      <c r="H26" s="193"/>
      <c r="K26" s="51"/>
      <c r="L26" s="171"/>
      <c r="M26"/>
    </row>
    <row r="27" spans="1:13" ht="49.5" customHeight="1">
      <c r="A27" s="185">
        <f t="shared" si="0"/>
        <v>26</v>
      </c>
      <c r="B27" s="191">
        <v>42423</v>
      </c>
      <c r="C27" s="177" t="s">
        <v>467</v>
      </c>
      <c r="D27" s="194" t="s">
        <v>514</v>
      </c>
      <c r="E27" s="177" t="s">
        <v>497</v>
      </c>
      <c r="F27" s="177" t="s">
        <v>565</v>
      </c>
      <c r="G27" s="192" t="s">
        <v>560</v>
      </c>
      <c r="H27" s="193"/>
      <c r="K27" s="51"/>
      <c r="L27" s="171"/>
      <c r="M27"/>
    </row>
    <row r="28" spans="1:13" ht="49.5" customHeight="1">
      <c r="A28" s="185">
        <f t="shared" si="0"/>
        <v>27</v>
      </c>
      <c r="B28" s="191">
        <v>42409</v>
      </c>
      <c r="C28" s="177" t="s">
        <v>467</v>
      </c>
      <c r="D28" s="194" t="s">
        <v>515</v>
      </c>
      <c r="E28" s="177" t="s">
        <v>499</v>
      </c>
      <c r="F28" s="177" t="s">
        <v>572</v>
      </c>
      <c r="G28" s="195" t="s">
        <v>575</v>
      </c>
      <c r="H28" s="193"/>
      <c r="K28" s="51"/>
      <c r="L28" s="171"/>
      <c r="M28"/>
    </row>
    <row r="29" spans="1:13" ht="49.5" customHeight="1">
      <c r="A29" s="185">
        <f t="shared" si="0"/>
        <v>28</v>
      </c>
      <c r="B29" s="191">
        <v>42409</v>
      </c>
      <c r="C29" s="177" t="s">
        <v>467</v>
      </c>
      <c r="D29" s="194" t="s">
        <v>515</v>
      </c>
      <c r="E29" s="177" t="s">
        <v>567</v>
      </c>
      <c r="F29" s="177" t="s">
        <v>568</v>
      </c>
      <c r="G29" s="192" t="s">
        <v>523</v>
      </c>
      <c r="H29" s="193"/>
      <c r="K29" s="51"/>
      <c r="L29" s="171"/>
      <c r="M29"/>
    </row>
    <row r="30" spans="1:13" ht="49.5" customHeight="1">
      <c r="A30" s="185">
        <f t="shared" si="0"/>
        <v>29</v>
      </c>
      <c r="B30" s="191">
        <v>42409</v>
      </c>
      <c r="C30" s="177" t="s">
        <v>467</v>
      </c>
      <c r="D30" s="194" t="s">
        <v>516</v>
      </c>
      <c r="E30" s="177" t="s">
        <v>574</v>
      </c>
      <c r="F30" s="177" t="s">
        <v>571</v>
      </c>
      <c r="G30" s="192" t="s">
        <v>522</v>
      </c>
      <c r="H30" s="193"/>
      <c r="K30" s="51"/>
      <c r="L30" s="171"/>
      <c r="M30"/>
    </row>
    <row r="31" spans="1:13" ht="49.5" customHeight="1">
      <c r="A31" s="185">
        <f t="shared" si="0"/>
        <v>30</v>
      </c>
      <c r="B31" s="191">
        <v>42409</v>
      </c>
      <c r="C31" s="177" t="s">
        <v>467</v>
      </c>
      <c r="D31" s="194" t="s">
        <v>517</v>
      </c>
      <c r="E31" s="177" t="s">
        <v>497</v>
      </c>
      <c r="F31" s="177" t="s">
        <v>565</v>
      </c>
      <c r="G31" s="192" t="s">
        <v>532</v>
      </c>
      <c r="H31" s="193"/>
      <c r="K31" s="51"/>
      <c r="L31" s="171"/>
      <c r="M31"/>
    </row>
    <row r="32" spans="1:13" ht="49.5" customHeight="1">
      <c r="A32" s="185">
        <f t="shared" si="0"/>
        <v>31</v>
      </c>
      <c r="B32" s="191">
        <v>42426</v>
      </c>
      <c r="C32" s="177" t="s">
        <v>592</v>
      </c>
      <c r="D32" s="194" t="s">
        <v>593</v>
      </c>
      <c r="E32" s="177" t="s">
        <v>497</v>
      </c>
      <c r="F32" s="177" t="s">
        <v>565</v>
      </c>
      <c r="G32" s="192" t="s">
        <v>604</v>
      </c>
      <c r="H32" s="193"/>
      <c r="K32" s="51"/>
      <c r="L32" s="174"/>
      <c r="M32"/>
    </row>
    <row r="33" spans="1:13" ht="49.5" customHeight="1">
      <c r="A33" s="185">
        <f t="shared" si="0"/>
        <v>32</v>
      </c>
      <c r="B33" s="191">
        <v>42409</v>
      </c>
      <c r="C33" s="177" t="s">
        <v>467</v>
      </c>
      <c r="D33" s="194" t="s">
        <v>517</v>
      </c>
      <c r="E33" s="177" t="s">
        <v>499</v>
      </c>
      <c r="F33" s="177" t="s">
        <v>569</v>
      </c>
      <c r="G33" s="192" t="s">
        <v>534</v>
      </c>
      <c r="H33" s="193"/>
      <c r="K33" s="51"/>
      <c r="L33" s="171"/>
      <c r="M33"/>
    </row>
    <row r="34" spans="1:13" ht="49.5" customHeight="1">
      <c r="A34" s="185">
        <f t="shared" si="0"/>
        <v>33</v>
      </c>
      <c r="B34" s="191">
        <v>42423</v>
      </c>
      <c r="C34" s="177" t="s">
        <v>467</v>
      </c>
      <c r="D34" s="194" t="s">
        <v>546</v>
      </c>
      <c r="E34" s="177" t="s">
        <v>499</v>
      </c>
      <c r="F34" s="177" t="s">
        <v>572</v>
      </c>
      <c r="G34" s="192" t="s">
        <v>609</v>
      </c>
      <c r="H34" s="193"/>
      <c r="K34" s="51"/>
      <c r="L34" s="171"/>
      <c r="M34"/>
    </row>
    <row r="35" spans="1:13" ht="49.5" customHeight="1">
      <c r="A35" s="185">
        <f t="shared" si="0"/>
        <v>34</v>
      </c>
      <c r="B35" s="191">
        <v>42409</v>
      </c>
      <c r="C35" s="177" t="s">
        <v>467</v>
      </c>
      <c r="D35" s="194" t="s">
        <v>518</v>
      </c>
      <c r="E35" s="177" t="s">
        <v>497</v>
      </c>
      <c r="F35" s="177" t="s">
        <v>565</v>
      </c>
      <c r="G35" s="192" t="s">
        <v>532</v>
      </c>
      <c r="H35" s="193"/>
      <c r="K35" s="51"/>
      <c r="L35" s="171"/>
      <c r="M35"/>
    </row>
    <row r="36" spans="1:13" ht="49.5" customHeight="1">
      <c r="A36" s="185">
        <f t="shared" si="0"/>
        <v>35</v>
      </c>
      <c r="B36" s="191">
        <v>42422</v>
      </c>
      <c r="C36" s="177" t="s">
        <v>467</v>
      </c>
      <c r="D36" s="194" t="s">
        <v>518</v>
      </c>
      <c r="E36" s="177" t="s">
        <v>497</v>
      </c>
      <c r="F36" s="177" t="s">
        <v>565</v>
      </c>
      <c r="G36" s="192" t="s">
        <v>594</v>
      </c>
      <c r="H36" s="193"/>
      <c r="K36" s="51"/>
      <c r="L36" s="171"/>
      <c r="M36"/>
    </row>
    <row r="37" spans="1:13" ht="49.5" customHeight="1">
      <c r="A37" s="185">
        <f t="shared" si="0"/>
        <v>36</v>
      </c>
      <c r="B37" s="191">
        <v>42422</v>
      </c>
      <c r="C37" s="177" t="s">
        <v>467</v>
      </c>
      <c r="D37" s="194" t="s">
        <v>518</v>
      </c>
      <c r="E37" s="177" t="s">
        <v>497</v>
      </c>
      <c r="F37" s="177" t="s">
        <v>565</v>
      </c>
      <c r="G37" s="192" t="s">
        <v>548</v>
      </c>
      <c r="H37" s="193"/>
      <c r="K37" s="51"/>
      <c r="L37" s="171"/>
      <c r="M37"/>
    </row>
    <row r="38" spans="1:13" ht="49.5" customHeight="1">
      <c r="A38" s="185">
        <f t="shared" si="0"/>
        <v>37</v>
      </c>
      <c r="B38" s="191">
        <v>42423</v>
      </c>
      <c r="C38" s="177" t="s">
        <v>467</v>
      </c>
      <c r="D38" s="194" t="s">
        <v>547</v>
      </c>
      <c r="E38" s="177" t="s">
        <v>500</v>
      </c>
      <c r="F38" s="177" t="s">
        <v>572</v>
      </c>
      <c r="G38" s="192" t="s">
        <v>521</v>
      </c>
      <c r="H38" s="193"/>
      <c r="K38" s="51"/>
      <c r="L38" s="171"/>
      <c r="M38"/>
    </row>
    <row r="39" spans="1:13" ht="49.5" customHeight="1">
      <c r="A39" s="185">
        <f t="shared" si="0"/>
        <v>38</v>
      </c>
      <c r="B39" s="191">
        <v>42423</v>
      </c>
      <c r="C39" s="177" t="s">
        <v>467</v>
      </c>
      <c r="D39" s="194" t="s">
        <v>547</v>
      </c>
      <c r="E39" s="177" t="s">
        <v>497</v>
      </c>
      <c r="F39" s="177" t="s">
        <v>565</v>
      </c>
      <c r="G39" s="192" t="s">
        <v>532</v>
      </c>
      <c r="H39" s="193"/>
      <c r="K39" s="51"/>
      <c r="L39" s="171"/>
      <c r="M39"/>
    </row>
    <row r="40" spans="1:13" ht="49.5" customHeight="1">
      <c r="A40" s="185">
        <f t="shared" si="0"/>
        <v>39</v>
      </c>
      <c r="B40" s="191">
        <v>42423</v>
      </c>
      <c r="C40" s="177" t="s">
        <v>467</v>
      </c>
      <c r="D40" s="194" t="s">
        <v>547</v>
      </c>
      <c r="E40" s="177" t="s">
        <v>497</v>
      </c>
      <c r="F40" s="177" t="s">
        <v>565</v>
      </c>
      <c r="G40" s="192" t="s">
        <v>595</v>
      </c>
      <c r="H40" s="193"/>
      <c r="K40" s="51"/>
      <c r="L40" s="171"/>
      <c r="M40"/>
    </row>
    <row r="41" spans="1:13" ht="49.5" customHeight="1">
      <c r="A41" s="185">
        <f t="shared" si="0"/>
        <v>40</v>
      </c>
      <c r="B41" s="191">
        <v>42423</v>
      </c>
      <c r="C41" s="177" t="s">
        <v>608</v>
      </c>
      <c r="D41" s="194" t="s">
        <v>607</v>
      </c>
      <c r="E41" s="177" t="s">
        <v>597</v>
      </c>
      <c r="F41" s="177" t="s">
        <v>606</v>
      </c>
      <c r="G41" s="192" t="s">
        <v>605</v>
      </c>
      <c r="H41" s="193"/>
      <c r="K41" s="51"/>
      <c r="L41" s="174"/>
      <c r="M41"/>
    </row>
    <row r="42" spans="1:13" ht="49.5" customHeight="1">
      <c r="A42" s="185">
        <f t="shared" si="0"/>
        <v>41</v>
      </c>
      <c r="B42" s="191">
        <v>42409</v>
      </c>
      <c r="C42" s="177" t="s">
        <v>467</v>
      </c>
      <c r="D42" s="194" t="s">
        <v>546</v>
      </c>
      <c r="E42" s="177" t="s">
        <v>500</v>
      </c>
      <c r="F42" s="177" t="s">
        <v>570</v>
      </c>
      <c r="G42" s="192" t="s">
        <v>533</v>
      </c>
      <c r="H42" s="193"/>
      <c r="K42" s="51"/>
      <c r="L42" s="171"/>
      <c r="M42"/>
    </row>
    <row r="43" spans="1:13" ht="49.5" customHeight="1">
      <c r="A43" s="185">
        <f t="shared" si="0"/>
        <v>42</v>
      </c>
      <c r="B43" s="191">
        <v>42409</v>
      </c>
      <c r="C43" s="177" t="s">
        <v>467</v>
      </c>
      <c r="D43" s="194" t="s">
        <v>508</v>
      </c>
      <c r="E43" s="177" t="s">
        <v>500</v>
      </c>
      <c r="F43" s="177" t="s">
        <v>571</v>
      </c>
      <c r="G43" s="192" t="s">
        <v>502</v>
      </c>
      <c r="H43" s="193"/>
      <c r="K43" s="51"/>
      <c r="L43" s="171"/>
      <c r="M43"/>
    </row>
    <row r="44" spans="1:13" ht="49.5" customHeight="1">
      <c r="A44" s="185">
        <f t="shared" si="0"/>
        <v>43</v>
      </c>
      <c r="B44" s="191">
        <v>42409</v>
      </c>
      <c r="C44" s="177" t="s">
        <v>467</v>
      </c>
      <c r="D44" s="194" t="s">
        <v>508</v>
      </c>
      <c r="E44" s="177" t="s">
        <v>500</v>
      </c>
      <c r="F44" s="177" t="s">
        <v>571</v>
      </c>
      <c r="G44" s="192" t="s">
        <v>503</v>
      </c>
      <c r="H44" s="193"/>
      <c r="K44" s="51"/>
      <c r="L44" s="171"/>
      <c r="M44"/>
    </row>
    <row r="45" spans="1:13" ht="49.5" customHeight="1">
      <c r="A45" s="185">
        <f t="shared" si="0"/>
        <v>44</v>
      </c>
      <c r="B45" s="191">
        <v>42405</v>
      </c>
      <c r="C45" s="177" t="s">
        <v>467</v>
      </c>
      <c r="D45" s="194" t="s">
        <v>508</v>
      </c>
      <c r="E45" s="177" t="s">
        <v>499</v>
      </c>
      <c r="F45" s="177" t="s">
        <v>571</v>
      </c>
      <c r="G45" s="192" t="s">
        <v>507</v>
      </c>
      <c r="H45" s="193"/>
      <c r="K45" s="51"/>
      <c r="L45" s="171"/>
      <c r="M45"/>
    </row>
    <row r="46" spans="1:13" ht="49.5" customHeight="1">
      <c r="A46" s="185">
        <f t="shared" si="0"/>
        <v>45</v>
      </c>
      <c r="B46" s="191">
        <v>42410</v>
      </c>
      <c r="C46" s="177" t="s">
        <v>467</v>
      </c>
      <c r="D46" s="194" t="s">
        <v>506</v>
      </c>
      <c r="E46" s="177" t="s">
        <v>564</v>
      </c>
      <c r="F46" s="177" t="s">
        <v>571</v>
      </c>
      <c r="G46" s="192" t="s">
        <v>573</v>
      </c>
      <c r="H46" s="193"/>
      <c r="K46" s="51"/>
      <c r="L46" s="171"/>
      <c r="M46"/>
    </row>
    <row r="47" spans="1:13" ht="49.5" customHeight="1">
      <c r="A47" s="185">
        <f t="shared" si="0"/>
        <v>46</v>
      </c>
      <c r="B47" s="191">
        <v>42419</v>
      </c>
      <c r="C47" s="177" t="s">
        <v>467</v>
      </c>
      <c r="D47" s="194" t="s">
        <v>506</v>
      </c>
      <c r="E47" s="177" t="s">
        <v>564</v>
      </c>
      <c r="F47" s="177" t="s">
        <v>571</v>
      </c>
      <c r="G47" s="192" t="s">
        <v>530</v>
      </c>
      <c r="H47" s="193" t="s">
        <v>550</v>
      </c>
      <c r="K47" s="51"/>
      <c r="L47" s="171"/>
      <c r="M47"/>
    </row>
    <row r="48" spans="1:13" ht="49.5" customHeight="1">
      <c r="A48" s="185">
        <f t="shared" si="0"/>
        <v>47</v>
      </c>
      <c r="B48" s="191">
        <v>42405</v>
      </c>
      <c r="C48" s="177" t="s">
        <v>467</v>
      </c>
      <c r="D48" s="194" t="s">
        <v>520</v>
      </c>
      <c r="E48" s="177" t="s">
        <v>576</v>
      </c>
      <c r="F48" s="177" t="s">
        <v>572</v>
      </c>
      <c r="G48" s="192" t="s">
        <v>521</v>
      </c>
      <c r="H48" s="193"/>
      <c r="K48" s="51"/>
      <c r="L48" s="171"/>
      <c r="M48"/>
    </row>
    <row r="49" spans="1:13" ht="49.5" customHeight="1">
      <c r="A49" s="185">
        <f t="shared" si="0"/>
        <v>48</v>
      </c>
      <c r="B49" s="191">
        <v>42422</v>
      </c>
      <c r="C49" s="177" t="s">
        <v>467</v>
      </c>
      <c r="D49" s="194" t="s">
        <v>519</v>
      </c>
      <c r="E49" s="177" t="s">
        <v>497</v>
      </c>
      <c r="F49" s="177" t="s">
        <v>566</v>
      </c>
      <c r="G49" s="192" t="s">
        <v>542</v>
      </c>
      <c r="H49" s="193"/>
      <c r="K49" s="51"/>
      <c r="L49" s="171"/>
      <c r="M49"/>
    </row>
    <row r="50" spans="1:13" ht="49.5" customHeight="1">
      <c r="A50" s="185">
        <f t="shared" si="0"/>
        <v>49</v>
      </c>
      <c r="B50" s="191">
        <v>42409</v>
      </c>
      <c r="C50" s="177" t="s">
        <v>467</v>
      </c>
      <c r="D50" s="194" t="s">
        <v>519</v>
      </c>
      <c r="E50" s="177" t="s">
        <v>499</v>
      </c>
      <c r="F50" s="177" t="s">
        <v>572</v>
      </c>
      <c r="G50" s="195" t="s">
        <v>541</v>
      </c>
      <c r="H50" s="193"/>
      <c r="K50" s="51"/>
      <c r="L50" s="171"/>
      <c r="M50"/>
    </row>
    <row r="51" spans="1:13" ht="49.5" customHeight="1">
      <c r="A51" s="185">
        <f t="shared" si="0"/>
        <v>50</v>
      </c>
      <c r="B51" s="191">
        <v>42430</v>
      </c>
      <c r="C51" s="204" t="s">
        <v>467</v>
      </c>
      <c r="D51" s="194" t="s">
        <v>517</v>
      </c>
      <c r="E51" s="177" t="s">
        <v>597</v>
      </c>
      <c r="F51" s="177" t="s">
        <v>606</v>
      </c>
      <c r="G51" s="192" t="s">
        <v>628</v>
      </c>
      <c r="H51" s="193"/>
      <c r="K51" s="51"/>
      <c r="L51" s="171"/>
      <c r="M51"/>
    </row>
    <row r="52" spans="1:13" ht="49.5" customHeight="1">
      <c r="A52" s="185">
        <f t="shared" si="0"/>
        <v>51</v>
      </c>
      <c r="B52" s="191">
        <v>42430</v>
      </c>
      <c r="C52" s="204" t="s">
        <v>467</v>
      </c>
      <c r="D52" s="194" t="s">
        <v>518</v>
      </c>
      <c r="E52" s="203" t="s">
        <v>597</v>
      </c>
      <c r="F52" s="203" t="s">
        <v>606</v>
      </c>
      <c r="G52" s="192" t="s">
        <v>628</v>
      </c>
      <c r="H52" s="193"/>
      <c r="K52" s="51"/>
      <c r="L52" s="171"/>
      <c r="M52"/>
    </row>
    <row r="53" spans="1:13" ht="49.5" customHeight="1">
      <c r="A53" s="185">
        <f t="shared" si="0"/>
        <v>52</v>
      </c>
      <c r="B53" s="191">
        <v>42430</v>
      </c>
      <c r="C53" s="204" t="s">
        <v>467</v>
      </c>
      <c r="D53" s="194" t="s">
        <v>547</v>
      </c>
      <c r="E53" s="203" t="s">
        <v>597</v>
      </c>
      <c r="F53" s="203" t="s">
        <v>606</v>
      </c>
      <c r="G53" s="192" t="s">
        <v>628</v>
      </c>
      <c r="H53" s="193"/>
      <c r="K53" s="51"/>
      <c r="L53" s="171"/>
      <c r="M53"/>
    </row>
    <row r="54" spans="1:13" ht="49.5" customHeight="1">
      <c r="A54" s="185">
        <f t="shared" si="0"/>
        <v>53</v>
      </c>
      <c r="B54" s="191">
        <v>42430</v>
      </c>
      <c r="C54" s="204" t="s">
        <v>467</v>
      </c>
      <c r="D54" s="194" t="s">
        <v>517</v>
      </c>
      <c r="E54" s="203" t="s">
        <v>620</v>
      </c>
      <c r="F54" s="203" t="s">
        <v>629</v>
      </c>
      <c r="G54" s="192" t="s">
        <v>630</v>
      </c>
      <c r="H54" s="193"/>
      <c r="K54" s="51"/>
      <c r="L54" s="202"/>
      <c r="M54"/>
    </row>
    <row r="55" spans="1:13" ht="49.5" customHeight="1">
      <c r="A55" s="185">
        <f t="shared" si="0"/>
        <v>54</v>
      </c>
      <c r="B55" s="191">
        <v>42430</v>
      </c>
      <c r="C55" s="204" t="s">
        <v>467</v>
      </c>
      <c r="D55" s="194" t="s">
        <v>518</v>
      </c>
      <c r="E55" s="203" t="s">
        <v>620</v>
      </c>
      <c r="F55" s="203" t="s">
        <v>629</v>
      </c>
      <c r="G55" s="192" t="s">
        <v>630</v>
      </c>
      <c r="H55" s="193"/>
      <c r="K55" s="51"/>
      <c r="L55" s="202"/>
      <c r="M55"/>
    </row>
    <row r="56" spans="1:13" ht="49.5" customHeight="1">
      <c r="A56" s="185">
        <f t="shared" si="0"/>
        <v>55</v>
      </c>
      <c r="B56" s="191">
        <v>42430</v>
      </c>
      <c r="C56" s="204" t="s">
        <v>467</v>
      </c>
      <c r="D56" s="194" t="s">
        <v>547</v>
      </c>
      <c r="E56" s="203" t="s">
        <v>620</v>
      </c>
      <c r="F56" s="203" t="s">
        <v>629</v>
      </c>
      <c r="G56" s="192" t="s">
        <v>630</v>
      </c>
      <c r="H56" s="193"/>
      <c r="K56" s="51"/>
      <c r="L56" s="202"/>
      <c r="M56"/>
    </row>
    <row r="57" spans="1:13" ht="49.5" customHeight="1">
      <c r="A57" s="185">
        <f t="shared" si="0"/>
        <v>56</v>
      </c>
      <c r="B57" s="191">
        <v>42432</v>
      </c>
      <c r="C57" s="204" t="s">
        <v>467</v>
      </c>
      <c r="D57" s="194" t="s">
        <v>656</v>
      </c>
      <c r="E57" s="203" t="s">
        <v>655</v>
      </c>
      <c r="F57" s="203" t="s">
        <v>600</v>
      </c>
      <c r="G57" s="192" t="s">
        <v>654</v>
      </c>
      <c r="H57" s="193"/>
      <c r="K57" s="51"/>
      <c r="L57" s="202"/>
      <c r="M57"/>
    </row>
    <row r="58" spans="1:13" ht="49.5" customHeight="1">
      <c r="A58" s="185">
        <f t="shared" si="0"/>
        <v>57</v>
      </c>
      <c r="B58" s="191">
        <v>42433</v>
      </c>
      <c r="C58" s="205" t="s">
        <v>467</v>
      </c>
      <c r="D58" s="194" t="s">
        <v>509</v>
      </c>
      <c r="E58" s="203" t="s">
        <v>658</v>
      </c>
      <c r="F58" s="203" t="s">
        <v>661</v>
      </c>
      <c r="G58" s="192" t="s">
        <v>662</v>
      </c>
      <c r="H58" s="193"/>
      <c r="K58" s="51"/>
      <c r="L58" s="202"/>
      <c r="M58"/>
    </row>
    <row r="59" spans="1:13" ht="49.5" customHeight="1">
      <c r="A59" s="185">
        <f t="shared" si="0"/>
        <v>58</v>
      </c>
      <c r="B59" s="191">
        <v>42433</v>
      </c>
      <c r="C59" s="205" t="s">
        <v>467</v>
      </c>
      <c r="D59" s="194" t="s">
        <v>512</v>
      </c>
      <c r="E59" s="203" t="s">
        <v>658</v>
      </c>
      <c r="F59" s="203" t="s">
        <v>661</v>
      </c>
      <c r="G59" s="192" t="s">
        <v>662</v>
      </c>
      <c r="H59" s="193"/>
      <c r="K59" s="51"/>
      <c r="L59" s="202"/>
      <c r="M59"/>
    </row>
    <row r="60" spans="1:13" ht="49.5" customHeight="1">
      <c r="A60" s="185">
        <f t="shared" si="0"/>
        <v>59</v>
      </c>
      <c r="B60" s="191">
        <v>42433</v>
      </c>
      <c r="C60" s="205" t="s">
        <v>467</v>
      </c>
      <c r="D60" s="194" t="s">
        <v>505</v>
      </c>
      <c r="E60" s="203" t="s">
        <v>620</v>
      </c>
      <c r="F60" s="203" t="s">
        <v>659</v>
      </c>
      <c r="G60" s="192" t="s">
        <v>660</v>
      </c>
      <c r="H60" s="193"/>
      <c r="K60" s="51"/>
      <c r="L60" s="202"/>
      <c r="M60"/>
    </row>
    <row r="61" spans="1:13" ht="49.5" customHeight="1">
      <c r="A61" s="185">
        <f t="shared" si="0"/>
        <v>60</v>
      </c>
      <c r="B61" s="191"/>
      <c r="C61" s="203"/>
      <c r="D61" s="194"/>
      <c r="E61" s="203"/>
      <c r="F61" s="203"/>
      <c r="G61" s="192"/>
      <c r="H61" s="193"/>
      <c r="K61" s="51"/>
      <c r="L61" s="202"/>
      <c r="M61"/>
    </row>
    <row r="62" spans="1:13" ht="49.5" customHeight="1">
      <c r="A62" s="185">
        <f t="shared" si="0"/>
        <v>61</v>
      </c>
      <c r="B62" s="191"/>
      <c r="C62" s="203"/>
      <c r="D62" s="194"/>
      <c r="E62" s="203"/>
      <c r="F62" s="203"/>
      <c r="G62" s="192"/>
      <c r="H62" s="193"/>
      <c r="K62" s="51"/>
      <c r="L62" s="202"/>
      <c r="M62"/>
    </row>
    <row r="63" spans="1:13" ht="49.5" customHeight="1">
      <c r="A63" s="185">
        <f t="shared" si="0"/>
        <v>62</v>
      </c>
      <c r="B63" s="191"/>
      <c r="C63" s="203"/>
      <c r="D63" s="194"/>
      <c r="E63" s="203"/>
      <c r="F63" s="203"/>
      <c r="G63" s="192"/>
      <c r="H63" s="193"/>
      <c r="K63" s="51"/>
      <c r="L63" s="202"/>
      <c r="M63"/>
    </row>
    <row r="64" spans="1:13" ht="49.5" customHeight="1">
      <c r="A64" s="185">
        <f t="shared" si="0"/>
        <v>63</v>
      </c>
      <c r="B64" s="191"/>
      <c r="C64" s="203"/>
      <c r="D64" s="194"/>
      <c r="E64" s="203"/>
      <c r="F64" s="203"/>
      <c r="G64" s="192"/>
      <c r="H64" s="193"/>
      <c r="K64" s="51"/>
      <c r="L64" s="202"/>
      <c r="M64"/>
    </row>
    <row r="65" spans="1:13" ht="49.5" customHeight="1">
      <c r="A65" s="185">
        <f t="shared" si="0"/>
        <v>64</v>
      </c>
      <c r="B65" s="191"/>
      <c r="C65" s="203"/>
      <c r="D65" s="194"/>
      <c r="E65" s="203"/>
      <c r="F65" s="203"/>
      <c r="G65" s="192"/>
      <c r="H65" s="193"/>
      <c r="K65" s="51"/>
      <c r="L65" s="202"/>
      <c r="M65"/>
    </row>
    <row r="66" spans="1:13" ht="49.5" customHeight="1">
      <c r="A66" s="185">
        <f t="shared" si="0"/>
        <v>65</v>
      </c>
      <c r="B66" s="191"/>
      <c r="C66" s="203"/>
      <c r="D66" s="194"/>
      <c r="E66" s="203"/>
      <c r="F66" s="203"/>
      <c r="G66" s="192"/>
      <c r="H66" s="193"/>
      <c r="K66" s="51"/>
      <c r="L66" s="202"/>
      <c r="M66"/>
    </row>
    <row r="67" spans="1:13" ht="49.5" customHeight="1">
      <c r="A67" s="185">
        <f t="shared" si="0"/>
        <v>66</v>
      </c>
      <c r="B67" s="191"/>
      <c r="C67" s="203"/>
      <c r="D67" s="194"/>
      <c r="E67" s="203"/>
      <c r="F67" s="203"/>
      <c r="G67" s="192"/>
      <c r="H67" s="193"/>
      <c r="K67" s="51"/>
      <c r="L67" s="202"/>
      <c r="M67"/>
    </row>
    <row r="68" spans="1:13" ht="49.5" customHeight="1">
      <c r="A68" s="185">
        <f t="shared" si="0"/>
        <v>67</v>
      </c>
      <c r="B68" s="191"/>
      <c r="C68" s="203"/>
      <c r="D68" s="194"/>
      <c r="E68" s="203"/>
      <c r="F68" s="203"/>
      <c r="G68" s="192"/>
      <c r="H68" s="193"/>
      <c r="K68" s="51"/>
      <c r="L68" s="202"/>
      <c r="M68"/>
    </row>
    <row r="69" spans="1:13" ht="49.5" customHeight="1">
      <c r="A69" s="185">
        <f t="shared" si="0"/>
        <v>68</v>
      </c>
      <c r="B69" s="191"/>
      <c r="C69" s="203"/>
      <c r="D69" s="194"/>
      <c r="E69" s="203"/>
      <c r="F69" s="203"/>
      <c r="G69" s="192"/>
      <c r="H69" s="193"/>
      <c r="K69" s="51"/>
      <c r="L69" s="202"/>
      <c r="M69"/>
    </row>
    <row r="70" spans="1:13" ht="49.5" customHeight="1">
      <c r="A70" s="185">
        <f t="shared" si="0"/>
        <v>69</v>
      </c>
      <c r="B70" s="191"/>
      <c r="C70" s="203"/>
      <c r="D70" s="194"/>
      <c r="E70" s="203"/>
      <c r="F70" s="203"/>
      <c r="G70" s="192"/>
      <c r="H70" s="193"/>
      <c r="K70" s="51"/>
      <c r="L70" s="202"/>
      <c r="M70"/>
    </row>
    <row r="71" spans="1:13" ht="49.5" customHeight="1">
      <c r="A71" s="185">
        <f t="shared" si="0"/>
        <v>70</v>
      </c>
      <c r="B71" s="191"/>
      <c r="C71" s="203"/>
      <c r="D71" s="194"/>
      <c r="E71" s="203"/>
      <c r="F71" s="203"/>
      <c r="G71" s="192"/>
      <c r="H71" s="193"/>
      <c r="K71" s="51"/>
      <c r="L71" s="202"/>
      <c r="M71"/>
    </row>
    <row r="72" spans="1:13" ht="49.5" customHeight="1">
      <c r="A72" s="185">
        <f t="shared" si="0"/>
        <v>71</v>
      </c>
      <c r="B72" s="191"/>
      <c r="C72" s="203"/>
      <c r="D72" s="194"/>
      <c r="E72" s="203"/>
      <c r="F72" s="203"/>
      <c r="G72" s="192"/>
      <c r="H72" s="193"/>
      <c r="K72" s="51"/>
      <c r="L72" s="202"/>
      <c r="M72"/>
    </row>
    <row r="73" spans="1:13" ht="49.5" customHeight="1">
      <c r="A73" s="185">
        <f t="shared" si="0"/>
        <v>72</v>
      </c>
      <c r="B73" s="191"/>
      <c r="C73" s="203"/>
      <c r="D73" s="194"/>
      <c r="E73" s="203"/>
      <c r="F73" s="203"/>
      <c r="G73" s="192"/>
      <c r="H73" s="193"/>
      <c r="K73" s="51"/>
      <c r="L73" s="202"/>
      <c r="M73"/>
    </row>
    <row r="74" spans="1:13" ht="49.5" customHeight="1">
      <c r="A74" s="185">
        <f t="shared" si="0"/>
        <v>73</v>
      </c>
      <c r="B74" s="191"/>
      <c r="C74" s="203"/>
      <c r="D74" s="194"/>
      <c r="E74" s="203"/>
      <c r="F74" s="203"/>
      <c r="G74" s="192"/>
      <c r="H74" s="193"/>
      <c r="K74" s="51"/>
      <c r="L74" s="202"/>
      <c r="M74"/>
    </row>
    <row r="75" spans="1:13" ht="49.5" customHeight="1">
      <c r="A75" s="185">
        <f t="shared" si="0"/>
        <v>74</v>
      </c>
      <c r="B75" s="191"/>
      <c r="C75" s="203"/>
      <c r="D75" s="194"/>
      <c r="E75" s="203"/>
      <c r="F75" s="203"/>
      <c r="G75" s="192"/>
      <c r="H75" s="193"/>
      <c r="K75" s="51"/>
      <c r="L75" s="202"/>
      <c r="M75"/>
    </row>
    <row r="76" spans="1:13" ht="49.5" customHeight="1">
      <c r="A76" s="185">
        <f t="shared" si="0"/>
        <v>75</v>
      </c>
      <c r="B76" s="191"/>
      <c r="C76" s="203"/>
      <c r="D76" s="194"/>
      <c r="E76" s="203"/>
      <c r="F76" s="203"/>
      <c r="G76" s="192"/>
      <c r="H76" s="193"/>
      <c r="K76" s="51"/>
      <c r="L76" s="202"/>
      <c r="M76"/>
    </row>
    <row r="77" spans="1:13" ht="49.5" customHeight="1">
      <c r="A77" s="185">
        <f t="shared" si="0"/>
        <v>76</v>
      </c>
      <c r="B77" s="191"/>
      <c r="C77" s="203"/>
      <c r="D77" s="194"/>
      <c r="E77" s="203"/>
      <c r="F77" s="203"/>
      <c r="G77" s="192"/>
      <c r="H77" s="193"/>
      <c r="K77" s="51"/>
      <c r="L77" s="202"/>
      <c r="M77"/>
    </row>
    <row r="78" spans="1:13" ht="49.5" customHeight="1">
      <c r="A78" s="185">
        <f t="shared" si="0"/>
        <v>77</v>
      </c>
      <c r="B78" s="191"/>
      <c r="C78" s="203"/>
      <c r="D78" s="194"/>
      <c r="E78" s="203"/>
      <c r="F78" s="203"/>
      <c r="G78" s="192"/>
      <c r="H78" s="193"/>
      <c r="K78" s="51"/>
      <c r="L78" s="202"/>
      <c r="M78"/>
    </row>
    <row r="79" spans="1:13" ht="49.5" customHeight="1">
      <c r="A79" s="185">
        <f t="shared" si="0"/>
        <v>78</v>
      </c>
      <c r="B79" s="191"/>
      <c r="C79" s="203"/>
      <c r="D79" s="194"/>
      <c r="E79" s="203"/>
      <c r="F79" s="203"/>
      <c r="G79" s="192"/>
      <c r="H79" s="193"/>
      <c r="K79" s="51"/>
      <c r="L79" s="202"/>
      <c r="M79"/>
    </row>
    <row r="80" spans="1:13" ht="49.5" customHeight="1">
      <c r="A80" s="185">
        <f t="shared" si="0"/>
        <v>79</v>
      </c>
      <c r="B80" s="191"/>
      <c r="C80" s="203"/>
      <c r="D80" s="194"/>
      <c r="E80" s="203"/>
      <c r="F80" s="203"/>
      <c r="G80" s="192"/>
      <c r="H80" s="193"/>
      <c r="K80" s="51"/>
      <c r="L80" s="202"/>
      <c r="M80"/>
    </row>
    <row r="81" spans="1:13" ht="49.5" customHeight="1">
      <c r="A81" s="185">
        <f t="shared" si="0"/>
        <v>80</v>
      </c>
      <c r="B81" s="191"/>
      <c r="C81" s="203"/>
      <c r="D81" s="194"/>
      <c r="E81" s="203"/>
      <c r="F81" s="203"/>
      <c r="G81" s="192"/>
      <c r="H81" s="193"/>
      <c r="K81" s="51"/>
      <c r="L81" s="202"/>
      <c r="M81"/>
    </row>
    <row r="82" spans="1:13" ht="49.5" customHeight="1">
      <c r="A82" s="185">
        <f t="shared" si="0"/>
        <v>81</v>
      </c>
      <c r="B82" s="191"/>
      <c r="C82" s="203"/>
      <c r="D82" s="194"/>
      <c r="E82" s="203"/>
      <c r="F82" s="203"/>
      <c r="G82" s="192"/>
      <c r="H82" s="193"/>
      <c r="K82" s="51"/>
      <c r="L82" s="202"/>
      <c r="M82"/>
    </row>
    <row r="83" spans="1:13" ht="49.5" customHeight="1">
      <c r="A83" s="185">
        <f t="shared" si="0"/>
        <v>82</v>
      </c>
      <c r="B83" s="191"/>
      <c r="C83" s="203"/>
      <c r="D83" s="194"/>
      <c r="E83" s="203"/>
      <c r="F83" s="203"/>
      <c r="G83" s="192"/>
      <c r="H83" s="193"/>
      <c r="K83" s="51"/>
      <c r="L83" s="202"/>
      <c r="M83"/>
    </row>
    <row r="84" spans="1:13" ht="49.5" customHeight="1">
      <c r="A84" s="185">
        <f t="shared" si="0"/>
        <v>83</v>
      </c>
      <c r="B84" s="191"/>
      <c r="C84" s="203"/>
      <c r="D84" s="194"/>
      <c r="E84" s="203"/>
      <c r="F84" s="203"/>
      <c r="G84" s="192"/>
      <c r="H84" s="193"/>
      <c r="K84" s="51"/>
      <c r="L84" s="202"/>
      <c r="M84"/>
    </row>
    <row r="85" spans="1:13" ht="49.5" customHeight="1">
      <c r="A85" s="185">
        <f t="shared" si="0"/>
        <v>84</v>
      </c>
      <c r="B85" s="191"/>
      <c r="C85" s="203"/>
      <c r="D85" s="194"/>
      <c r="E85" s="203"/>
      <c r="F85" s="203"/>
      <c r="G85" s="192"/>
      <c r="H85" s="193"/>
      <c r="K85" s="51"/>
      <c r="L85" s="202"/>
      <c r="M85"/>
    </row>
    <row r="86" spans="1:13" ht="49.5" customHeight="1">
      <c r="A86" s="185">
        <f t="shared" si="0"/>
        <v>85</v>
      </c>
      <c r="B86" s="191"/>
      <c r="C86" s="203"/>
      <c r="D86" s="194"/>
      <c r="E86" s="203"/>
      <c r="F86" s="203"/>
      <c r="G86" s="192"/>
      <c r="H86" s="193"/>
      <c r="K86" s="51"/>
      <c r="L86" s="202"/>
      <c r="M86"/>
    </row>
    <row r="87" spans="1:13" ht="49.5" customHeight="1">
      <c r="A87" s="185">
        <f t="shared" si="0"/>
        <v>86</v>
      </c>
      <c r="B87" s="191"/>
      <c r="C87" s="203"/>
      <c r="D87" s="194"/>
      <c r="E87" s="203"/>
      <c r="F87" s="203"/>
      <c r="G87" s="192"/>
      <c r="H87" s="193"/>
      <c r="K87" s="51"/>
      <c r="L87" s="202"/>
      <c r="M87"/>
    </row>
    <row r="88" spans="1:13" ht="49.5" customHeight="1">
      <c r="A88" s="185">
        <f t="shared" si="0"/>
        <v>87</v>
      </c>
      <c r="B88" s="191"/>
      <c r="C88" s="203"/>
      <c r="D88" s="194"/>
      <c r="E88" s="203"/>
      <c r="F88" s="203"/>
      <c r="G88" s="192"/>
      <c r="H88" s="193"/>
      <c r="K88" s="51"/>
      <c r="L88" s="202"/>
      <c r="M88"/>
    </row>
    <row r="89" spans="1:13" ht="49.5" customHeight="1">
      <c r="A89" s="185">
        <f t="shared" si="0"/>
        <v>88</v>
      </c>
      <c r="B89" s="191"/>
      <c r="C89" s="203"/>
      <c r="D89" s="194"/>
      <c r="E89" s="203"/>
      <c r="F89" s="203"/>
      <c r="G89" s="192"/>
      <c r="H89" s="193"/>
      <c r="K89" s="51"/>
      <c r="L89" s="202"/>
      <c r="M89"/>
    </row>
    <row r="90" spans="1:13" ht="49.5" customHeight="1">
      <c r="A90" s="185">
        <f t="shared" si="0"/>
        <v>89</v>
      </c>
      <c r="B90" s="191"/>
      <c r="C90" s="203"/>
      <c r="D90" s="194"/>
      <c r="E90" s="203"/>
      <c r="F90" s="203"/>
      <c r="G90" s="192"/>
      <c r="H90" s="193"/>
      <c r="K90" s="51"/>
      <c r="L90" s="202"/>
      <c r="M90"/>
    </row>
    <row r="91" spans="1:13" ht="49.5" customHeight="1">
      <c r="A91" s="185">
        <f t="shared" si="0"/>
        <v>90</v>
      </c>
      <c r="B91" s="191"/>
      <c r="C91" s="203"/>
      <c r="D91" s="194"/>
      <c r="E91" s="203"/>
      <c r="F91" s="203"/>
      <c r="G91" s="192"/>
      <c r="H91" s="193"/>
      <c r="K91" s="51"/>
      <c r="L91" s="202"/>
      <c r="M91"/>
    </row>
    <row r="92" spans="1:13" ht="49.5" customHeight="1">
      <c r="A92" s="185">
        <f t="shared" si="0"/>
        <v>91</v>
      </c>
      <c r="B92" s="191"/>
      <c r="C92" s="203"/>
      <c r="D92" s="194"/>
      <c r="E92" s="203"/>
      <c r="F92" s="203"/>
      <c r="G92" s="192"/>
      <c r="H92" s="193"/>
      <c r="K92" s="51"/>
      <c r="L92" s="202"/>
      <c r="M92"/>
    </row>
    <row r="93" spans="1:13" ht="49.5" customHeight="1">
      <c r="A93" s="185">
        <f t="shared" si="0"/>
        <v>92</v>
      </c>
      <c r="B93" s="191"/>
      <c r="C93" s="203"/>
      <c r="D93" s="194"/>
      <c r="E93" s="203"/>
      <c r="F93" s="203"/>
      <c r="G93" s="192"/>
      <c r="H93" s="193"/>
      <c r="K93" s="51"/>
      <c r="L93" s="202"/>
      <c r="M93"/>
    </row>
    <row r="94" spans="1:13" ht="49.5" customHeight="1">
      <c r="A94" s="185">
        <f t="shared" si="0"/>
        <v>93</v>
      </c>
      <c r="B94" s="191"/>
      <c r="C94" s="203"/>
      <c r="D94" s="194"/>
      <c r="E94" s="203"/>
      <c r="F94" s="203"/>
      <c r="G94" s="192"/>
      <c r="H94" s="193"/>
      <c r="K94" s="51"/>
      <c r="L94" s="202"/>
      <c r="M94"/>
    </row>
    <row r="95" spans="1:13" ht="49.5" customHeight="1">
      <c r="A95" s="185">
        <f t="shared" si="0"/>
        <v>94</v>
      </c>
      <c r="B95" s="191"/>
      <c r="C95" s="203"/>
      <c r="D95" s="194"/>
      <c r="E95" s="203"/>
      <c r="F95" s="203"/>
      <c r="G95" s="192"/>
      <c r="H95" s="193"/>
      <c r="K95" s="51"/>
      <c r="L95" s="202"/>
      <c r="M95"/>
    </row>
    <row r="96" spans="1:13" ht="49.5" customHeight="1">
      <c r="A96" s="185">
        <f t="shared" si="0"/>
        <v>95</v>
      </c>
      <c r="B96" s="191"/>
      <c r="C96" s="203"/>
      <c r="D96" s="194"/>
      <c r="E96" s="203"/>
      <c r="F96" s="203"/>
      <c r="G96" s="192"/>
      <c r="H96" s="193"/>
      <c r="K96" s="51"/>
      <c r="L96" s="202"/>
      <c r="M96"/>
    </row>
    <row r="97" spans="1:13" ht="49.5" customHeight="1">
      <c r="A97" s="185">
        <f t="shared" si="0"/>
        <v>96</v>
      </c>
      <c r="B97" s="191"/>
      <c r="C97" s="203"/>
      <c r="D97" s="194"/>
      <c r="E97" s="203"/>
      <c r="F97" s="203"/>
      <c r="G97" s="192"/>
      <c r="H97" s="193"/>
      <c r="K97" s="51"/>
      <c r="L97" s="202"/>
      <c r="M97"/>
    </row>
    <row r="98" spans="1:13" ht="49.5" customHeight="1">
      <c r="A98" s="185">
        <f t="shared" si="0"/>
        <v>97</v>
      </c>
      <c r="B98" s="191"/>
      <c r="C98" s="203"/>
      <c r="D98" s="194"/>
      <c r="E98" s="203"/>
      <c r="F98" s="203"/>
      <c r="G98" s="192"/>
      <c r="H98" s="193"/>
      <c r="K98" s="51"/>
      <c r="L98" s="202"/>
      <c r="M98"/>
    </row>
    <row r="99" spans="1:13" ht="49.5" customHeight="1">
      <c r="A99" s="185">
        <f t="shared" si="0"/>
        <v>98</v>
      </c>
      <c r="B99" s="191"/>
      <c r="C99" s="203"/>
      <c r="D99" s="194"/>
      <c r="E99" s="203"/>
      <c r="F99" s="203"/>
      <c r="G99" s="192"/>
      <c r="H99" s="193"/>
      <c r="K99" s="51"/>
      <c r="L99" s="202"/>
      <c r="M99"/>
    </row>
    <row r="100" spans="1:13" ht="49.5" customHeight="1">
      <c r="A100" s="185">
        <f t="shared" si="0"/>
        <v>99</v>
      </c>
      <c r="B100" s="191"/>
      <c r="C100" s="203"/>
      <c r="D100" s="194"/>
      <c r="E100" s="203"/>
      <c r="F100" s="203"/>
      <c r="G100" s="192"/>
      <c r="H100" s="193"/>
      <c r="K100" s="51"/>
      <c r="L100" s="202"/>
      <c r="M100"/>
    </row>
    <row r="101" spans="1:13" ht="49.5" customHeight="1">
      <c r="A101" s="185">
        <f t="shared" si="0"/>
        <v>100</v>
      </c>
      <c r="B101" s="191"/>
      <c r="C101" s="203"/>
      <c r="D101" s="194"/>
      <c r="E101" s="203"/>
      <c r="F101" s="203"/>
      <c r="G101" s="192"/>
      <c r="H101" s="193"/>
      <c r="K101" s="51"/>
      <c r="L101" s="202"/>
      <c r="M101"/>
    </row>
    <row r="102" spans="1:13" ht="49.5" customHeight="1">
      <c r="A102" s="185">
        <f t="shared" si="0"/>
        <v>101</v>
      </c>
      <c r="B102" s="191"/>
      <c r="C102" s="177"/>
      <c r="D102" s="194"/>
      <c r="E102" s="177"/>
      <c r="F102" s="177"/>
      <c r="G102" s="192"/>
      <c r="H102" s="193"/>
      <c r="K102" s="51"/>
      <c r="L102" s="171"/>
      <c r="M102"/>
    </row>
    <row r="103" spans="1:13" ht="49.5" customHeight="1">
      <c r="A103" s="185">
        <f t="shared" si="0"/>
        <v>102</v>
      </c>
      <c r="B103" s="191"/>
      <c r="C103" s="177"/>
      <c r="D103" s="194"/>
      <c r="E103" s="177"/>
      <c r="F103" s="177"/>
      <c r="G103" s="192"/>
      <c r="H103" s="193"/>
      <c r="K103" s="51"/>
      <c r="L103" s="171"/>
      <c r="M103"/>
    </row>
    <row r="104" spans="12:13" ht="13.5">
      <c r="L104"/>
      <c r="M104"/>
    </row>
    <row r="105" spans="1:12" ht="13.5">
      <c r="A105" t="s">
        <v>603</v>
      </c>
      <c r="L105" s="169"/>
    </row>
    <row r="106" spans="1:13" ht="13.5">
      <c r="A106" t="s">
        <v>601</v>
      </c>
      <c r="L106" s="169"/>
      <c r="M106" s="170"/>
    </row>
    <row r="107" spans="1:13" ht="13.5">
      <c r="A107" t="s">
        <v>602</v>
      </c>
      <c r="L107" s="169"/>
      <c r="M107" s="170"/>
    </row>
    <row r="108" spans="12:13" ht="13.5">
      <c r="L108" s="169"/>
      <c r="M108" s="170"/>
    </row>
    <row r="109" spans="12:13" ht="13.5">
      <c r="L109" s="169"/>
      <c r="M109" s="170"/>
    </row>
    <row r="110" spans="12:13" ht="13.5">
      <c r="L110" s="169"/>
      <c r="M110" s="170"/>
    </row>
    <row r="111" spans="12:13" ht="13.5">
      <c r="L111" s="169"/>
      <c r="M111" s="170"/>
    </row>
    <row r="112" spans="12:13" ht="13.5">
      <c r="L112" s="169"/>
      <c r="M112" s="170"/>
    </row>
    <row r="113" spans="12:13" ht="13.5">
      <c r="L113" s="169"/>
      <c r="M113" s="170"/>
    </row>
    <row r="114" spans="12:13" ht="13.5">
      <c r="L114" s="169"/>
      <c r="M114" s="170"/>
    </row>
    <row r="115" spans="12:13" ht="13.5">
      <c r="L115" s="169"/>
      <c r="M115" s="170"/>
    </row>
    <row r="116" spans="12:13" ht="13.5">
      <c r="L116" s="169"/>
      <c r="M116" s="170"/>
    </row>
    <row r="117" spans="12:13" ht="13.5">
      <c r="L117" s="169"/>
      <c r="M117" s="170"/>
    </row>
    <row r="118" spans="12:13" ht="13.5">
      <c r="L118" s="169"/>
      <c r="M118" s="170"/>
    </row>
    <row r="119" spans="12:13" ht="13.5">
      <c r="L119" s="169"/>
      <c r="M119" s="170"/>
    </row>
    <row r="120" spans="12:13" ht="13.5">
      <c r="L120" s="169"/>
      <c r="M120" s="170"/>
    </row>
    <row r="121" spans="12:13" ht="13.5">
      <c r="L121" s="169"/>
      <c r="M121" s="170"/>
    </row>
    <row r="122" spans="12:13" ht="13.5">
      <c r="L122" s="169"/>
      <c r="M122" s="170"/>
    </row>
    <row r="123" spans="12:13" ht="13.5">
      <c r="L123" s="169"/>
      <c r="M123" s="170"/>
    </row>
    <row r="124" spans="12:13" ht="13.5">
      <c r="L124" s="169"/>
      <c r="M124" s="170"/>
    </row>
    <row r="125" spans="12:13" ht="13.5">
      <c r="L125" s="169"/>
      <c r="M125" s="170"/>
    </row>
    <row r="126" spans="12:13" ht="13.5">
      <c r="L126" s="169"/>
      <c r="M126" s="170"/>
    </row>
    <row r="127" spans="12:13" ht="13.5">
      <c r="L127" s="169"/>
      <c r="M127" s="170"/>
    </row>
    <row r="128" spans="12:13" ht="13.5">
      <c r="L128" s="169"/>
      <c r="M128" s="170"/>
    </row>
    <row r="129" spans="12:13" ht="13.5">
      <c r="L129" s="169"/>
      <c r="M129" s="170"/>
    </row>
    <row r="130" spans="12:13" ht="13.5">
      <c r="L130" s="169"/>
      <c r="M130" s="170"/>
    </row>
    <row r="131" spans="12:13" ht="13.5">
      <c r="L131" s="169"/>
      <c r="M131" s="170"/>
    </row>
    <row r="132" spans="12:13" ht="13.5">
      <c r="L132" s="169"/>
      <c r="M132" s="170"/>
    </row>
    <row r="133" spans="12:13" ht="13.5">
      <c r="L133" s="169"/>
      <c r="M133" s="170"/>
    </row>
    <row r="134" spans="12:13" ht="13.5">
      <c r="L134" s="169"/>
      <c r="M134" s="170"/>
    </row>
    <row r="135" spans="12:13" ht="13.5">
      <c r="L135" s="169"/>
      <c r="M135" s="170"/>
    </row>
    <row r="136" spans="12:13" ht="13.5">
      <c r="L136" s="169"/>
      <c r="M136" s="170"/>
    </row>
    <row r="137" spans="12:13" ht="13.5">
      <c r="L137" s="169"/>
      <c r="M137" s="170"/>
    </row>
    <row r="138" spans="12:13" ht="13.5">
      <c r="L138" s="169"/>
      <c r="M138" s="170"/>
    </row>
    <row r="139" spans="12:13" ht="13.5">
      <c r="L139" s="169"/>
      <c r="M139" s="170"/>
    </row>
    <row r="140" spans="12:13" ht="13.5">
      <c r="L140" s="169"/>
      <c r="M140" s="170"/>
    </row>
    <row r="141" spans="12:13" ht="13.5">
      <c r="L141" s="169"/>
      <c r="M141" s="170"/>
    </row>
    <row r="142" spans="12:13" ht="13.5">
      <c r="L142" s="169"/>
      <c r="M142" s="170"/>
    </row>
    <row r="143" spans="12:13" ht="13.5">
      <c r="L143" s="169"/>
      <c r="M143" s="170"/>
    </row>
    <row r="144" spans="12:13" ht="13.5">
      <c r="L144" s="169"/>
      <c r="M144" s="170"/>
    </row>
    <row r="145" spans="12:13" ht="13.5">
      <c r="L145" s="169"/>
      <c r="M145" s="170"/>
    </row>
    <row r="146" spans="12:13" ht="13.5">
      <c r="L146" s="169"/>
      <c r="M146" s="170"/>
    </row>
    <row r="147" spans="12:13" ht="13.5">
      <c r="L147" s="169"/>
      <c r="M147" s="170"/>
    </row>
    <row r="148" spans="12:13" ht="13.5">
      <c r="L148" s="169"/>
      <c r="M148" s="170"/>
    </row>
    <row r="149" spans="12:13" ht="13.5">
      <c r="L149" s="169"/>
      <c r="M149" s="170"/>
    </row>
  </sheetData>
  <sheetProtection/>
  <dataValidations count="3">
    <dataValidation type="list" allowBlank="1" showInputMessage="1" showErrorMessage="1" sqref="E59:E103">
      <formula1>"文言,シート,レイアウト変更,日付,金額,数値,式,セル"</formula1>
    </dataValidation>
    <dataValidation type="list" allowBlank="1" showInputMessage="1" showErrorMessage="1" sqref="F2:F103">
      <formula1>"入力規則,条件付書式,関数,参照,行列追加,行列削除,並べ替え,削除,非表示,変更,追加"</formula1>
    </dataValidation>
    <dataValidation type="list" allowBlank="1" showInputMessage="1" showErrorMessage="1" sqref="E2:E58">
      <formula1>"文言,シート,レイアウト変更,日付,金額,数値,式,セル"</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50" r:id="rId2"/>
  <headerFooter>
    <oddFooter>&amp;C&amp;P</oddFooter>
  </headerFooter>
  <tableParts>
    <tablePart r:id="rId1"/>
  </tableParts>
</worksheet>
</file>

<file path=xl/worksheets/sheet10.xml><?xml version="1.0" encoding="utf-8"?>
<worksheet xmlns="http://schemas.openxmlformats.org/spreadsheetml/2006/main" xmlns:r="http://schemas.openxmlformats.org/officeDocument/2006/relationships">
  <dimension ref="B1:Q32"/>
  <sheetViews>
    <sheetView view="pageBreakPreview" zoomScaleSheetLayoutView="100" zoomScalePageLayoutView="0" workbookViewId="0" topLeftCell="A1">
      <selection activeCell="F11" sqref="F11:G11"/>
    </sheetView>
  </sheetViews>
  <sheetFormatPr defaultColWidth="9.140625" defaultRowHeight="19.5" customHeight="1"/>
  <cols>
    <col min="1" max="1" width="3.140625" style="0" customWidth="1"/>
    <col min="2" max="2" width="3.57421875" style="0" customWidth="1"/>
    <col min="3" max="4" width="8.57421875" style="0" customWidth="1"/>
    <col min="5" max="5" width="20.57421875" style="0" customWidth="1"/>
    <col min="6" max="6" width="5.57421875" style="0" customWidth="1"/>
    <col min="7" max="7" width="15.57421875" style="0" customWidth="1"/>
    <col min="8" max="8" width="7.57421875" style="0" customWidth="1"/>
    <col min="9" max="9" width="5.57421875" style="0" customWidth="1"/>
    <col min="10" max="17" width="8.57421875" style="0" customWidth="1"/>
    <col min="18" max="18" width="3.140625" style="0" customWidth="1"/>
  </cols>
  <sheetData>
    <row r="1" spans="2:17" ht="19.5" customHeight="1">
      <c r="B1" s="288" t="str">
        <f>'18-1(TR表紙)'!C30&amp;'18-1(TR表紙)'!D30</f>
        <v>様式18-8</v>
      </c>
      <c r="C1" s="288"/>
      <c r="D1" s="288"/>
      <c r="E1" t="str">
        <f>'18-2(TR基本)'!E1</f>
        <v>27補正</v>
      </c>
      <c r="G1" s="3"/>
      <c r="O1" s="317" t="str">
        <f>IF('18-1(TR表紙)'!$J$2="","提出区分",'18-1(TR表紙)'!$J$2)</f>
        <v>提出区分</v>
      </c>
      <c r="P1" s="317"/>
      <c r="Q1" s="317"/>
    </row>
    <row r="2" ht="18" customHeight="1">
      <c r="G2" s="3"/>
    </row>
    <row r="3" spans="2:17" ht="19.5" customHeight="1">
      <c r="B3" s="353" t="s">
        <v>413</v>
      </c>
      <c r="C3" s="353"/>
      <c r="D3" s="353"/>
      <c r="E3" s="353"/>
      <c r="F3" s="353"/>
      <c r="G3" s="353"/>
      <c r="I3" s="288" t="s">
        <v>412</v>
      </c>
      <c r="J3" s="288"/>
      <c r="K3" s="288">
        <f>IF('18-1(TR表紙)'!$I$14="","",'18-1(TR表紙)'!$I$14)</f>
      </c>
      <c r="L3" s="288"/>
      <c r="M3" s="288" t="s">
        <v>364</v>
      </c>
      <c r="N3" s="288"/>
      <c r="O3" s="288">
        <f>IF('18-1(TR表紙)'!$J$14="","",'18-1(TR表紙)'!$J$14)</f>
      </c>
      <c r="P3" s="288"/>
      <c r="Q3" s="288"/>
    </row>
    <row r="4" spans="2:17" ht="19.5" customHeight="1">
      <c r="B4" s="353"/>
      <c r="C4" s="353"/>
      <c r="D4" s="353"/>
      <c r="E4" s="353"/>
      <c r="F4" s="353"/>
      <c r="G4" s="353"/>
      <c r="I4" s="288" t="s">
        <v>363</v>
      </c>
      <c r="J4" s="288"/>
      <c r="K4" s="280" t="str">
        <f>IF('18-1(TR表紙)'!$H$9="","様式18-1に事業体名を入力してください。",'18-1(TR表紙)'!$H$9)</f>
        <v>様式18-1に事業体名を入力してください。</v>
      </c>
      <c r="L4" s="281"/>
      <c r="M4" s="281"/>
      <c r="N4" s="281"/>
      <c r="O4" s="281"/>
      <c r="P4" s="281"/>
      <c r="Q4" s="16">
        <f>IF('18-1(TR表紙)'!$K$14="","",'18-1(TR表紙)'!$K$14)</f>
      </c>
    </row>
    <row r="5" spans="14:17" ht="19.5" customHeight="1">
      <c r="N5" s="300" t="str">
        <f>IF('18-1(TR表紙)'!$J$4="","平成　　年　　月　　日現在　",TEXT('18-1(TR表紙)'!$J$4,"ggge年m月d日現在　"))</f>
        <v>平成　　年　　月　　日現在　</v>
      </c>
      <c r="O5" s="300"/>
      <c r="P5" s="300"/>
      <c r="Q5" s="300"/>
    </row>
    <row r="6" spans="2:17" ht="19.5" customHeight="1">
      <c r="B6" s="280" t="s">
        <v>196</v>
      </c>
      <c r="C6" s="281"/>
      <c r="D6" s="281"/>
      <c r="E6" s="282"/>
      <c r="F6" s="302" t="s">
        <v>398</v>
      </c>
      <c r="G6" s="302"/>
      <c r="I6" s="280" t="s">
        <v>393</v>
      </c>
      <c r="J6" s="281"/>
      <c r="K6" s="281"/>
      <c r="L6" s="281"/>
      <c r="M6" s="281"/>
      <c r="N6" s="281"/>
      <c r="O6" s="281"/>
      <c r="P6" s="281"/>
      <c r="Q6" s="282"/>
    </row>
    <row r="7" spans="2:17" ht="19.5" customHeight="1">
      <c r="B7" s="294" t="s">
        <v>214</v>
      </c>
      <c r="C7" s="295"/>
      <c r="D7" s="280" t="s">
        <v>197</v>
      </c>
      <c r="E7" s="282"/>
      <c r="F7" s="350">
        <f>IF(COUNTA('18-2(TR基本)'!$D$9:$D$28)=0,0,COUNTA('18-2(TR基本)'!$D$9:$D$28))</f>
        <v>0</v>
      </c>
      <c r="G7" s="350"/>
      <c r="I7" s="306" t="s">
        <v>394</v>
      </c>
      <c r="J7" s="349"/>
      <c r="K7" s="349"/>
      <c r="L7" s="349"/>
      <c r="M7" s="349"/>
      <c r="N7" s="349"/>
      <c r="O7" s="349"/>
      <c r="P7" s="349"/>
      <c r="Q7" s="349"/>
    </row>
    <row r="8" spans="2:17" ht="19.5" customHeight="1">
      <c r="B8" s="298"/>
      <c r="C8" s="299"/>
      <c r="D8" s="280" t="s">
        <v>198</v>
      </c>
      <c r="E8" s="282"/>
      <c r="F8" s="350">
        <f>IF(COUNTA('18-7(指導員)'!$D$8:$D$22)=0,0,COUNTA('18-7(指導員)'!$D$8:$D$22))</f>
        <v>0</v>
      </c>
      <c r="G8" s="350"/>
      <c r="I8" s="306"/>
      <c r="J8" s="349"/>
      <c r="K8" s="349"/>
      <c r="L8" s="349"/>
      <c r="M8" s="349"/>
      <c r="N8" s="349"/>
      <c r="O8" s="349"/>
      <c r="P8" s="349"/>
      <c r="Q8" s="349"/>
    </row>
    <row r="9" spans="9:17" s="3" customFormat="1" ht="15" customHeight="1">
      <c r="I9" s="306"/>
      <c r="J9" s="349"/>
      <c r="K9" s="349"/>
      <c r="L9" s="349"/>
      <c r="M9" s="349"/>
      <c r="N9" s="349"/>
      <c r="O9" s="349"/>
      <c r="P9" s="349"/>
      <c r="Q9" s="349"/>
    </row>
    <row r="10" spans="2:17" ht="19.5" customHeight="1">
      <c r="B10" s="310" t="s">
        <v>215</v>
      </c>
      <c r="C10" s="311"/>
      <c r="D10" s="280" t="s">
        <v>199</v>
      </c>
      <c r="E10" s="282"/>
      <c r="F10" s="280" t="s">
        <v>200</v>
      </c>
      <c r="G10" s="282"/>
      <c r="I10" s="306"/>
      <c r="J10" s="349"/>
      <c r="K10" s="349"/>
      <c r="L10" s="349"/>
      <c r="M10" s="349"/>
      <c r="N10" s="349"/>
      <c r="O10" s="349"/>
      <c r="P10" s="349"/>
      <c r="Q10" s="349"/>
    </row>
    <row r="11" spans="2:17" ht="19.5" customHeight="1">
      <c r="B11" s="351"/>
      <c r="C11" s="352"/>
      <c r="D11" s="345" t="s">
        <v>201</v>
      </c>
      <c r="E11" s="346"/>
      <c r="F11" s="433">
        <f>'18-8別紙(TR事業所内訳)'!C10</f>
      </c>
      <c r="G11" s="434"/>
      <c r="I11" s="306"/>
      <c r="J11" s="349"/>
      <c r="K11" s="349"/>
      <c r="L11" s="349"/>
      <c r="M11" s="349"/>
      <c r="N11" s="349"/>
      <c r="O11" s="349"/>
      <c r="P11" s="349"/>
      <c r="Q11" s="349"/>
    </row>
    <row r="12" spans="2:17" ht="19.5" customHeight="1">
      <c r="B12" s="351"/>
      <c r="C12" s="352"/>
      <c r="D12" s="345" t="s">
        <v>202</v>
      </c>
      <c r="E12" s="346"/>
      <c r="F12" s="433">
        <f>'18-8別紙(TR事業所内訳)'!C11</f>
      </c>
      <c r="G12" s="434"/>
      <c r="I12" s="306"/>
      <c r="J12" s="349"/>
      <c r="K12" s="349"/>
      <c r="L12" s="349"/>
      <c r="M12" s="349"/>
      <c r="N12" s="349"/>
      <c r="O12" s="349"/>
      <c r="P12" s="349"/>
      <c r="Q12" s="349"/>
    </row>
    <row r="13" spans="2:17" ht="19.5" customHeight="1">
      <c r="B13" s="351"/>
      <c r="C13" s="352"/>
      <c r="D13" s="345" t="s">
        <v>203</v>
      </c>
      <c r="E13" s="346"/>
      <c r="F13" s="433">
        <f>'18-8別紙(TR事業所内訳)'!C12</f>
      </c>
      <c r="G13" s="434"/>
      <c r="I13" s="306"/>
      <c r="J13" s="349"/>
      <c r="K13" s="349"/>
      <c r="L13" s="349"/>
      <c r="M13" s="349"/>
      <c r="N13" s="349"/>
      <c r="O13" s="349"/>
      <c r="P13" s="349"/>
      <c r="Q13" s="349"/>
    </row>
    <row r="14" spans="2:17" ht="19.5" customHeight="1">
      <c r="B14" s="351"/>
      <c r="C14" s="352"/>
      <c r="D14" s="345" t="s">
        <v>204</v>
      </c>
      <c r="E14" s="346"/>
      <c r="F14" s="433">
        <f>'18-8別紙(TR事業所内訳)'!C13</f>
      </c>
      <c r="G14" s="434"/>
      <c r="I14" s="306"/>
      <c r="J14" s="349"/>
      <c r="K14" s="349"/>
      <c r="L14" s="349"/>
      <c r="M14" s="349"/>
      <c r="N14" s="349"/>
      <c r="O14" s="349"/>
      <c r="P14" s="349"/>
      <c r="Q14" s="349"/>
    </row>
    <row r="15" spans="2:17" ht="19.5" customHeight="1">
      <c r="B15" s="351"/>
      <c r="C15" s="352"/>
      <c r="D15" s="345" t="s">
        <v>205</v>
      </c>
      <c r="E15" s="346"/>
      <c r="F15" s="433">
        <f>'18-8別紙(TR事業所内訳)'!C14</f>
      </c>
      <c r="G15" s="434"/>
      <c r="I15" s="306"/>
      <c r="J15" s="349"/>
      <c r="K15" s="349"/>
      <c r="L15" s="349"/>
      <c r="M15" s="349"/>
      <c r="N15" s="349"/>
      <c r="O15" s="349"/>
      <c r="P15" s="349"/>
      <c r="Q15" s="349"/>
    </row>
    <row r="16" spans="2:17" ht="19.5" customHeight="1">
      <c r="B16" s="351"/>
      <c r="C16" s="352"/>
      <c r="D16" s="345" t="s">
        <v>206</v>
      </c>
      <c r="E16" s="346"/>
      <c r="F16" s="433">
        <f>'18-8別紙(TR事業所内訳)'!C15</f>
      </c>
      <c r="G16" s="434"/>
      <c r="I16" s="306"/>
      <c r="J16" s="349"/>
      <c r="K16" s="349"/>
      <c r="L16" s="349"/>
      <c r="M16" s="349"/>
      <c r="N16" s="349"/>
      <c r="O16" s="349"/>
      <c r="P16" s="349"/>
      <c r="Q16" s="349"/>
    </row>
    <row r="17" spans="2:17" ht="19.5" customHeight="1">
      <c r="B17" s="351"/>
      <c r="C17" s="352"/>
      <c r="D17" s="345" t="s">
        <v>207</v>
      </c>
      <c r="E17" s="346"/>
      <c r="F17" s="433">
        <f>'18-8別紙(TR事業所内訳)'!C16</f>
      </c>
      <c r="G17" s="434"/>
      <c r="I17" s="306" t="s">
        <v>395</v>
      </c>
      <c r="J17" s="349"/>
      <c r="K17" s="349"/>
      <c r="L17" s="349"/>
      <c r="M17" s="349"/>
      <c r="N17" s="349"/>
      <c r="O17" s="349"/>
      <c r="P17" s="349"/>
      <c r="Q17" s="349"/>
    </row>
    <row r="18" spans="2:17" ht="19.5" customHeight="1">
      <c r="B18" s="351"/>
      <c r="C18" s="352"/>
      <c r="D18" s="345" t="s">
        <v>208</v>
      </c>
      <c r="E18" s="346"/>
      <c r="F18" s="433">
        <f>'18-8別紙(TR事業所内訳)'!C17</f>
      </c>
      <c r="G18" s="434"/>
      <c r="I18" s="306"/>
      <c r="J18" s="349"/>
      <c r="K18" s="349"/>
      <c r="L18" s="349"/>
      <c r="M18" s="349"/>
      <c r="N18" s="349"/>
      <c r="O18" s="349"/>
      <c r="P18" s="349"/>
      <c r="Q18" s="349"/>
    </row>
    <row r="19" spans="2:17" ht="19.5" customHeight="1">
      <c r="B19" s="351"/>
      <c r="C19" s="352"/>
      <c r="D19" s="345" t="s">
        <v>209</v>
      </c>
      <c r="E19" s="346"/>
      <c r="F19" s="433">
        <f>'18-8別紙(TR事業所内訳)'!C18</f>
      </c>
      <c r="G19" s="434"/>
      <c r="I19" s="306"/>
      <c r="J19" s="349"/>
      <c r="K19" s="349"/>
      <c r="L19" s="349"/>
      <c r="M19" s="349"/>
      <c r="N19" s="349"/>
      <c r="O19" s="349"/>
      <c r="P19" s="349"/>
      <c r="Q19" s="349"/>
    </row>
    <row r="20" spans="2:17" ht="19.5" customHeight="1">
      <c r="B20" s="351"/>
      <c r="C20" s="352"/>
      <c r="D20" s="345" t="s">
        <v>210</v>
      </c>
      <c r="E20" s="346"/>
      <c r="F20" s="433">
        <f>'18-8別紙(TR事業所内訳)'!C19</f>
      </c>
      <c r="G20" s="434"/>
      <c r="I20" s="306"/>
      <c r="J20" s="349"/>
      <c r="K20" s="349"/>
      <c r="L20" s="349"/>
      <c r="M20" s="349"/>
      <c r="N20" s="349"/>
      <c r="O20" s="349"/>
      <c r="P20" s="349"/>
      <c r="Q20" s="349"/>
    </row>
    <row r="21" spans="2:17" ht="19.5" customHeight="1">
      <c r="B21" s="351"/>
      <c r="C21" s="352"/>
      <c r="D21" s="345" t="s">
        <v>211</v>
      </c>
      <c r="E21" s="346"/>
      <c r="F21" s="433">
        <f>'18-8別紙(TR事業所内訳)'!C20</f>
      </c>
      <c r="G21" s="434"/>
      <c r="I21" s="306"/>
      <c r="J21" s="349"/>
      <c r="K21" s="349"/>
      <c r="L21" s="349"/>
      <c r="M21" s="349"/>
      <c r="N21" s="349"/>
      <c r="O21" s="349"/>
      <c r="P21" s="349"/>
      <c r="Q21" s="349"/>
    </row>
    <row r="22" spans="2:17" ht="19.5" customHeight="1">
      <c r="B22" s="351"/>
      <c r="C22" s="352"/>
      <c r="D22" s="345" t="s">
        <v>443</v>
      </c>
      <c r="E22" s="346"/>
      <c r="F22" s="433">
        <f>'18-8別紙(TR事業所内訳)'!C21</f>
      </c>
      <c r="G22" s="434"/>
      <c r="I22" s="306"/>
      <c r="J22" s="349"/>
      <c r="K22" s="349"/>
      <c r="L22" s="349"/>
      <c r="M22" s="349"/>
      <c r="N22" s="349"/>
      <c r="O22" s="349"/>
      <c r="P22" s="349"/>
      <c r="Q22" s="349"/>
    </row>
    <row r="23" spans="2:17" ht="19.5" customHeight="1">
      <c r="B23" s="351"/>
      <c r="C23" s="352"/>
      <c r="D23" s="345" t="s">
        <v>444</v>
      </c>
      <c r="E23" s="346"/>
      <c r="F23" s="433">
        <f>'18-8別紙(TR事業所内訳)'!C22</f>
      </c>
      <c r="G23" s="434"/>
      <c r="I23" s="306"/>
      <c r="J23" s="349"/>
      <c r="K23" s="349"/>
      <c r="L23" s="349"/>
      <c r="M23" s="349"/>
      <c r="N23" s="349"/>
      <c r="O23" s="349"/>
      <c r="P23" s="349"/>
      <c r="Q23" s="349"/>
    </row>
    <row r="24" spans="2:17" ht="19.5" customHeight="1">
      <c r="B24" s="312"/>
      <c r="C24" s="313"/>
      <c r="D24" s="280" t="s">
        <v>212</v>
      </c>
      <c r="E24" s="282"/>
      <c r="F24" s="347">
        <f>IF(SUM(F11:G23)=0,"",SUM(F11:G23))</f>
      </c>
      <c r="G24" s="348"/>
      <c r="I24" s="306"/>
      <c r="J24" s="349"/>
      <c r="K24" s="349"/>
      <c r="L24" s="349"/>
      <c r="M24" s="349"/>
      <c r="N24" s="349"/>
      <c r="O24" s="349"/>
      <c r="P24" s="349"/>
      <c r="Q24" s="349"/>
    </row>
    <row r="25" spans="2:17" ht="15" customHeight="1">
      <c r="B25" s="3"/>
      <c r="C25" s="3"/>
      <c r="D25" s="3"/>
      <c r="E25" s="3"/>
      <c r="F25" s="3"/>
      <c r="G25" s="3"/>
      <c r="I25" s="306"/>
      <c r="J25" s="349"/>
      <c r="K25" s="349"/>
      <c r="L25" s="349"/>
      <c r="M25" s="349"/>
      <c r="N25" s="349"/>
      <c r="O25" s="349"/>
      <c r="P25" s="349"/>
      <c r="Q25" s="349"/>
    </row>
    <row r="26" spans="2:17" ht="19.5" customHeight="1">
      <c r="B26" s="280" t="s">
        <v>213</v>
      </c>
      <c r="C26" s="281"/>
      <c r="D26" s="281"/>
      <c r="E26" s="282"/>
      <c r="F26" s="433">
        <f>IF('18-8別紙(TR事業所内訳)'!C25&lt;&gt;0,'18-8別紙(TR事業所内訳)'!C25,"")</f>
      </c>
      <c r="G26" s="434"/>
      <c r="I26" s="306"/>
      <c r="J26" s="349"/>
      <c r="K26" s="349"/>
      <c r="L26" s="349"/>
      <c r="M26" s="349"/>
      <c r="N26" s="349"/>
      <c r="O26" s="349"/>
      <c r="P26" s="349"/>
      <c r="Q26" s="349"/>
    </row>
    <row r="28" spans="2:3" ht="15.75" customHeight="1">
      <c r="B28" s="144" t="s">
        <v>365</v>
      </c>
      <c r="C28" s="145" t="s">
        <v>396</v>
      </c>
    </row>
    <row r="29" spans="2:3" ht="15.75" customHeight="1">
      <c r="B29" s="144" t="s">
        <v>366</v>
      </c>
      <c r="C29" s="145" t="s">
        <v>427</v>
      </c>
    </row>
    <row r="30" spans="2:3" ht="15.75" customHeight="1">
      <c r="B30" s="144"/>
      <c r="C30" s="145" t="s">
        <v>397</v>
      </c>
    </row>
    <row r="31" spans="2:3" ht="15.75" customHeight="1">
      <c r="B31" s="144" t="s">
        <v>367</v>
      </c>
      <c r="C31" s="145" t="s">
        <v>414</v>
      </c>
    </row>
    <row r="32" spans="2:3" ht="12" customHeight="1">
      <c r="B32" s="77"/>
      <c r="C32" s="77"/>
    </row>
  </sheetData>
  <sheetProtection password="FA29" sheet="1"/>
  <mergeCells count="55">
    <mergeCell ref="D23:E23"/>
    <mergeCell ref="F13:G13"/>
    <mergeCell ref="F23:G23"/>
    <mergeCell ref="D13:E13"/>
    <mergeCell ref="B6:E6"/>
    <mergeCell ref="F14:G14"/>
    <mergeCell ref="F15:G15"/>
    <mergeCell ref="F16:G16"/>
    <mergeCell ref="F17:G17"/>
    <mergeCell ref="D17:E17"/>
    <mergeCell ref="B1:D1"/>
    <mergeCell ref="F10:G10"/>
    <mergeCell ref="D21:E21"/>
    <mergeCell ref="D10:E10"/>
    <mergeCell ref="D11:E11"/>
    <mergeCell ref="D12:E12"/>
    <mergeCell ref="D14:E14"/>
    <mergeCell ref="B3:G4"/>
    <mergeCell ref="D15:E15"/>
    <mergeCell ref="D16:E16"/>
    <mergeCell ref="J17:Q26"/>
    <mergeCell ref="I6:Q6"/>
    <mergeCell ref="D24:E24"/>
    <mergeCell ref="B26:E26"/>
    <mergeCell ref="D22:E22"/>
    <mergeCell ref="D7:E7"/>
    <mergeCell ref="D8:E8"/>
    <mergeCell ref="F8:G8"/>
    <mergeCell ref="B7:C8"/>
    <mergeCell ref="B10:C24"/>
    <mergeCell ref="N5:Q5"/>
    <mergeCell ref="F11:G11"/>
    <mergeCell ref="F12:G12"/>
    <mergeCell ref="I7:I16"/>
    <mergeCell ref="J7:Q16"/>
    <mergeCell ref="F7:G7"/>
    <mergeCell ref="F6:G6"/>
    <mergeCell ref="F26:G26"/>
    <mergeCell ref="I17:I26"/>
    <mergeCell ref="F20:G20"/>
    <mergeCell ref="F21:G21"/>
    <mergeCell ref="F22:G22"/>
    <mergeCell ref="F24:G24"/>
    <mergeCell ref="F18:G18"/>
    <mergeCell ref="F19:G19"/>
    <mergeCell ref="D18:E18"/>
    <mergeCell ref="D19:E19"/>
    <mergeCell ref="D20:E20"/>
    <mergeCell ref="O1:Q1"/>
    <mergeCell ref="O3:Q3"/>
    <mergeCell ref="M3:N3"/>
    <mergeCell ref="K3:L3"/>
    <mergeCell ref="I3:J3"/>
    <mergeCell ref="I4:J4"/>
    <mergeCell ref="K4:P4"/>
  </mergeCells>
  <conditionalFormatting sqref="F26">
    <cfRule type="expression" priority="28" dxfId="0" stopIfTrue="1">
      <formula>F26=""</formula>
    </cfRule>
  </conditionalFormatting>
  <conditionalFormatting sqref="F24">
    <cfRule type="expression" priority="21" dxfId="0" stopIfTrue="1">
      <formula>F24=""</formula>
    </cfRule>
  </conditionalFormatting>
  <conditionalFormatting sqref="O1:Q1">
    <cfRule type="expression" priority="15" dxfId="0" stopIfTrue="1">
      <formula>$O$1="提出区分"</formula>
    </cfRule>
  </conditionalFormatting>
  <conditionalFormatting sqref="K3:L3">
    <cfRule type="expression" priority="14" dxfId="0" stopIfTrue="1">
      <formula>$K$3=""</formula>
    </cfRule>
  </conditionalFormatting>
  <conditionalFormatting sqref="O3:Q3">
    <cfRule type="expression" priority="13" dxfId="0" stopIfTrue="1">
      <formula>$O$3=""</formula>
    </cfRule>
  </conditionalFormatting>
  <conditionalFormatting sqref="K4:P4">
    <cfRule type="expression" priority="12" dxfId="0" stopIfTrue="1">
      <formula>$K$4="様式18-1に事業体名を入力してください。"</formula>
    </cfRule>
  </conditionalFormatting>
  <conditionalFormatting sqref="Q4">
    <cfRule type="expression" priority="11" dxfId="0" stopIfTrue="1">
      <formula>$Q$4=""</formula>
    </cfRule>
  </conditionalFormatting>
  <conditionalFormatting sqref="F7:G7">
    <cfRule type="expression" priority="10" dxfId="0" stopIfTrue="1">
      <formula>$F$7=0</formula>
    </cfRule>
  </conditionalFormatting>
  <conditionalFormatting sqref="F8:G8">
    <cfRule type="expression" priority="9" dxfId="0" stopIfTrue="1">
      <formula>$F$8=0</formula>
    </cfRule>
  </conditionalFormatting>
  <conditionalFormatting sqref="N5:Q5">
    <cfRule type="expression" priority="8" dxfId="0" stopIfTrue="1">
      <formula>$N$5="平成　　年　　月　　日現在　"</formula>
    </cfRule>
  </conditionalFormatting>
  <conditionalFormatting sqref="F11:F23">
    <cfRule type="expression" priority="4" dxfId="0" stopIfTrue="1">
      <formula>F11=""</formula>
    </cfRule>
  </conditionalFormatting>
  <conditionalFormatting sqref="J7:Q26">
    <cfRule type="expression" priority="1" dxfId="22" stopIfTrue="1">
      <formula>J7=""</formula>
    </cfRule>
  </conditionalFormatting>
  <dataValidations count="2">
    <dataValidation allowBlank="1" showInputMessage="1" showErrorMessage="1" error="・指導日数（助成日数）は、作業種別研修日数の合計を超えて入力できません。&#10;・半日（0.5日）単位の入力はできません。整数で入力してください。" imeMode="disabled" sqref="F26:G26"/>
    <dataValidation type="custom" allowBlank="1" showInputMessage="1" showErrorMessage="1" error="作業種別研修日数の入力を確認してください。" imeMode="disabled" sqref="F11:G23">
      <formula1>AND(ISNUMBER(F11),INT(F11)=F11,SUM($F$11:$G$22)&lt;=9999)</formula1>
    </dataValidation>
  </dataValidations>
  <printOptions horizontalCentered="1"/>
  <pageMargins left="0.3937007874015748" right="0.3937007874015748" top="0.7874015748031497" bottom="0.3937007874015748" header="0.3937007874015748" footer="0.1968503937007874"/>
  <pageSetup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dimension ref="A1:AA25"/>
  <sheetViews>
    <sheetView view="pageBreakPreview" zoomScale="85" zoomScaleNormal="70" zoomScaleSheetLayoutView="85" zoomScalePageLayoutView="0" workbookViewId="0" topLeftCell="A1">
      <selection activeCell="D8" sqref="D8"/>
    </sheetView>
  </sheetViews>
  <sheetFormatPr defaultColWidth="14.8515625" defaultRowHeight="27.75" customHeight="1"/>
  <cols>
    <col min="1" max="1" width="12.57421875" style="212" customWidth="1"/>
    <col min="2" max="2" width="29.8515625" style="212" customWidth="1"/>
    <col min="3" max="11" width="20.57421875" style="212" customWidth="1"/>
    <col min="12" max="12" width="20.57421875" style="211" customWidth="1"/>
    <col min="13" max="23" width="20.57421875" style="212" customWidth="1"/>
    <col min="24" max="16384" width="14.8515625" style="212" customWidth="1"/>
  </cols>
  <sheetData>
    <row r="1" spans="1:27" ht="27.75" customHeight="1">
      <c r="A1" s="354" t="s">
        <v>663</v>
      </c>
      <c r="B1" s="355"/>
      <c r="C1" s="206" t="str">
        <f>'18-2(TR基本)'!E1</f>
        <v>27補正</v>
      </c>
      <c r="D1" s="207"/>
      <c r="E1" s="207"/>
      <c r="F1" s="207"/>
      <c r="G1" s="208"/>
      <c r="H1" s="209"/>
      <c r="I1" s="207"/>
      <c r="J1" s="207"/>
      <c r="K1" s="207"/>
      <c r="L1" s="208"/>
      <c r="M1" s="209"/>
      <c r="N1" s="207"/>
      <c r="O1" s="207"/>
      <c r="P1" s="207"/>
      <c r="Q1" s="208"/>
      <c r="R1" s="209"/>
      <c r="S1" s="207"/>
      <c r="T1" s="207"/>
      <c r="U1" s="207"/>
      <c r="V1" s="208"/>
      <c r="W1" s="209"/>
      <c r="X1" s="210"/>
      <c r="Y1" s="210"/>
      <c r="Z1" s="210"/>
      <c r="AA1" s="211"/>
    </row>
    <row r="2" spans="2:27" ht="27.75" customHeight="1">
      <c r="B2" s="213"/>
      <c r="C2" s="214"/>
      <c r="D2" s="214"/>
      <c r="E2" s="214"/>
      <c r="F2" s="214"/>
      <c r="G2" s="208"/>
      <c r="H2" s="215">
        <f>IF('18-1(TR表紙)'!$K$14="","",'18-1(TR表紙)'!$K$14)</f>
      </c>
      <c r="I2" s="214"/>
      <c r="J2" s="214"/>
      <c r="K2" s="214"/>
      <c r="L2" s="208"/>
      <c r="M2" s="215">
        <f>IF('18-1(TR表紙)'!$K$14="","",'18-1(TR表紙)'!$K$14)</f>
      </c>
      <c r="N2" s="214"/>
      <c r="O2" s="214"/>
      <c r="P2" s="214"/>
      <c r="Q2" s="208"/>
      <c r="R2" s="215">
        <f>IF('18-1(TR表紙)'!$K$14="","",'18-1(TR表紙)'!$K$14)</f>
      </c>
      <c r="S2" s="214"/>
      <c r="T2" s="214"/>
      <c r="U2" s="214"/>
      <c r="V2" s="208"/>
      <c r="W2" s="215">
        <f>IF('18-1(TR表紙)'!$K$14="","",'18-1(TR表紙)'!$K$14)</f>
      </c>
      <c r="X2" s="210"/>
      <c r="Y2" s="210"/>
      <c r="Z2" s="210"/>
      <c r="AA2" s="211"/>
    </row>
    <row r="3" spans="1:27" ht="27.75" customHeight="1">
      <c r="A3" s="356" t="s">
        <v>631</v>
      </c>
      <c r="B3" s="356"/>
      <c r="C3" s="356"/>
      <c r="D3" s="208"/>
      <c r="E3" s="216" t="s">
        <v>25</v>
      </c>
      <c r="F3" s="357" t="str">
        <f>IF('18-1(TR表紙)'!$H$9="","様式18-1に事業体名を入力してください。",'18-1(TR表紙)'!$H$9)</f>
        <v>様式18-1に事業体名を入力してください。</v>
      </c>
      <c r="G3" s="358"/>
      <c r="H3" s="359"/>
      <c r="I3" s="208"/>
      <c r="J3" s="216" t="s">
        <v>25</v>
      </c>
      <c r="K3" s="357" t="str">
        <f>IF('18-1(TR表紙)'!$H$9="","様式18-1に事業体名を入力してください。",'18-1(TR表紙)'!$H$9)</f>
        <v>様式18-1に事業体名を入力してください。</v>
      </c>
      <c r="L3" s="358"/>
      <c r="M3" s="359"/>
      <c r="N3" s="208"/>
      <c r="O3" s="216" t="s">
        <v>25</v>
      </c>
      <c r="P3" s="357" t="str">
        <f>IF('18-1(TR表紙)'!$H$9="","様式18-1に事業体名を入力してください。",'18-1(TR表紙)'!$H$9)</f>
        <v>様式18-1に事業体名を入力してください。</v>
      </c>
      <c r="Q3" s="358"/>
      <c r="R3" s="359"/>
      <c r="S3" s="208"/>
      <c r="T3" s="216" t="s">
        <v>25</v>
      </c>
      <c r="U3" s="357" t="str">
        <f>IF('18-1(TR表紙)'!$H$9="","様式18-1に事業体名を入力してください。",'18-1(TR表紙)'!$H$9)</f>
        <v>様式18-1に事業体名を入力してください。</v>
      </c>
      <c r="V3" s="358"/>
      <c r="W3" s="359"/>
      <c r="X3" s="210"/>
      <c r="Y3" s="210"/>
      <c r="Z3" s="210"/>
      <c r="AA3" s="211"/>
    </row>
    <row r="4" spans="2:27" ht="27.75" customHeight="1" thickBot="1">
      <c r="B4" s="217"/>
      <c r="C4" s="208"/>
      <c r="D4" s="208"/>
      <c r="E4" s="218"/>
      <c r="F4" s="219"/>
      <c r="G4" s="219"/>
      <c r="H4" s="219"/>
      <c r="I4" s="220"/>
      <c r="J4" s="219"/>
      <c r="K4" s="219"/>
      <c r="L4" s="219"/>
      <c r="M4" s="219"/>
      <c r="N4" s="208"/>
      <c r="O4" s="219"/>
      <c r="P4" s="219"/>
      <c r="Q4" s="219"/>
      <c r="R4" s="219"/>
      <c r="S4" s="206"/>
      <c r="T4" s="219"/>
      <c r="U4" s="219"/>
      <c r="V4" s="219"/>
      <c r="W4" s="219"/>
      <c r="X4" s="210"/>
      <c r="Y4" s="210"/>
      <c r="Z4" s="210"/>
      <c r="AA4" s="211"/>
    </row>
    <row r="5" spans="1:23" ht="27.75" customHeight="1" thickBot="1">
      <c r="A5" s="369" t="s">
        <v>632</v>
      </c>
      <c r="B5" s="370"/>
      <c r="C5" s="221">
        <f>COUNTA(D7:W7)</f>
        <v>0</v>
      </c>
      <c r="D5" s="222"/>
      <c r="E5" s="223"/>
      <c r="F5" s="223"/>
      <c r="G5" s="223"/>
      <c r="H5" s="223"/>
      <c r="I5" s="223"/>
      <c r="J5" s="223"/>
      <c r="K5" s="223"/>
      <c r="L5" s="224"/>
      <c r="M5" s="209"/>
      <c r="N5" s="217"/>
      <c r="O5" s="217"/>
      <c r="P5" s="213"/>
      <c r="Q5" s="223"/>
      <c r="R5" s="223"/>
      <c r="S5" s="223"/>
      <c r="T5" s="223"/>
      <c r="U5" s="223"/>
      <c r="V5" s="223"/>
      <c r="W5" s="223"/>
    </row>
    <row r="6" spans="1:23" ht="27.75" customHeight="1">
      <c r="A6" s="371"/>
      <c r="B6" s="372"/>
      <c r="C6" s="375" t="s">
        <v>633</v>
      </c>
      <c r="D6" s="361" t="s">
        <v>634</v>
      </c>
      <c r="E6" s="361"/>
      <c r="F6" s="361"/>
      <c r="G6" s="361"/>
      <c r="H6" s="362"/>
      <c r="I6" s="360" t="s">
        <v>634</v>
      </c>
      <c r="J6" s="361"/>
      <c r="K6" s="361"/>
      <c r="L6" s="361"/>
      <c r="M6" s="362"/>
      <c r="N6" s="360" t="s">
        <v>634</v>
      </c>
      <c r="O6" s="361"/>
      <c r="P6" s="361"/>
      <c r="Q6" s="361"/>
      <c r="R6" s="362"/>
      <c r="S6" s="360" t="s">
        <v>634</v>
      </c>
      <c r="T6" s="361"/>
      <c r="U6" s="361"/>
      <c r="V6" s="361"/>
      <c r="W6" s="362"/>
    </row>
    <row r="7" spans="1:23" ht="27.75" customHeight="1" thickBot="1">
      <c r="A7" s="373"/>
      <c r="B7" s="374"/>
      <c r="C7" s="376"/>
      <c r="D7" s="225"/>
      <c r="E7" s="226"/>
      <c r="F7" s="226"/>
      <c r="G7" s="225"/>
      <c r="H7" s="227"/>
      <c r="I7" s="228"/>
      <c r="J7" s="226"/>
      <c r="K7" s="225"/>
      <c r="L7" s="226"/>
      <c r="M7" s="229"/>
      <c r="N7" s="228"/>
      <c r="O7" s="225"/>
      <c r="P7" s="226"/>
      <c r="Q7" s="225"/>
      <c r="R7" s="227"/>
      <c r="S7" s="228"/>
      <c r="T7" s="226"/>
      <c r="U7" s="225"/>
      <c r="V7" s="226"/>
      <c r="W7" s="229"/>
    </row>
    <row r="8" spans="1:23" ht="27.75" customHeight="1">
      <c r="A8" s="363" t="s">
        <v>635</v>
      </c>
      <c r="B8" s="230" t="s">
        <v>636</v>
      </c>
      <c r="C8" s="437">
        <f>IF(SUM(D8:W8)=0,"",SUM(D8:W8))</f>
      </c>
      <c r="D8" s="231"/>
      <c r="E8" s="232"/>
      <c r="F8" s="232"/>
      <c r="G8" s="232"/>
      <c r="H8" s="233"/>
      <c r="I8" s="234"/>
      <c r="J8" s="232"/>
      <c r="K8" s="232"/>
      <c r="L8" s="232"/>
      <c r="M8" s="233"/>
      <c r="N8" s="234"/>
      <c r="O8" s="232"/>
      <c r="P8" s="232"/>
      <c r="Q8" s="232"/>
      <c r="R8" s="233"/>
      <c r="S8" s="234"/>
      <c r="T8" s="232"/>
      <c r="U8" s="232"/>
      <c r="V8" s="232"/>
      <c r="W8" s="233"/>
    </row>
    <row r="9" spans="1:23" ht="27.75" customHeight="1" thickBot="1">
      <c r="A9" s="364"/>
      <c r="B9" s="235" t="s">
        <v>637</v>
      </c>
      <c r="C9" s="438">
        <f>IF(SUM(D9:W9)=0,"",SUM(D9:W9))</f>
      </c>
      <c r="D9" s="236"/>
      <c r="E9" s="237"/>
      <c r="F9" s="237"/>
      <c r="G9" s="237"/>
      <c r="H9" s="238"/>
      <c r="I9" s="239"/>
      <c r="J9" s="237"/>
      <c r="K9" s="237"/>
      <c r="L9" s="237"/>
      <c r="M9" s="238"/>
      <c r="N9" s="239"/>
      <c r="O9" s="237"/>
      <c r="P9" s="237"/>
      <c r="Q9" s="237"/>
      <c r="R9" s="238"/>
      <c r="S9" s="239"/>
      <c r="T9" s="237"/>
      <c r="U9" s="237"/>
      <c r="V9" s="237"/>
      <c r="W9" s="238"/>
    </row>
    <row r="10" spans="1:23" ht="27.75" customHeight="1">
      <c r="A10" s="365" t="s">
        <v>638</v>
      </c>
      <c r="B10" s="230" t="s">
        <v>639</v>
      </c>
      <c r="C10" s="435">
        <f>IF(SUM(D10:W10)=0,"",SUM(D10:W10))</f>
      </c>
      <c r="D10" s="240"/>
      <c r="E10" s="241"/>
      <c r="F10" s="241"/>
      <c r="G10" s="241"/>
      <c r="H10" s="242"/>
      <c r="I10" s="243"/>
      <c r="J10" s="241"/>
      <c r="K10" s="241"/>
      <c r="L10" s="241"/>
      <c r="M10" s="242"/>
      <c r="N10" s="243"/>
      <c r="O10" s="241"/>
      <c r="P10" s="241"/>
      <c r="Q10" s="241"/>
      <c r="R10" s="242"/>
      <c r="S10" s="243"/>
      <c r="T10" s="241"/>
      <c r="U10" s="241"/>
      <c r="V10" s="241"/>
      <c r="W10" s="242"/>
    </row>
    <row r="11" spans="1:23" ht="27.75" customHeight="1">
      <c r="A11" s="366"/>
      <c r="B11" s="244" t="s">
        <v>640</v>
      </c>
      <c r="C11" s="436">
        <f aca="true" t="shared" si="0" ref="C11:C22">IF(SUM(D11:W11)=0,"",SUM(D11:W11))</f>
      </c>
      <c r="D11" s="245"/>
      <c r="E11" s="246"/>
      <c r="F11" s="246"/>
      <c r="G11" s="246"/>
      <c r="H11" s="247"/>
      <c r="I11" s="248"/>
      <c r="J11" s="246"/>
      <c r="K11" s="246"/>
      <c r="L11" s="246"/>
      <c r="M11" s="247"/>
      <c r="N11" s="248"/>
      <c r="O11" s="246"/>
      <c r="P11" s="246"/>
      <c r="Q11" s="246"/>
      <c r="R11" s="247"/>
      <c r="S11" s="248"/>
      <c r="T11" s="246"/>
      <c r="U11" s="246"/>
      <c r="V11" s="246"/>
      <c r="W11" s="247"/>
    </row>
    <row r="12" spans="1:23" ht="27.75" customHeight="1">
      <c r="A12" s="366"/>
      <c r="B12" s="244" t="s">
        <v>641</v>
      </c>
      <c r="C12" s="436">
        <f t="shared" si="0"/>
      </c>
      <c r="D12" s="245"/>
      <c r="E12" s="246"/>
      <c r="F12" s="246"/>
      <c r="G12" s="246"/>
      <c r="H12" s="247"/>
      <c r="I12" s="248"/>
      <c r="J12" s="246"/>
      <c r="K12" s="246"/>
      <c r="L12" s="246"/>
      <c r="M12" s="247"/>
      <c r="N12" s="248"/>
      <c r="O12" s="246"/>
      <c r="P12" s="246"/>
      <c r="Q12" s="246"/>
      <c r="R12" s="247"/>
      <c r="S12" s="248"/>
      <c r="T12" s="246"/>
      <c r="U12" s="246"/>
      <c r="V12" s="246"/>
      <c r="W12" s="247"/>
    </row>
    <row r="13" spans="1:23" ht="27.75" customHeight="1">
      <c r="A13" s="366"/>
      <c r="B13" s="244" t="s">
        <v>642</v>
      </c>
      <c r="C13" s="436">
        <f t="shared" si="0"/>
      </c>
      <c r="D13" s="245"/>
      <c r="E13" s="246"/>
      <c r="F13" s="246"/>
      <c r="G13" s="246"/>
      <c r="H13" s="247"/>
      <c r="I13" s="248"/>
      <c r="J13" s="246"/>
      <c r="K13" s="246"/>
      <c r="L13" s="246"/>
      <c r="M13" s="247"/>
      <c r="N13" s="248"/>
      <c r="O13" s="246"/>
      <c r="P13" s="246"/>
      <c r="Q13" s="246"/>
      <c r="R13" s="247"/>
      <c r="S13" s="248"/>
      <c r="T13" s="246"/>
      <c r="U13" s="246"/>
      <c r="V13" s="246"/>
      <c r="W13" s="247"/>
    </row>
    <row r="14" spans="1:23" ht="27.75" customHeight="1">
      <c r="A14" s="366"/>
      <c r="B14" s="244" t="s">
        <v>643</v>
      </c>
      <c r="C14" s="436">
        <f t="shared" si="0"/>
      </c>
      <c r="D14" s="245"/>
      <c r="E14" s="246"/>
      <c r="F14" s="246"/>
      <c r="G14" s="246"/>
      <c r="H14" s="247"/>
      <c r="I14" s="248"/>
      <c r="J14" s="246"/>
      <c r="K14" s="246"/>
      <c r="L14" s="246"/>
      <c r="M14" s="247"/>
      <c r="N14" s="248"/>
      <c r="O14" s="246"/>
      <c r="P14" s="246"/>
      <c r="Q14" s="246"/>
      <c r="R14" s="247"/>
      <c r="S14" s="248"/>
      <c r="T14" s="246"/>
      <c r="U14" s="246"/>
      <c r="V14" s="246"/>
      <c r="W14" s="247"/>
    </row>
    <row r="15" spans="1:23" ht="27.75" customHeight="1">
      <c r="A15" s="366"/>
      <c r="B15" s="244" t="s">
        <v>644</v>
      </c>
      <c r="C15" s="436">
        <f t="shared" si="0"/>
      </c>
      <c r="D15" s="245"/>
      <c r="E15" s="246"/>
      <c r="F15" s="246"/>
      <c r="G15" s="246"/>
      <c r="H15" s="247"/>
      <c r="I15" s="248"/>
      <c r="J15" s="246"/>
      <c r="K15" s="246"/>
      <c r="L15" s="246"/>
      <c r="M15" s="247"/>
      <c r="N15" s="248"/>
      <c r="O15" s="246"/>
      <c r="P15" s="246"/>
      <c r="Q15" s="246"/>
      <c r="R15" s="247"/>
      <c r="S15" s="248"/>
      <c r="T15" s="246"/>
      <c r="U15" s="246"/>
      <c r="V15" s="246"/>
      <c r="W15" s="247"/>
    </row>
    <row r="16" spans="1:23" ht="27.75" customHeight="1">
      <c r="A16" s="366"/>
      <c r="B16" s="244" t="s">
        <v>645</v>
      </c>
      <c r="C16" s="436">
        <f t="shared" si="0"/>
      </c>
      <c r="D16" s="245"/>
      <c r="E16" s="246"/>
      <c r="F16" s="246"/>
      <c r="G16" s="246"/>
      <c r="H16" s="247"/>
      <c r="I16" s="248"/>
      <c r="J16" s="246"/>
      <c r="K16" s="246"/>
      <c r="L16" s="246"/>
      <c r="M16" s="247"/>
      <c r="N16" s="248"/>
      <c r="O16" s="246"/>
      <c r="P16" s="246"/>
      <c r="Q16" s="246"/>
      <c r="R16" s="247"/>
      <c r="S16" s="248"/>
      <c r="T16" s="246"/>
      <c r="U16" s="246"/>
      <c r="V16" s="246"/>
      <c r="W16" s="247"/>
    </row>
    <row r="17" spans="1:23" ht="27.75" customHeight="1">
      <c r="A17" s="366"/>
      <c r="B17" s="244" t="s">
        <v>646</v>
      </c>
      <c r="C17" s="436">
        <f t="shared" si="0"/>
      </c>
      <c r="D17" s="245"/>
      <c r="E17" s="246"/>
      <c r="F17" s="246"/>
      <c r="G17" s="246"/>
      <c r="H17" s="247"/>
      <c r="I17" s="248"/>
      <c r="J17" s="246"/>
      <c r="K17" s="246"/>
      <c r="L17" s="246"/>
      <c r="M17" s="247"/>
      <c r="N17" s="248"/>
      <c r="O17" s="246"/>
      <c r="P17" s="246"/>
      <c r="Q17" s="246"/>
      <c r="R17" s="247"/>
      <c r="S17" s="248"/>
      <c r="T17" s="246"/>
      <c r="U17" s="246"/>
      <c r="V17" s="246"/>
      <c r="W17" s="247"/>
    </row>
    <row r="18" spans="1:23" ht="27.75" customHeight="1">
      <c r="A18" s="366"/>
      <c r="B18" s="244" t="s">
        <v>647</v>
      </c>
      <c r="C18" s="436">
        <f t="shared" si="0"/>
      </c>
      <c r="D18" s="245"/>
      <c r="E18" s="246"/>
      <c r="F18" s="246"/>
      <c r="G18" s="246"/>
      <c r="H18" s="247"/>
      <c r="I18" s="248"/>
      <c r="J18" s="246"/>
      <c r="K18" s="246"/>
      <c r="L18" s="246"/>
      <c r="M18" s="247"/>
      <c r="N18" s="248"/>
      <c r="O18" s="246"/>
      <c r="P18" s="246"/>
      <c r="Q18" s="246"/>
      <c r="R18" s="247"/>
      <c r="S18" s="248"/>
      <c r="T18" s="246"/>
      <c r="U18" s="246"/>
      <c r="V18" s="246"/>
      <c r="W18" s="247"/>
    </row>
    <row r="19" spans="1:23" ht="27.75" customHeight="1">
      <c r="A19" s="366"/>
      <c r="B19" s="244" t="s">
        <v>648</v>
      </c>
      <c r="C19" s="436">
        <f t="shared" si="0"/>
      </c>
      <c r="D19" s="245"/>
      <c r="E19" s="246"/>
      <c r="F19" s="246"/>
      <c r="G19" s="246"/>
      <c r="H19" s="247"/>
      <c r="I19" s="248"/>
      <c r="J19" s="246"/>
      <c r="K19" s="246"/>
      <c r="L19" s="246"/>
      <c r="M19" s="247"/>
      <c r="N19" s="248"/>
      <c r="O19" s="246"/>
      <c r="P19" s="246"/>
      <c r="Q19" s="246"/>
      <c r="R19" s="247"/>
      <c r="S19" s="248"/>
      <c r="T19" s="246"/>
      <c r="U19" s="246"/>
      <c r="V19" s="246"/>
      <c r="W19" s="247"/>
    </row>
    <row r="20" spans="1:23" ht="27.75" customHeight="1">
      <c r="A20" s="366"/>
      <c r="B20" s="244" t="s">
        <v>649</v>
      </c>
      <c r="C20" s="436">
        <f t="shared" si="0"/>
      </c>
      <c r="D20" s="245"/>
      <c r="E20" s="246"/>
      <c r="F20" s="246"/>
      <c r="G20" s="246"/>
      <c r="H20" s="247"/>
      <c r="I20" s="248"/>
      <c r="J20" s="246"/>
      <c r="K20" s="246"/>
      <c r="L20" s="246"/>
      <c r="M20" s="247"/>
      <c r="N20" s="248"/>
      <c r="O20" s="246"/>
      <c r="P20" s="246"/>
      <c r="Q20" s="246"/>
      <c r="R20" s="247"/>
      <c r="S20" s="248"/>
      <c r="T20" s="246"/>
      <c r="U20" s="246"/>
      <c r="V20" s="246"/>
      <c r="W20" s="247"/>
    </row>
    <row r="21" spans="1:23" ht="27.75" customHeight="1">
      <c r="A21" s="366"/>
      <c r="B21" s="244" t="s">
        <v>650</v>
      </c>
      <c r="C21" s="436">
        <f t="shared" si="0"/>
      </c>
      <c r="D21" s="245"/>
      <c r="E21" s="246"/>
      <c r="F21" s="246"/>
      <c r="G21" s="246"/>
      <c r="H21" s="247"/>
      <c r="I21" s="248"/>
      <c r="J21" s="246"/>
      <c r="K21" s="246"/>
      <c r="L21" s="246"/>
      <c r="M21" s="247"/>
      <c r="N21" s="248"/>
      <c r="O21" s="246"/>
      <c r="P21" s="246"/>
      <c r="Q21" s="246"/>
      <c r="R21" s="247"/>
      <c r="S21" s="248"/>
      <c r="T21" s="246"/>
      <c r="U21" s="246"/>
      <c r="V21" s="246"/>
      <c r="W21" s="247"/>
    </row>
    <row r="22" spans="1:23" ht="27.75" customHeight="1" thickBot="1">
      <c r="A22" s="366"/>
      <c r="B22" s="249" t="s">
        <v>651</v>
      </c>
      <c r="C22" s="439">
        <f t="shared" si="0"/>
      </c>
      <c r="D22" s="250"/>
      <c r="E22" s="251"/>
      <c r="F22" s="251"/>
      <c r="G22" s="251"/>
      <c r="H22" s="252"/>
      <c r="I22" s="253"/>
      <c r="J22" s="251"/>
      <c r="K22" s="251"/>
      <c r="L22" s="251"/>
      <c r="M22" s="252"/>
      <c r="N22" s="253"/>
      <c r="O22" s="251"/>
      <c r="P22" s="251"/>
      <c r="Q22" s="251"/>
      <c r="R22" s="252"/>
      <c r="S22" s="253"/>
      <c r="T22" s="251"/>
      <c r="U22" s="251"/>
      <c r="V22" s="251"/>
      <c r="W22" s="252"/>
    </row>
    <row r="23" spans="1:23" ht="27.75" customHeight="1" thickBot="1" thickTop="1">
      <c r="A23" s="364"/>
      <c r="B23" s="254" t="s">
        <v>652</v>
      </c>
      <c r="C23" s="440">
        <f>IF(C5=0,0,IF(SUM(C10:C22)=SUM(D23:W23),SUM(C10:C22),FALSE))</f>
        <v>0</v>
      </c>
      <c r="D23" s="255">
        <f>SUM(D10:D22)</f>
        <v>0</v>
      </c>
      <c r="E23" s="256">
        <f>SUM(E10:E22)</f>
        <v>0</v>
      </c>
      <c r="F23" s="256">
        <f aca="true" t="shared" si="1" ref="E23:W23">SUM(F10:F22)</f>
        <v>0</v>
      </c>
      <c r="G23" s="256">
        <f t="shared" si="1"/>
        <v>0</v>
      </c>
      <c r="H23" s="257">
        <f t="shared" si="1"/>
        <v>0</v>
      </c>
      <c r="I23" s="258">
        <f t="shared" si="1"/>
        <v>0</v>
      </c>
      <c r="J23" s="256">
        <f t="shared" si="1"/>
        <v>0</v>
      </c>
      <c r="K23" s="256">
        <f t="shared" si="1"/>
        <v>0</v>
      </c>
      <c r="L23" s="256">
        <f t="shared" si="1"/>
        <v>0</v>
      </c>
      <c r="M23" s="257">
        <f t="shared" si="1"/>
        <v>0</v>
      </c>
      <c r="N23" s="258">
        <f t="shared" si="1"/>
        <v>0</v>
      </c>
      <c r="O23" s="256">
        <f t="shared" si="1"/>
        <v>0</v>
      </c>
      <c r="P23" s="256">
        <f t="shared" si="1"/>
        <v>0</v>
      </c>
      <c r="Q23" s="256">
        <f t="shared" si="1"/>
        <v>0</v>
      </c>
      <c r="R23" s="257">
        <f t="shared" si="1"/>
        <v>0</v>
      </c>
      <c r="S23" s="258">
        <f t="shared" si="1"/>
        <v>0</v>
      </c>
      <c r="T23" s="256">
        <f t="shared" si="1"/>
        <v>0</v>
      </c>
      <c r="U23" s="256">
        <f t="shared" si="1"/>
        <v>0</v>
      </c>
      <c r="V23" s="256">
        <f t="shared" si="1"/>
        <v>0</v>
      </c>
      <c r="W23" s="257">
        <f t="shared" si="1"/>
        <v>0</v>
      </c>
    </row>
    <row r="24" spans="2:23" ht="13.5" customHeight="1" thickBot="1">
      <c r="B24" s="259"/>
      <c r="C24" s="260"/>
      <c r="D24" s="261"/>
      <c r="E24" s="262"/>
      <c r="F24" s="263"/>
      <c r="G24" s="261"/>
      <c r="H24" s="262"/>
      <c r="I24" s="262"/>
      <c r="J24" s="262"/>
      <c r="K24" s="262"/>
      <c r="L24" s="262"/>
      <c r="M24" s="262"/>
      <c r="N24" s="262"/>
      <c r="O24" s="262"/>
      <c r="P24" s="262"/>
      <c r="Q24" s="262"/>
      <c r="R24" s="262"/>
      <c r="S24" s="262"/>
      <c r="T24" s="262"/>
      <c r="U24" s="262"/>
      <c r="V24" s="262"/>
      <c r="W24" s="262"/>
    </row>
    <row r="25" spans="1:23" ht="27.75" customHeight="1" thickBot="1">
      <c r="A25" s="367" t="s">
        <v>653</v>
      </c>
      <c r="B25" s="368"/>
      <c r="C25" s="436">
        <f>IF(C5=0,"",SUM(D25:W25))</f>
      </c>
      <c r="D25" s="264"/>
      <c r="E25" s="265"/>
      <c r="F25" s="265"/>
      <c r="G25" s="265"/>
      <c r="H25" s="266"/>
      <c r="I25" s="267"/>
      <c r="J25" s="265"/>
      <c r="K25" s="265"/>
      <c r="L25" s="265"/>
      <c r="M25" s="266"/>
      <c r="N25" s="267"/>
      <c r="O25" s="265"/>
      <c r="P25" s="265"/>
      <c r="Q25" s="265"/>
      <c r="R25" s="266"/>
      <c r="S25" s="267"/>
      <c r="T25" s="265"/>
      <c r="U25" s="265"/>
      <c r="V25" s="265"/>
      <c r="W25" s="266"/>
    </row>
  </sheetData>
  <sheetProtection password="FA29" sheet="1"/>
  <mergeCells count="16">
    <mergeCell ref="S6:W6"/>
    <mergeCell ref="A8:A9"/>
    <mergeCell ref="A10:A23"/>
    <mergeCell ref="A25:B25"/>
    <mergeCell ref="A5:B5"/>
    <mergeCell ref="A6:B7"/>
    <mergeCell ref="C6:C7"/>
    <mergeCell ref="D6:H6"/>
    <mergeCell ref="I6:M6"/>
    <mergeCell ref="N6:R6"/>
    <mergeCell ref="A1:B1"/>
    <mergeCell ref="A3:C3"/>
    <mergeCell ref="F3:H3"/>
    <mergeCell ref="K3:M3"/>
    <mergeCell ref="P3:R3"/>
    <mergeCell ref="U3:W3"/>
  </mergeCells>
  <conditionalFormatting sqref="H2">
    <cfRule type="expression" priority="38" dxfId="19" stopIfTrue="1">
      <formula>$H$2=""</formula>
    </cfRule>
  </conditionalFormatting>
  <conditionalFormatting sqref="F3:H4 P4:R4 K4:M4 U4:W4">
    <cfRule type="expression" priority="37" dxfId="0" stopIfTrue="1">
      <formula>F3="様式2-1に事業体名を入力してください。"</formula>
    </cfRule>
  </conditionalFormatting>
  <conditionalFormatting sqref="C5">
    <cfRule type="expression" priority="36" dxfId="19" stopIfTrue="1">
      <formula>$C$5=0</formula>
    </cfRule>
  </conditionalFormatting>
  <conditionalFormatting sqref="D8:W19 D25:W25 D22:W22">
    <cfRule type="expression" priority="34" dxfId="22" stopIfTrue="1">
      <formula>D8=0</formula>
    </cfRule>
  </conditionalFormatting>
  <conditionalFormatting sqref="D23:W23">
    <cfRule type="expression" priority="33" dxfId="19" stopIfTrue="1">
      <formula>D23=0</formula>
    </cfRule>
  </conditionalFormatting>
  <conditionalFormatting sqref="D7:W7">
    <cfRule type="expression" priority="32" dxfId="22" stopIfTrue="1">
      <formula>D7=""</formula>
    </cfRule>
  </conditionalFormatting>
  <conditionalFormatting sqref="D20:W21">
    <cfRule type="expression" priority="24" dxfId="22" stopIfTrue="1">
      <formula>D20=0</formula>
    </cfRule>
  </conditionalFormatting>
  <conditionalFormatting sqref="M2">
    <cfRule type="expression" priority="23" dxfId="19" stopIfTrue="1">
      <formula>$H$2=""</formula>
    </cfRule>
  </conditionalFormatting>
  <conditionalFormatting sqref="R2">
    <cfRule type="expression" priority="22" dxfId="19" stopIfTrue="1">
      <formula>$H$2=""</formula>
    </cfRule>
  </conditionalFormatting>
  <conditionalFormatting sqref="W2">
    <cfRule type="expression" priority="21" dxfId="19" stopIfTrue="1">
      <formula>$H$2=""</formula>
    </cfRule>
  </conditionalFormatting>
  <conditionalFormatting sqref="K3:M3">
    <cfRule type="expression" priority="20" dxfId="0" stopIfTrue="1">
      <formula>K3="様式2-1に事業体名を入力してください。"</formula>
    </cfRule>
  </conditionalFormatting>
  <conditionalFormatting sqref="P3:R3">
    <cfRule type="expression" priority="19" dxfId="0" stopIfTrue="1">
      <formula>P3="様式2-1に事業体名を入力してください。"</formula>
    </cfRule>
  </conditionalFormatting>
  <conditionalFormatting sqref="U3:W3">
    <cfRule type="expression" priority="18" dxfId="0" stopIfTrue="1">
      <formula>U3="様式2-1に事業体名を入力してください。"</formula>
    </cfRule>
  </conditionalFormatting>
  <conditionalFormatting sqref="C8">
    <cfRule type="expression" priority="17" dxfId="0" stopIfTrue="1">
      <formula>C8=""</formula>
    </cfRule>
  </conditionalFormatting>
  <conditionalFormatting sqref="C9">
    <cfRule type="expression" priority="16" dxfId="0" stopIfTrue="1">
      <formula>C9=""</formula>
    </cfRule>
  </conditionalFormatting>
  <conditionalFormatting sqref="C10">
    <cfRule type="expression" priority="15" dxfId="0" stopIfTrue="1">
      <formula>C10=""</formula>
    </cfRule>
  </conditionalFormatting>
  <conditionalFormatting sqref="C11">
    <cfRule type="expression" priority="14" dxfId="0" stopIfTrue="1">
      <formula>C11=""</formula>
    </cfRule>
  </conditionalFormatting>
  <conditionalFormatting sqref="C12">
    <cfRule type="expression" priority="13" dxfId="0" stopIfTrue="1">
      <formula>C12=""</formula>
    </cfRule>
  </conditionalFormatting>
  <conditionalFormatting sqref="C13">
    <cfRule type="expression" priority="12" dxfId="0" stopIfTrue="1">
      <formula>C13=""</formula>
    </cfRule>
  </conditionalFormatting>
  <conditionalFormatting sqref="C14">
    <cfRule type="expression" priority="11" dxfId="0" stopIfTrue="1">
      <formula>C14=""</formula>
    </cfRule>
  </conditionalFormatting>
  <conditionalFormatting sqref="C15">
    <cfRule type="expression" priority="10" dxfId="0" stopIfTrue="1">
      <formula>C15=""</formula>
    </cfRule>
  </conditionalFormatting>
  <conditionalFormatting sqref="C16">
    <cfRule type="expression" priority="9" dxfId="0" stopIfTrue="1">
      <formula>C16=""</formula>
    </cfRule>
  </conditionalFormatting>
  <conditionalFormatting sqref="C17">
    <cfRule type="expression" priority="8" dxfId="0" stopIfTrue="1">
      <formula>C17=""</formula>
    </cfRule>
  </conditionalFormatting>
  <conditionalFormatting sqref="C18">
    <cfRule type="expression" priority="7" dxfId="0" stopIfTrue="1">
      <formula>C18=""</formula>
    </cfRule>
  </conditionalFormatting>
  <conditionalFormatting sqref="C19">
    <cfRule type="expression" priority="6" dxfId="0" stopIfTrue="1">
      <formula>C19=""</formula>
    </cfRule>
  </conditionalFormatting>
  <conditionalFormatting sqref="C20">
    <cfRule type="expression" priority="5" dxfId="0" stopIfTrue="1">
      <formula>C20=""</formula>
    </cfRule>
  </conditionalFormatting>
  <conditionalFormatting sqref="C21">
    <cfRule type="expression" priority="4" dxfId="0" stopIfTrue="1">
      <formula>C21=""</formula>
    </cfRule>
  </conditionalFormatting>
  <conditionalFormatting sqref="C22">
    <cfRule type="expression" priority="3" dxfId="0" stopIfTrue="1">
      <formula>C22=""</formula>
    </cfRule>
  </conditionalFormatting>
  <conditionalFormatting sqref="C23">
    <cfRule type="expression" priority="2" dxfId="0" stopIfTrue="1">
      <formula>C23=0</formula>
    </cfRule>
  </conditionalFormatting>
  <conditionalFormatting sqref="C25">
    <cfRule type="expression" priority="1" dxfId="0" stopIfTrue="1">
      <formula>C25=""</formula>
    </cfRule>
  </conditionalFormatting>
  <dataValidations count="6">
    <dataValidation type="custom" allowBlank="1" showInputMessage="1" showErrorMessage="1" error="・作業種別研修日数の合計を超えて入力できません。&#10;・半日（0.5日）単位の入力はできません。整数で入力してください。" imeMode="disabled" sqref="E25:W25">
      <formula1>OR(AND(E23&lt;&gt;"",INT(E25)=E25,E25&lt;=E23,E25&lt;=60),E25=0)</formula1>
    </dataValidation>
    <dataValidation type="whole" operator="greaterThanOrEqual" allowBlank="1" showInputMessage="1" showErrorMessage="1" error="研修生数の入力を確認してください。" imeMode="disabled" sqref="D8:W8">
      <formula1>0</formula1>
    </dataValidation>
    <dataValidation type="whole" operator="greaterThanOrEqual" allowBlank="1" showInputMessage="1" showErrorMessage="1" error="指導員数の入力を確認してください。" imeMode="disabled" sqref="D9:W9">
      <formula1>0</formula1>
    </dataValidation>
    <dataValidation type="custom" allowBlank="1" showInputMessage="1" showErrorMessage="1" error="作業種別研修日数の入力を確認してください。" imeMode="disabled" sqref="D10:D21 E10:W22">
      <formula1>AND(ISNUMBER(D10),INT(D10)=D10,SUM(D$10:D$22)&lt;=9999)</formula1>
    </dataValidation>
    <dataValidation type="custom" allowBlank="1" showInputMessage="1" showErrorMessage="1" error="作業種別研修日数の入力を確認してください。" imeMode="disabled" sqref="D22">
      <formula1>AND(ISNUMBER(D22),INT(D22)=D22,SUM(D$10:D$22)&lt;=9999)</formula1>
    </dataValidation>
    <dataValidation type="custom" allowBlank="1" showInputMessage="1" showErrorMessage="1" error="・作業種別研修日数の合計を超えて入力できません。&#10;・半日（0.5日）単位の入力はできません。整数で入力してください。" imeMode="disabled" sqref="D25">
      <formula1>OR(AND(D23&lt;&gt;"",INT(D25)=D25,D25&lt;=D23,D25&lt;=60),D25=0)</formula1>
    </dataValidation>
  </dataValidation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82" r:id="rId1"/>
  <colBreaks count="3" manualBreakCount="3">
    <brk id="8" max="24" man="1"/>
    <brk id="13" max="24" man="1"/>
    <brk id="18" max="24" man="1"/>
  </colBreaks>
  <ignoredErrors>
    <ignoredError sqref="D23" formulaRange="1"/>
  </ignoredErrors>
</worksheet>
</file>

<file path=xl/worksheets/sheet12.xml><?xml version="1.0" encoding="utf-8"?>
<worksheet xmlns="http://schemas.openxmlformats.org/spreadsheetml/2006/main" xmlns:r="http://schemas.openxmlformats.org/officeDocument/2006/relationships">
  <dimension ref="B1:R18"/>
  <sheetViews>
    <sheetView view="pageBreakPreview" zoomScale="85" zoomScaleSheetLayoutView="85" zoomScalePageLayoutView="0" workbookViewId="0" topLeftCell="A1">
      <selection activeCell="B1" sqref="B1:D1"/>
    </sheetView>
  </sheetViews>
  <sheetFormatPr defaultColWidth="7.57421875" defaultRowHeight="30" customHeight="1"/>
  <cols>
    <col min="1" max="1" width="5.57421875" style="64" customWidth="1"/>
    <col min="2" max="3" width="5.28125" style="64" customWidth="1"/>
    <col min="4" max="4" width="10.57421875" style="64" customWidth="1"/>
    <col min="5" max="7" width="9.57421875" style="64" customWidth="1"/>
    <col min="8" max="9" width="13.57421875" style="64" customWidth="1"/>
    <col min="10" max="10" width="5.57421875" style="64" customWidth="1"/>
    <col min="11" max="12" width="6.57421875" style="64" customWidth="1"/>
    <col min="13" max="13" width="18.57421875" style="64" customWidth="1"/>
    <col min="14" max="15" width="7.57421875" style="64" customWidth="1"/>
    <col min="16" max="18" width="10.57421875" style="64" customWidth="1"/>
    <col min="19" max="19" width="5.57421875" style="64" customWidth="1"/>
    <col min="20" max="16384" width="7.57421875" style="64" customWidth="1"/>
  </cols>
  <sheetData>
    <row r="1" spans="2:18" ht="30" customHeight="1">
      <c r="B1" s="320" t="str">
        <f>'18-1(TR表紙)'!C31&amp;'18-1(TR表紙)'!D31</f>
        <v>様式18-9</v>
      </c>
      <c r="C1" s="320"/>
      <c r="D1" s="320"/>
      <c r="E1" s="95" t="str">
        <f>'18-2(TR基本)'!E1</f>
        <v>27補正</v>
      </c>
      <c r="F1" s="96"/>
      <c r="G1" s="95"/>
      <c r="P1" s="396" t="str">
        <f>IF('18-1(TR表紙)'!$J$2="","提出区分",'18-1(TR表紙)'!$J$2)</f>
        <v>提出区分</v>
      </c>
      <c r="Q1" s="396"/>
      <c r="R1" s="396"/>
    </row>
    <row r="3" spans="2:18" ht="30" customHeight="1">
      <c r="B3" s="377" t="s">
        <v>415</v>
      </c>
      <c r="C3" s="377"/>
      <c r="D3" s="377"/>
      <c r="E3" s="377"/>
      <c r="F3" s="377"/>
      <c r="G3" s="377"/>
      <c r="H3" s="377"/>
      <c r="I3" s="108"/>
      <c r="J3" s="95"/>
      <c r="K3" s="378" t="s">
        <v>362</v>
      </c>
      <c r="L3" s="379"/>
      <c r="M3" s="110">
        <f>IF('18-1(TR表紙)'!$I$14="","",'18-1(TR表紙)'!$I$14)</f>
      </c>
      <c r="N3" s="320" t="s">
        <v>364</v>
      </c>
      <c r="O3" s="320"/>
      <c r="P3" s="320">
        <f>IF('18-1(TR表紙)'!$J$14="","",'18-1(TR表紙)'!$J$14)</f>
      </c>
      <c r="Q3" s="320"/>
      <c r="R3" s="320"/>
    </row>
    <row r="4" spans="2:18" ht="30" customHeight="1">
      <c r="B4" s="377"/>
      <c r="C4" s="377"/>
      <c r="D4" s="377"/>
      <c r="E4" s="377"/>
      <c r="F4" s="377"/>
      <c r="G4" s="377"/>
      <c r="H4" s="377"/>
      <c r="I4" s="108"/>
      <c r="J4" s="95"/>
      <c r="K4" s="378" t="s">
        <v>363</v>
      </c>
      <c r="L4" s="379"/>
      <c r="M4" s="378" t="str">
        <f>IF('18-1(TR表紙)'!$H$9="","様式18-1に事業体名を入力してください。",'18-1(TR表紙)'!$H$9)</f>
        <v>様式18-1に事業体名を入力してください。</v>
      </c>
      <c r="N4" s="397"/>
      <c r="O4" s="397"/>
      <c r="P4" s="397"/>
      <c r="Q4" s="397"/>
      <c r="R4" s="111">
        <f>IF('18-1(TR表紙)'!$K$14="","",'18-1(TR表紙)'!$K$14)</f>
      </c>
    </row>
    <row r="5" spans="2:18" ht="30" customHeight="1">
      <c r="B5" s="108"/>
      <c r="C5" s="108"/>
      <c r="D5" s="108"/>
      <c r="E5" s="108"/>
      <c r="F5" s="108"/>
      <c r="G5" s="108"/>
      <c r="H5" s="108"/>
      <c r="I5" s="108"/>
      <c r="O5" s="380" t="str">
        <f>IF('18-1(TR表紙)'!$J$4="","平成　　年　　月　　日現在　",TEXT('18-1(TR表紙)'!$J$4,"ggge年m月d日現在　"))</f>
        <v>平成　　年　　月　　日現在　</v>
      </c>
      <c r="P5" s="380"/>
      <c r="Q5" s="380"/>
      <c r="R5" s="380"/>
    </row>
    <row r="6" spans="2:18" ht="30" customHeight="1">
      <c r="B6" s="108"/>
      <c r="C6" s="108"/>
      <c r="D6" s="108"/>
      <c r="E6" s="108"/>
      <c r="F6" s="108"/>
      <c r="G6" s="108"/>
      <c r="H6" s="108"/>
      <c r="I6" s="108"/>
      <c r="O6" s="96"/>
      <c r="P6" s="96"/>
      <c r="Q6" s="96"/>
      <c r="R6" s="96"/>
    </row>
    <row r="7" spans="2:9" ht="30" customHeight="1">
      <c r="B7" s="108"/>
      <c r="C7" s="108"/>
      <c r="D7" s="108"/>
      <c r="E7" s="108"/>
      <c r="F7" s="108"/>
      <c r="G7" s="108"/>
      <c r="H7" s="108"/>
      <c r="I7" s="108"/>
    </row>
    <row r="8" spans="2:18" ht="30" customHeight="1">
      <c r="B8" s="108"/>
      <c r="C8" s="108"/>
      <c r="D8" s="108"/>
      <c r="E8" s="108"/>
      <c r="F8" s="108"/>
      <c r="G8" s="108"/>
      <c r="H8" s="108"/>
      <c r="I8" s="108"/>
      <c r="M8" s="320" t="s">
        <v>418</v>
      </c>
      <c r="N8" s="320"/>
      <c r="O8" s="320"/>
      <c r="P8" s="320"/>
      <c r="Q8" s="398">
        <f>IF(COUNTA('18-2(TR基本)'!$D$9:$D$28)=0,0,COUNTA('18-2(TR基本)'!$D$9:$D$28))</f>
        <v>0</v>
      </c>
      <c r="R8" s="399"/>
    </row>
    <row r="9" spans="2:18" ht="30" customHeight="1">
      <c r="B9" s="320" t="s">
        <v>307</v>
      </c>
      <c r="C9" s="320"/>
      <c r="D9" s="320" t="s">
        <v>308</v>
      </c>
      <c r="E9" s="320"/>
      <c r="F9" s="320"/>
      <c r="G9" s="320"/>
      <c r="H9" s="320" t="s">
        <v>398</v>
      </c>
      <c r="I9" s="320"/>
      <c r="J9" s="320"/>
      <c r="K9" s="320"/>
      <c r="L9" s="320"/>
      <c r="M9" s="382" t="s">
        <v>416</v>
      </c>
      <c r="N9" s="382"/>
      <c r="O9" s="382"/>
      <c r="P9" s="382"/>
      <c r="Q9" s="382"/>
      <c r="R9" s="382"/>
    </row>
    <row r="10" spans="2:18" ht="30" customHeight="1">
      <c r="B10" s="320"/>
      <c r="C10" s="320"/>
      <c r="D10" s="320"/>
      <c r="E10" s="320"/>
      <c r="F10" s="320"/>
      <c r="G10" s="320"/>
      <c r="H10" s="107" t="s">
        <v>224</v>
      </c>
      <c r="I10" s="85" t="s">
        <v>220</v>
      </c>
      <c r="J10" s="320" t="s">
        <v>221</v>
      </c>
      <c r="K10" s="320"/>
      <c r="L10" s="320"/>
      <c r="M10" s="382"/>
      <c r="N10" s="382"/>
      <c r="O10" s="382"/>
      <c r="P10" s="382"/>
      <c r="Q10" s="382"/>
      <c r="R10" s="382"/>
    </row>
    <row r="11" spans="2:18" ht="39.75" customHeight="1">
      <c r="B11" s="320" t="s">
        <v>216</v>
      </c>
      <c r="C11" s="320"/>
      <c r="D11" s="320"/>
      <c r="E11" s="320"/>
      <c r="F11" s="320"/>
      <c r="G11" s="320"/>
      <c r="H11" s="101">
        <f>IF('18-8(研修内容)'!F26=0,"",'18-8(研修内容)'!F26)</f>
      </c>
      <c r="I11" s="102">
        <v>5000</v>
      </c>
      <c r="J11" s="381">
        <f>IF(H11="","",H11*I11)</f>
      </c>
      <c r="K11" s="381"/>
      <c r="L11" s="381"/>
      <c r="M11" s="389"/>
      <c r="N11" s="389"/>
      <c r="O11" s="389"/>
      <c r="P11" s="389"/>
      <c r="Q11" s="389"/>
      <c r="R11" s="389"/>
    </row>
    <row r="12" spans="2:18" ht="39.75" customHeight="1">
      <c r="B12" s="320" t="s">
        <v>222</v>
      </c>
      <c r="C12" s="320"/>
      <c r="D12" s="320" t="s">
        <v>217</v>
      </c>
      <c r="E12" s="320"/>
      <c r="F12" s="320"/>
      <c r="G12" s="320"/>
      <c r="H12" s="101">
        <f>IF('18-4(技術習得費)'!R8=0,"",'18-4(技術習得費)'!R8)</f>
      </c>
      <c r="I12" s="103"/>
      <c r="J12" s="381">
        <f>IF('18-4(技術習得費)'!E8=0,"",'18-4(技術習得費)'!E8)</f>
      </c>
      <c r="K12" s="381"/>
      <c r="L12" s="381"/>
      <c r="M12" s="389"/>
      <c r="N12" s="389"/>
      <c r="O12" s="389"/>
      <c r="P12" s="389"/>
      <c r="Q12" s="389"/>
      <c r="R12" s="389"/>
    </row>
    <row r="13" spans="2:18" ht="39.75" customHeight="1">
      <c r="B13" s="320"/>
      <c r="C13" s="320"/>
      <c r="D13" s="401" t="s">
        <v>223</v>
      </c>
      <c r="E13" s="401"/>
      <c r="F13" s="401"/>
      <c r="G13" s="401"/>
      <c r="H13" s="104"/>
      <c r="I13" s="103"/>
      <c r="J13" s="381">
        <f>IF(J12="","",ROUNDDOWN(J12*0.06,0))</f>
      </c>
      <c r="K13" s="381"/>
      <c r="L13" s="381"/>
      <c r="M13" s="389"/>
      <c r="N13" s="389"/>
      <c r="O13" s="389"/>
      <c r="P13" s="389"/>
      <c r="Q13" s="389"/>
      <c r="R13" s="389"/>
    </row>
    <row r="14" spans="2:18" ht="39.75" customHeight="1">
      <c r="B14" s="320"/>
      <c r="C14" s="320"/>
      <c r="D14" s="320" t="s">
        <v>218</v>
      </c>
      <c r="E14" s="320"/>
      <c r="F14" s="320"/>
      <c r="G14" s="320"/>
      <c r="H14" s="101">
        <f>IF('18-5(住宅手当)'!R8=0,"",'18-5(住宅手当)'!R8)</f>
      </c>
      <c r="I14" s="103"/>
      <c r="J14" s="381">
        <f>IF('18-5(住宅手当)'!E8=0,"",'18-5(住宅手当)'!E8)</f>
      </c>
      <c r="K14" s="381"/>
      <c r="L14" s="381"/>
      <c r="M14" s="389"/>
      <c r="N14" s="389"/>
      <c r="O14" s="389"/>
      <c r="P14" s="389"/>
      <c r="Q14" s="389"/>
      <c r="R14" s="389"/>
    </row>
    <row r="15" spans="2:18" ht="39.75" customHeight="1" thickBot="1">
      <c r="B15" s="405" t="s">
        <v>219</v>
      </c>
      <c r="C15" s="405"/>
      <c r="D15" s="405"/>
      <c r="E15" s="405"/>
      <c r="F15" s="405"/>
      <c r="G15" s="405"/>
      <c r="H15" s="105"/>
      <c r="I15" s="106"/>
      <c r="J15" s="386">
        <f>IF('18-6(資材費)'!O10=0,"",'18-6(資材費)'!O10)</f>
      </c>
      <c r="K15" s="387"/>
      <c r="L15" s="388"/>
      <c r="M15" s="390"/>
      <c r="N15" s="391"/>
      <c r="O15" s="391"/>
      <c r="P15" s="391"/>
      <c r="Q15" s="391"/>
      <c r="R15" s="392"/>
    </row>
    <row r="16" spans="2:18" ht="39.75" customHeight="1" thickTop="1">
      <c r="B16" s="402" t="s">
        <v>417</v>
      </c>
      <c r="C16" s="403"/>
      <c r="D16" s="403"/>
      <c r="E16" s="403"/>
      <c r="F16" s="403"/>
      <c r="G16" s="404"/>
      <c r="H16" s="400"/>
      <c r="I16" s="400"/>
      <c r="J16" s="383">
        <f>IF(SUM(J11:J15)=0,0,SUM(J11:J15))</f>
        <v>0</v>
      </c>
      <c r="K16" s="384"/>
      <c r="L16" s="385"/>
      <c r="M16" s="393"/>
      <c r="N16" s="394"/>
      <c r="O16" s="394"/>
      <c r="P16" s="394"/>
      <c r="Q16" s="394"/>
      <c r="R16" s="395"/>
    </row>
    <row r="18" spans="2:3" ht="30" customHeight="1">
      <c r="B18" s="109"/>
      <c r="C18" s="109"/>
    </row>
  </sheetData>
  <sheetProtection password="FA29" sheet="1"/>
  <mergeCells count="36">
    <mergeCell ref="B1:D1"/>
    <mergeCell ref="D9:G10"/>
    <mergeCell ref="B11:G11"/>
    <mergeCell ref="D12:G12"/>
    <mergeCell ref="H16:I16"/>
    <mergeCell ref="D13:G13"/>
    <mergeCell ref="D14:G14"/>
    <mergeCell ref="B16:G16"/>
    <mergeCell ref="B15:G15"/>
    <mergeCell ref="B9:C10"/>
    <mergeCell ref="B12:C14"/>
    <mergeCell ref="M11:R11"/>
    <mergeCell ref="M12:R12"/>
    <mergeCell ref="M13:R13"/>
    <mergeCell ref="H9:L9"/>
    <mergeCell ref="P1:R1"/>
    <mergeCell ref="P3:R3"/>
    <mergeCell ref="N3:O3"/>
    <mergeCell ref="M4:Q4"/>
    <mergeCell ref="Q8:R8"/>
    <mergeCell ref="J12:L12"/>
    <mergeCell ref="J13:L13"/>
    <mergeCell ref="J14:L14"/>
    <mergeCell ref="J16:L16"/>
    <mergeCell ref="J15:L15"/>
    <mergeCell ref="M14:R14"/>
    <mergeCell ref="M15:R15"/>
    <mergeCell ref="M16:R16"/>
    <mergeCell ref="B3:H4"/>
    <mergeCell ref="K3:L3"/>
    <mergeCell ref="K4:L4"/>
    <mergeCell ref="O5:R5"/>
    <mergeCell ref="J10:L10"/>
    <mergeCell ref="J11:L11"/>
    <mergeCell ref="M9:R10"/>
    <mergeCell ref="M8:P8"/>
  </mergeCells>
  <conditionalFormatting sqref="H14 J11:K16">
    <cfRule type="expression" priority="35" dxfId="0" stopIfTrue="1">
      <formula>H11=""</formula>
    </cfRule>
    <cfRule type="expression" priority="36" dxfId="0" stopIfTrue="1">
      <formula>H11=0</formula>
    </cfRule>
  </conditionalFormatting>
  <conditionalFormatting sqref="H11">
    <cfRule type="expression" priority="33" dxfId="0" stopIfTrue="1">
      <formula>H11=0</formula>
    </cfRule>
    <cfRule type="expression" priority="34" dxfId="0" stopIfTrue="1">
      <formula>H11=""</formula>
    </cfRule>
  </conditionalFormatting>
  <conditionalFormatting sqref="H12">
    <cfRule type="expression" priority="23" dxfId="0" stopIfTrue="1">
      <formula>H12=""</formula>
    </cfRule>
    <cfRule type="expression" priority="24" dxfId="0" stopIfTrue="1">
      <formula>H12=0</formula>
    </cfRule>
  </conditionalFormatting>
  <conditionalFormatting sqref="P1:R1">
    <cfRule type="expression" priority="8" dxfId="0" stopIfTrue="1">
      <formula>$P$1="提出区分"</formula>
    </cfRule>
  </conditionalFormatting>
  <conditionalFormatting sqref="M3">
    <cfRule type="expression" priority="7" dxfId="0" stopIfTrue="1">
      <formula>$M$3=""</formula>
    </cfRule>
  </conditionalFormatting>
  <conditionalFormatting sqref="P3:R3">
    <cfRule type="expression" priority="6" dxfId="0" stopIfTrue="1">
      <formula>$P$3=""</formula>
    </cfRule>
  </conditionalFormatting>
  <conditionalFormatting sqref="M4:Q4">
    <cfRule type="expression" priority="5" dxfId="0" stopIfTrue="1">
      <formula>$M$4="様式18-1に事業体名を入力してください。"</formula>
    </cfRule>
  </conditionalFormatting>
  <conditionalFormatting sqref="R4">
    <cfRule type="expression" priority="4" dxfId="0" stopIfTrue="1">
      <formula>$R$4=""</formula>
    </cfRule>
  </conditionalFormatting>
  <conditionalFormatting sqref="Q8:R8">
    <cfRule type="expression" priority="3" dxfId="0" stopIfTrue="1">
      <formula>$Q$8=0</formula>
    </cfRule>
  </conditionalFormatting>
  <conditionalFormatting sqref="O5:R5">
    <cfRule type="expression" priority="2" dxfId="0" stopIfTrue="1">
      <formula>$O$5="平成　　年　　月　　日現在　"</formula>
    </cfRule>
  </conditionalFormatting>
  <conditionalFormatting sqref="M11:R16">
    <cfRule type="expression" priority="1" dxfId="22" stopIfTrue="1">
      <formula>M11=""</formula>
    </cfRule>
  </conditionalFormatting>
  <printOptions horizontalCentered="1"/>
  <pageMargins left="0.3937007874015748" right="0.3937007874015748" top="0.7874015748031497" bottom="0.3937007874015748" header="0.3937007874015748" footer="0.1968503937007874"/>
  <pageSetup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B1:T38"/>
  <sheetViews>
    <sheetView view="pageBreakPreview" zoomScaleSheetLayoutView="100" zoomScalePageLayoutView="0" workbookViewId="0" topLeftCell="A1">
      <selection activeCell="B1" sqref="B1:C1"/>
    </sheetView>
  </sheetViews>
  <sheetFormatPr defaultColWidth="9.140625" defaultRowHeight="19.5" customHeight="1"/>
  <cols>
    <col min="1" max="1" width="3.57421875" style="0" customWidth="1"/>
    <col min="2" max="2" width="9.140625" style="0" customWidth="1"/>
    <col min="3" max="3" width="10.57421875" style="0" customWidth="1"/>
    <col min="4" max="4" width="7.421875" style="0" bestFit="1" customWidth="1"/>
    <col min="5" max="5" width="8.28125" style="0" customWidth="1"/>
    <col min="6" max="6" width="8.57421875" style="0" customWidth="1"/>
    <col min="7" max="7" width="3.57421875" style="0" customWidth="1"/>
    <col min="8" max="8" width="8.57421875" style="0" customWidth="1"/>
    <col min="9" max="9" width="3.8515625" style="0" customWidth="1"/>
    <col min="10" max="10" width="8.57421875" style="0" customWidth="1"/>
    <col min="11" max="11" width="12.8515625" style="0" customWidth="1"/>
    <col min="12" max="12" width="9.140625" style="0" customWidth="1"/>
    <col min="13" max="13" width="3.57421875" style="0" customWidth="1"/>
  </cols>
  <sheetData>
    <row r="1" spans="2:12" ht="19.5" customHeight="1">
      <c r="B1" s="288" t="str">
        <f>'18-1(TR表紙)'!C32&amp;'18-1(TR表紙)'!D32</f>
        <v>様式18-10</v>
      </c>
      <c r="C1" s="288"/>
      <c r="D1" t="str">
        <f>'18-2(TR基本)'!E1</f>
        <v>27補正</v>
      </c>
      <c r="G1" s="180"/>
      <c r="H1" s="180"/>
      <c r="I1" s="180"/>
      <c r="J1" s="180"/>
      <c r="K1" s="180"/>
      <c r="L1" s="180"/>
    </row>
    <row r="2" spans="9:12" ht="19.5" customHeight="1">
      <c r="I2" s="67" t="s">
        <v>20</v>
      </c>
      <c r="J2" s="317">
        <f>IF('18-1(TR表紙)'!$J$2="","",'18-1(TR表紙)'!$J$2)</f>
      </c>
      <c r="K2" s="317"/>
      <c r="L2" s="317"/>
    </row>
    <row r="3" spans="9:12" ht="19.5" customHeight="1">
      <c r="I3" s="67" t="s">
        <v>21</v>
      </c>
      <c r="J3" s="406">
        <f>IF(J2&lt;&gt;"実績報告書","",IF('18-1(TR表紙)'!$J$3="","",'18-1(TR表紙)'!$J$3))</f>
      </c>
      <c r="K3" s="406"/>
      <c r="L3" s="406"/>
    </row>
    <row r="4" spans="9:12" ht="19.5" customHeight="1">
      <c r="I4" s="67" t="s">
        <v>22</v>
      </c>
      <c r="J4" s="407">
        <f>IF(J2&lt;&gt;"実績報告書","",IF('18-1(TR表紙)'!$J$4="","",'18-1(TR表紙)'!$J$4))</f>
      </c>
      <c r="K4" s="407"/>
      <c r="L4" s="407"/>
    </row>
    <row r="5" spans="2:20" ht="19.5" customHeight="1">
      <c r="B5" t="s">
        <v>23</v>
      </c>
      <c r="O5" s="15"/>
      <c r="P5" s="15"/>
      <c r="Q5" s="15"/>
      <c r="R5" s="15"/>
      <c r="S5" s="15"/>
      <c r="T5" s="15"/>
    </row>
    <row r="6" spans="2:20" ht="19.5" customHeight="1">
      <c r="B6" t="s">
        <v>24</v>
      </c>
      <c r="O6" s="15"/>
      <c r="P6" s="15"/>
      <c r="Q6" s="15"/>
      <c r="R6" s="15"/>
      <c r="S6" s="15"/>
      <c r="T6" s="15"/>
    </row>
    <row r="7" spans="7:20" ht="19.5" customHeight="1">
      <c r="G7" s="408" t="s">
        <v>371</v>
      </c>
      <c r="H7" s="408"/>
      <c r="I7" s="408" t="s">
        <v>372</v>
      </c>
      <c r="J7" s="408"/>
      <c r="K7" s="156">
        <f>IF(J2&lt;&gt;"実績報告書","",IF('18-1(TR表紙)'!$I$14="","",'18-1(TR表紙)'!$I$14))</f>
      </c>
      <c r="L7" s="156">
        <f>IF(J2&lt;&gt;"実績報告書","",IF('18-1(TR表紙)'!$K$14="","",'18-1(TR表紙)'!$K$14))</f>
      </c>
      <c r="O7" s="15"/>
      <c r="P7" s="15"/>
      <c r="Q7" s="15"/>
      <c r="R7" s="15"/>
      <c r="S7" s="15"/>
      <c r="T7" s="15"/>
    </row>
    <row r="8" spans="5:20" ht="19.5" customHeight="1">
      <c r="E8" s="409" t="s">
        <v>325</v>
      </c>
      <c r="F8" s="409"/>
      <c r="G8" s="409"/>
      <c r="H8" s="410">
        <f>IF(J2&lt;&gt;"実績報告書","",IF('18-1(TR表紙)'!$H$9="","",'18-1(TR表紙)'!$H$9))</f>
      </c>
      <c r="I8" s="410"/>
      <c r="J8" s="410"/>
      <c r="K8" s="410"/>
      <c r="L8" s="410"/>
      <c r="O8" s="15"/>
      <c r="P8" s="15"/>
      <c r="Q8" s="15"/>
      <c r="R8" s="15"/>
      <c r="S8" s="15"/>
      <c r="T8" s="15"/>
    </row>
    <row r="9" spans="5:13" ht="19.5" customHeight="1">
      <c r="E9" s="159" t="s">
        <v>326</v>
      </c>
      <c r="F9" s="409" t="s">
        <v>327</v>
      </c>
      <c r="G9" s="409"/>
      <c r="H9" s="410">
        <f>IF(J2&lt;&gt;"実績報告書","",IF('18-1(TR表紙)'!$H$10="","",'18-1(TR表紙)'!$H$10))</f>
      </c>
      <c r="I9" s="410"/>
      <c r="J9" s="410"/>
      <c r="K9" s="410">
        <f>IF(J2&lt;&gt;"実績報告書","",IF('18-1(TR表紙)'!$J$10="","",'18-1(TR表紙)'!$J$10))</f>
      </c>
      <c r="L9" s="410"/>
      <c r="M9" s="78" t="s">
        <v>346</v>
      </c>
    </row>
    <row r="12" spans="2:12" ht="19.5" customHeight="1">
      <c r="B12" s="287" t="s">
        <v>561</v>
      </c>
      <c r="C12" s="287"/>
      <c r="D12" s="287"/>
      <c r="E12" s="287"/>
      <c r="F12" s="287"/>
      <c r="G12" s="287"/>
      <c r="H12" s="287"/>
      <c r="I12" s="287"/>
      <c r="J12" s="287"/>
      <c r="K12" s="287"/>
      <c r="L12" s="287"/>
    </row>
    <row r="13" spans="2:12" ht="19.5" customHeight="1">
      <c r="B13" s="287" t="s">
        <v>474</v>
      </c>
      <c r="C13" s="287"/>
      <c r="D13" s="287"/>
      <c r="E13" s="287"/>
      <c r="F13" s="287"/>
      <c r="G13" s="287"/>
      <c r="H13" s="287"/>
      <c r="I13" s="287"/>
      <c r="J13" s="287"/>
      <c r="K13" s="287"/>
      <c r="L13" s="287"/>
    </row>
    <row r="14" spans="2:11" ht="19.5" customHeight="1">
      <c r="B14" s="283"/>
      <c r="C14" s="283"/>
      <c r="D14" s="283"/>
      <c r="E14" s="283"/>
      <c r="F14" s="283"/>
      <c r="G14" s="283"/>
      <c r="H14" s="283"/>
      <c r="I14" s="283"/>
      <c r="J14" s="283"/>
      <c r="K14" s="283"/>
    </row>
    <row r="15" spans="2:11" ht="19.5" customHeight="1">
      <c r="B15" s="293" t="s">
        <v>309</v>
      </c>
      <c r="C15" s="293"/>
      <c r="D15" s="293"/>
      <c r="E15" s="293"/>
      <c r="F15" s="293"/>
      <c r="G15" s="293"/>
      <c r="H15" s="293"/>
      <c r="I15" s="293"/>
      <c r="J15" s="293"/>
      <c r="K15" s="293"/>
    </row>
    <row r="16" spans="2:11" ht="19.5" customHeight="1">
      <c r="B16" s="283"/>
      <c r="C16" s="283"/>
      <c r="D16" s="283"/>
      <c r="E16" s="283"/>
      <c r="F16" s="283"/>
      <c r="G16" s="283"/>
      <c r="H16" s="283"/>
      <c r="I16" s="283"/>
      <c r="J16" s="283"/>
      <c r="K16" s="283"/>
    </row>
    <row r="17" spans="2:11" ht="19.5" customHeight="1">
      <c r="B17" s="283" t="s">
        <v>30</v>
      </c>
      <c r="C17" s="283"/>
      <c r="D17" s="283"/>
      <c r="E17" s="283"/>
      <c r="F17" s="283"/>
      <c r="G17" s="283"/>
      <c r="H17" s="283"/>
      <c r="I17" s="283"/>
      <c r="J17" s="283"/>
      <c r="K17" s="283"/>
    </row>
    <row r="19" ht="19.5" customHeight="1">
      <c r="B19" t="s">
        <v>310</v>
      </c>
    </row>
    <row r="20" spans="3:11" ht="21.75" customHeight="1">
      <c r="C20" s="280" t="s">
        <v>311</v>
      </c>
      <c r="D20" s="282"/>
      <c r="E20" s="158" t="s">
        <v>313</v>
      </c>
      <c r="F20" s="74"/>
      <c r="G20" s="47" t="s">
        <v>314</v>
      </c>
      <c r="H20" s="74"/>
      <c r="I20" s="47" t="s">
        <v>315</v>
      </c>
      <c r="J20" s="74"/>
      <c r="K20" s="16" t="s">
        <v>316</v>
      </c>
    </row>
    <row r="21" spans="3:11" ht="21.75" customHeight="1">
      <c r="C21" s="280" t="s">
        <v>312</v>
      </c>
      <c r="D21" s="282"/>
      <c r="E21" s="411">
        <f>IF(AND(F20=28,H20=3),"27全森担発第",IF(AND(F20=28,H20&gt;=4),"28全森担発第",IF(AND(F20=29,H20=1),"28全森担発第","")))</f>
      </c>
      <c r="F21" s="300"/>
      <c r="G21" s="412"/>
      <c r="H21" s="412"/>
      <c r="I21" s="412"/>
      <c r="J21" s="413" t="s">
        <v>324</v>
      </c>
      <c r="K21" s="346"/>
    </row>
    <row r="23" ht="19.5" customHeight="1">
      <c r="B23" t="s">
        <v>579</v>
      </c>
    </row>
    <row r="24" spans="3:11" ht="21.75" customHeight="1">
      <c r="C24" s="280" t="s">
        <v>420</v>
      </c>
      <c r="D24" s="282"/>
      <c r="E24" s="414">
        <f>IF(J2="実績報告書",'18-9(積算表)'!$J$16,"")</f>
      </c>
      <c r="F24" s="415"/>
      <c r="G24" s="415"/>
      <c r="H24" s="415"/>
      <c r="I24" s="415"/>
      <c r="J24" s="415"/>
      <c r="K24" s="65" t="s">
        <v>345</v>
      </c>
    </row>
    <row r="26" ht="19.5" customHeight="1">
      <c r="B26" t="s">
        <v>317</v>
      </c>
    </row>
    <row r="27" spans="3:11" ht="21.75" customHeight="1">
      <c r="C27" s="280" t="s">
        <v>318</v>
      </c>
      <c r="D27" s="282"/>
      <c r="E27" s="416"/>
      <c r="F27" s="417"/>
      <c r="G27" s="417"/>
      <c r="H27" s="417"/>
      <c r="I27" s="417"/>
      <c r="J27" s="417"/>
      <c r="K27" s="418"/>
    </row>
    <row r="28" spans="3:11" ht="21.75" customHeight="1">
      <c r="C28" s="280" t="s">
        <v>319</v>
      </c>
      <c r="D28" s="282"/>
      <c r="E28" s="416"/>
      <c r="F28" s="417"/>
      <c r="G28" s="417"/>
      <c r="H28" s="417"/>
      <c r="I28" s="417"/>
      <c r="J28" s="417"/>
      <c r="K28" s="418"/>
    </row>
    <row r="29" spans="3:11" ht="21.75" customHeight="1">
      <c r="C29" s="280" t="s">
        <v>320</v>
      </c>
      <c r="D29" s="282"/>
      <c r="E29" s="419"/>
      <c r="F29" s="420"/>
      <c r="G29" s="420"/>
      <c r="H29" s="420"/>
      <c r="I29" s="420"/>
      <c r="J29" s="420"/>
      <c r="K29" s="421"/>
    </row>
    <row r="30" spans="3:11" ht="21.75" customHeight="1">
      <c r="C30" s="280" t="s">
        <v>321</v>
      </c>
      <c r="D30" s="282"/>
      <c r="E30" s="416"/>
      <c r="F30" s="417"/>
      <c r="G30" s="417"/>
      <c r="H30" s="417"/>
      <c r="I30" s="417"/>
      <c r="J30" s="417"/>
      <c r="K30" s="418"/>
    </row>
    <row r="31" spans="3:11" ht="49.5" customHeight="1">
      <c r="C31" s="280" t="s">
        <v>322</v>
      </c>
      <c r="D31" s="282"/>
      <c r="E31" s="422"/>
      <c r="F31" s="423"/>
      <c r="G31" s="423"/>
      <c r="H31" s="423"/>
      <c r="I31" s="423"/>
      <c r="J31" s="423"/>
      <c r="K31" s="424"/>
    </row>
    <row r="32" spans="3:11" ht="49.5" customHeight="1">
      <c r="C32" s="280" t="s">
        <v>323</v>
      </c>
      <c r="D32" s="282"/>
      <c r="E32" s="422"/>
      <c r="F32" s="423"/>
      <c r="G32" s="423"/>
      <c r="H32" s="423"/>
      <c r="I32" s="423"/>
      <c r="J32" s="423"/>
      <c r="K32" s="424"/>
    </row>
    <row r="34" ht="19.5" customHeight="1">
      <c r="B34" t="s">
        <v>368</v>
      </c>
    </row>
    <row r="35" ht="19.5" customHeight="1">
      <c r="B35" t="s">
        <v>369</v>
      </c>
    </row>
    <row r="36" spans="11:12" ht="19.5" customHeight="1">
      <c r="K36" s="157"/>
      <c r="L36" t="s">
        <v>370</v>
      </c>
    </row>
    <row r="38" ht="19.5" customHeight="1">
      <c r="B38" t="s">
        <v>626</v>
      </c>
    </row>
  </sheetData>
  <sheetProtection password="FA29" sheet="1"/>
  <mergeCells count="36">
    <mergeCell ref="C30:D30"/>
    <mergeCell ref="E30:K30"/>
    <mergeCell ref="C31:D31"/>
    <mergeCell ref="E31:K31"/>
    <mergeCell ref="C32:D32"/>
    <mergeCell ref="E32:K32"/>
    <mergeCell ref="C27:D27"/>
    <mergeCell ref="E27:K27"/>
    <mergeCell ref="C28:D28"/>
    <mergeCell ref="E28:K28"/>
    <mergeCell ref="C29:D29"/>
    <mergeCell ref="E29:K29"/>
    <mergeCell ref="C21:D21"/>
    <mergeCell ref="E21:F21"/>
    <mergeCell ref="G21:I21"/>
    <mergeCell ref="J21:K21"/>
    <mergeCell ref="C24:D24"/>
    <mergeCell ref="E24:J24"/>
    <mergeCell ref="B14:K14"/>
    <mergeCell ref="B15:K15"/>
    <mergeCell ref="B16:K16"/>
    <mergeCell ref="B17:K17"/>
    <mergeCell ref="C20:D20"/>
    <mergeCell ref="B13:L13"/>
    <mergeCell ref="E8:G8"/>
    <mergeCell ref="H8:L8"/>
    <mergeCell ref="F9:G9"/>
    <mergeCell ref="H9:J9"/>
    <mergeCell ref="K9:L9"/>
    <mergeCell ref="B12:L12"/>
    <mergeCell ref="B1:C1"/>
    <mergeCell ref="J2:L2"/>
    <mergeCell ref="J3:L3"/>
    <mergeCell ref="J4:L4"/>
    <mergeCell ref="G7:H7"/>
    <mergeCell ref="I7:J7"/>
  </mergeCells>
  <conditionalFormatting sqref="G21:I21">
    <cfRule type="expression" priority="23" dxfId="22" stopIfTrue="1">
      <formula>G21=""</formula>
    </cfRule>
  </conditionalFormatting>
  <conditionalFormatting sqref="F20">
    <cfRule type="expression" priority="22" dxfId="22" stopIfTrue="1">
      <formula>F20=""</formula>
    </cfRule>
  </conditionalFormatting>
  <conditionalFormatting sqref="H20">
    <cfRule type="expression" priority="21" dxfId="22" stopIfTrue="1">
      <formula>H20=""</formula>
    </cfRule>
  </conditionalFormatting>
  <conditionalFormatting sqref="J20">
    <cfRule type="expression" priority="20" dxfId="22" stopIfTrue="1">
      <formula>J20=""</formula>
    </cfRule>
  </conditionalFormatting>
  <conditionalFormatting sqref="H8:L8">
    <cfRule type="expression" priority="19" dxfId="652" stopIfTrue="1">
      <formula>$H$8=""</formula>
    </cfRule>
  </conditionalFormatting>
  <conditionalFormatting sqref="H9:J9">
    <cfRule type="expression" priority="18" dxfId="652" stopIfTrue="1">
      <formula>$H$9=""</formula>
    </cfRule>
  </conditionalFormatting>
  <conditionalFormatting sqref="K9:L9">
    <cfRule type="expression" priority="17" dxfId="652" stopIfTrue="1">
      <formula>$K$9=""</formula>
    </cfRule>
  </conditionalFormatting>
  <conditionalFormatting sqref="E8:G8">
    <cfRule type="expression" priority="16" dxfId="649" stopIfTrue="1">
      <formula>$H$8=""</formula>
    </cfRule>
  </conditionalFormatting>
  <conditionalFormatting sqref="E9">
    <cfRule type="expression" priority="15" dxfId="649" stopIfTrue="1">
      <formula>$H$9=""</formula>
    </cfRule>
  </conditionalFormatting>
  <conditionalFormatting sqref="F9:G9">
    <cfRule type="expression" priority="14" dxfId="649" stopIfTrue="1">
      <formula>$K$9=""</formula>
    </cfRule>
  </conditionalFormatting>
  <conditionalFormatting sqref="E24:J24">
    <cfRule type="expression" priority="12" dxfId="0" stopIfTrue="1">
      <formula>E24=0</formula>
    </cfRule>
    <cfRule type="expression" priority="13" dxfId="0" stopIfTrue="1">
      <formula>E24=""</formula>
    </cfRule>
  </conditionalFormatting>
  <conditionalFormatting sqref="E27:K32">
    <cfRule type="expression" priority="11" dxfId="22" stopIfTrue="1">
      <formula>E27=""</formula>
    </cfRule>
  </conditionalFormatting>
  <conditionalFormatting sqref="I2">
    <cfRule type="expression" priority="10" dxfId="653" stopIfTrue="1">
      <formula>J2=""</formula>
    </cfRule>
  </conditionalFormatting>
  <conditionalFormatting sqref="I3">
    <cfRule type="expression" priority="9" dxfId="653" stopIfTrue="1">
      <formula>J3=""</formula>
    </cfRule>
  </conditionalFormatting>
  <conditionalFormatting sqref="I4">
    <cfRule type="expression" priority="8" dxfId="653" stopIfTrue="1">
      <formula>J4=""</formula>
    </cfRule>
  </conditionalFormatting>
  <conditionalFormatting sqref="J2:L3">
    <cfRule type="expression" priority="7" dxfId="0" stopIfTrue="1">
      <formula>J2=""</formula>
    </cfRule>
  </conditionalFormatting>
  <conditionalFormatting sqref="I7:J7">
    <cfRule type="expression" priority="6" dxfId="654" stopIfTrue="1">
      <formula>$L$7=""</formula>
    </cfRule>
  </conditionalFormatting>
  <conditionalFormatting sqref="G7:H7">
    <cfRule type="expression" priority="5" dxfId="649" stopIfTrue="1">
      <formula>$K$7=""</formula>
    </cfRule>
  </conditionalFormatting>
  <conditionalFormatting sqref="K7">
    <cfRule type="expression" priority="4" dxfId="652" stopIfTrue="1">
      <formula>$K$7=""</formula>
    </cfRule>
  </conditionalFormatting>
  <conditionalFormatting sqref="L7">
    <cfRule type="expression" priority="3" dxfId="652" stopIfTrue="1">
      <formula>$L$7=""</formula>
    </cfRule>
  </conditionalFormatting>
  <conditionalFormatting sqref="G1:L1">
    <cfRule type="cellIs" priority="2" dxfId="40" operator="equal" stopIfTrue="1">
      <formula>""</formula>
    </cfRule>
  </conditionalFormatting>
  <conditionalFormatting sqref="J4:L4">
    <cfRule type="expression" priority="1" dxfId="0" stopIfTrue="1">
      <formula>J4=""</formula>
    </cfRule>
  </conditionalFormatting>
  <dataValidations count="9">
    <dataValidation type="whole" allowBlank="1" showInputMessage="1" showErrorMessage="1" error="承認日（年）は28,29です。" imeMode="disabled" sqref="F20">
      <formula1>28</formula1>
      <formula2>29</formula2>
    </dataValidation>
    <dataValidation allowBlank="1" showInputMessage="1" showErrorMessage="1" imeMode="hiragana" sqref="E32:K32"/>
    <dataValidation allowBlank="1" showInputMessage="1" showErrorMessage="1" imeMode="fullKatakana" sqref="E31:K31"/>
    <dataValidation type="custom" allowBlank="1" showInputMessage="1" showErrorMessage="1" error="口座番号は半角10文字以内で入力してください。&#10;※空白（スペース）も半角で入力してください。" imeMode="disabled" sqref="E30:K30">
      <formula1>AND(LENB(E30)&lt;=10)</formula1>
    </dataValidation>
    <dataValidation type="list" allowBlank="1" showInputMessage="1" showErrorMessage="1" error="預金種目はリストから選択してください。" sqref="E29:K29">
      <formula1>INDIRECT("リスト!$BC$4:$BC$5")</formula1>
    </dataValidation>
    <dataValidation type="custom" allowBlank="1" showInputMessage="1" showErrorMessage="1" error="支店名は全角25文字以内で入力してください。&#10;※空白（スペース）も全角で入力してください。" imeMode="hiragana" sqref="E28:K28">
      <formula1>AND(LENB(E28)&lt;=50,E28=WIDECHAR(E28))</formula1>
    </dataValidation>
    <dataValidation type="custom" allowBlank="1" showInputMessage="1" showErrorMessage="1" error="金融機関名は全角25文字以内で入力してください。&#10;※空白（スペース）も全角で入力してください。&#10;" imeMode="hiragana" sqref="E27:K27">
      <formula1>AND(LENB(E27)&lt;=50,E27=WIDECHAR(E27))</formula1>
    </dataValidation>
    <dataValidation type="whole" allowBlank="1" showInputMessage="1" showErrorMessage="1" error="承認日（日）は1～31の間です。" imeMode="disabled" sqref="J20">
      <formula1>1</formula1>
      <formula2>31</formula2>
    </dataValidation>
    <dataValidation type="custom" allowBlank="1" showInputMessage="1" showErrorMessage="1" error="承認日（月）はH28.3～H29.1の間です。" imeMode="disabled" sqref="H20">
      <formula1>IF($F$20=28,AND(INT($H$20)=$H$20,3&lt;=$H$20,$H$20&lt;=12),IF($F$20=29,AND(INT($H$20)=$H$20,$H$20=1)))</formula1>
    </dataValidation>
  </dataValidations>
  <printOptions/>
  <pageMargins left="0.7874015748031497" right="0.3937007874015748" top="0.3937007874015748" bottom="0.3937007874015748" header="0.1968503937007874" footer="0.1968503937007874"/>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B1:T38"/>
  <sheetViews>
    <sheetView view="pageBreakPreview" zoomScaleSheetLayoutView="100" zoomScalePageLayoutView="0" workbookViewId="0" topLeftCell="A1">
      <selection activeCell="B1" sqref="B1:C1"/>
    </sheetView>
  </sheetViews>
  <sheetFormatPr defaultColWidth="9.140625" defaultRowHeight="19.5" customHeight="1"/>
  <cols>
    <col min="1" max="1" width="3.57421875" style="0" customWidth="1"/>
    <col min="2" max="2" width="9.140625" style="0" customWidth="1"/>
    <col min="3" max="3" width="10.57421875" style="0" customWidth="1"/>
    <col min="4" max="4" width="7.421875" style="0" bestFit="1" customWidth="1"/>
    <col min="5" max="5" width="8.28125" style="0" customWidth="1"/>
    <col min="6" max="6" width="8.57421875" style="0" customWidth="1"/>
    <col min="7" max="7" width="3.57421875" style="0" customWidth="1"/>
    <col min="8" max="8" width="8.57421875" style="0" customWidth="1"/>
    <col min="9" max="9" width="3.8515625" style="0" customWidth="1"/>
    <col min="10" max="10" width="8.57421875" style="0" customWidth="1"/>
    <col min="11" max="11" width="12.8515625" style="0" customWidth="1"/>
    <col min="12" max="12" width="9.140625" style="0" customWidth="1"/>
    <col min="13" max="13" width="3.57421875" style="0" customWidth="1"/>
  </cols>
  <sheetData>
    <row r="1" spans="2:12" ht="19.5" customHeight="1">
      <c r="B1" s="288" t="str">
        <f>'18-1(TR表紙)'!C33&amp;'18-1(TR表紙)'!D33</f>
        <v>様式18-11</v>
      </c>
      <c r="C1" s="288"/>
      <c r="D1" t="str">
        <f>'18-2(TR基本)'!E1</f>
        <v>27補正</v>
      </c>
      <c r="G1" s="425" t="str">
        <f>IF($J$2=リスト!G6,"","このシートは、上期実績のみで使用します。")</f>
        <v>このシートは、上期実績のみで使用します。</v>
      </c>
      <c r="H1" s="425"/>
      <c r="I1" s="425"/>
      <c r="J1" s="425"/>
      <c r="K1" s="425"/>
      <c r="L1" s="425"/>
    </row>
    <row r="2" spans="9:12" ht="19.5" customHeight="1">
      <c r="I2" s="67" t="s">
        <v>20</v>
      </c>
      <c r="J2" s="317">
        <f>IF('18-1(TR表紙)'!$J$2="","",'18-1(TR表紙)'!$J$2)</f>
      </c>
      <c r="K2" s="317"/>
      <c r="L2" s="317"/>
    </row>
    <row r="3" spans="9:12" ht="19.5" customHeight="1">
      <c r="I3" s="67" t="s">
        <v>21</v>
      </c>
      <c r="J3" s="406">
        <f>IF(J2&lt;&gt;"実績報告書（上期）","",IF('18-1(TR表紙)'!$J$3="","",'18-1(TR表紙)'!$J$3))</f>
      </c>
      <c r="K3" s="406"/>
      <c r="L3" s="406"/>
    </row>
    <row r="4" spans="9:12" ht="19.5" customHeight="1">
      <c r="I4" s="67" t="s">
        <v>22</v>
      </c>
      <c r="J4" s="407">
        <f>IF(J2&lt;&gt;"実績報告書（上期）","",IF('18-1(TR表紙)'!$J$4="","",'18-1(TR表紙)'!$J$4))</f>
      </c>
      <c r="K4" s="407"/>
      <c r="L4" s="407"/>
    </row>
    <row r="5" spans="2:20" ht="19.5" customHeight="1">
      <c r="B5" t="s">
        <v>23</v>
      </c>
      <c r="O5" s="15"/>
      <c r="P5" s="15"/>
      <c r="Q5" s="15"/>
      <c r="R5" s="15"/>
      <c r="S5" s="15"/>
      <c r="T5" s="15"/>
    </row>
    <row r="6" spans="2:20" ht="19.5" customHeight="1">
      <c r="B6" t="s">
        <v>24</v>
      </c>
      <c r="O6" s="15"/>
      <c r="P6" s="15"/>
      <c r="Q6" s="15"/>
      <c r="R6" s="15"/>
      <c r="S6" s="15"/>
      <c r="T6" s="15"/>
    </row>
    <row r="7" spans="7:20" ht="19.5" customHeight="1">
      <c r="G7" s="408" t="s">
        <v>371</v>
      </c>
      <c r="H7" s="408"/>
      <c r="I7" s="408" t="s">
        <v>372</v>
      </c>
      <c r="J7" s="408"/>
      <c r="K7" s="62">
        <f>IF(J2&lt;&gt;"実績報告書（上期）","",IF('18-1(TR表紙)'!$I$14="","",'18-1(TR表紙)'!$I$14))</f>
      </c>
      <c r="L7" s="62">
        <f>IF(J2&lt;&gt;"実績報告書（上期）","",IF('18-1(TR表紙)'!$K$14="","",'18-1(TR表紙)'!$K$14))</f>
      </c>
      <c r="O7" s="15"/>
      <c r="P7" s="15"/>
      <c r="Q7" s="15"/>
      <c r="R7" s="15"/>
      <c r="S7" s="15"/>
      <c r="T7" s="15"/>
    </row>
    <row r="8" spans="5:20" ht="19.5" customHeight="1">
      <c r="E8" s="409" t="s">
        <v>325</v>
      </c>
      <c r="F8" s="409"/>
      <c r="G8" s="409"/>
      <c r="H8" s="410">
        <f>IF(J2&lt;&gt;"実績報告書（上期）","",IF('18-1(TR表紙)'!$H$9="","",'18-1(TR表紙)'!$H$9))</f>
      </c>
      <c r="I8" s="410"/>
      <c r="J8" s="410"/>
      <c r="K8" s="410"/>
      <c r="L8" s="410"/>
      <c r="O8" s="15"/>
      <c r="P8" s="15"/>
      <c r="Q8" s="15"/>
      <c r="R8" s="15"/>
      <c r="S8" s="15"/>
      <c r="T8" s="15"/>
    </row>
    <row r="9" spans="5:13" ht="19.5" customHeight="1">
      <c r="E9" s="66" t="s">
        <v>326</v>
      </c>
      <c r="F9" s="409" t="s">
        <v>327</v>
      </c>
      <c r="G9" s="409"/>
      <c r="H9" s="410">
        <f>IF(J2&lt;&gt;"実績報告書（上期）","",IF('18-1(TR表紙)'!$H$10="","",'18-1(TR表紙)'!$H$10))</f>
      </c>
      <c r="I9" s="410"/>
      <c r="J9" s="410"/>
      <c r="K9" s="410">
        <f>IF(J2&lt;&gt;"実績報告書（上期）","",IF('18-1(TR表紙)'!$J$10="","",'18-1(TR表紙)'!$J$10))</f>
      </c>
      <c r="L9" s="410"/>
      <c r="M9" s="78" t="s">
        <v>346</v>
      </c>
    </row>
    <row r="12" spans="2:12" ht="19.5" customHeight="1">
      <c r="B12" s="287" t="s">
        <v>578</v>
      </c>
      <c r="C12" s="287"/>
      <c r="D12" s="287"/>
      <c r="E12" s="287"/>
      <c r="F12" s="287"/>
      <c r="G12" s="287"/>
      <c r="H12" s="287"/>
      <c r="I12" s="287"/>
      <c r="J12" s="287"/>
      <c r="K12" s="287"/>
      <c r="L12" s="287"/>
    </row>
    <row r="13" spans="2:12" ht="19.5" customHeight="1">
      <c r="B13" s="287" t="s">
        <v>577</v>
      </c>
      <c r="C13" s="287"/>
      <c r="D13" s="287"/>
      <c r="E13" s="287"/>
      <c r="F13" s="287"/>
      <c r="G13" s="287"/>
      <c r="H13" s="287"/>
      <c r="I13" s="287"/>
      <c r="J13" s="287"/>
      <c r="K13" s="287"/>
      <c r="L13" s="287"/>
    </row>
    <row r="14" spans="2:11" ht="19.5" customHeight="1">
      <c r="B14" s="283"/>
      <c r="C14" s="283"/>
      <c r="D14" s="283"/>
      <c r="E14" s="283"/>
      <c r="F14" s="283"/>
      <c r="G14" s="283"/>
      <c r="H14" s="283"/>
      <c r="I14" s="283"/>
      <c r="J14" s="283"/>
      <c r="K14" s="283"/>
    </row>
    <row r="15" spans="2:11" ht="19.5" customHeight="1">
      <c r="B15" s="293" t="s">
        <v>309</v>
      </c>
      <c r="C15" s="293"/>
      <c r="D15" s="293"/>
      <c r="E15" s="293"/>
      <c r="F15" s="293"/>
      <c r="G15" s="293"/>
      <c r="H15" s="293"/>
      <c r="I15" s="293"/>
      <c r="J15" s="293"/>
      <c r="K15" s="293"/>
    </row>
    <row r="16" spans="2:11" ht="19.5" customHeight="1">
      <c r="B16" s="283"/>
      <c r="C16" s="283"/>
      <c r="D16" s="283"/>
      <c r="E16" s="283"/>
      <c r="F16" s="283"/>
      <c r="G16" s="283"/>
      <c r="H16" s="283"/>
      <c r="I16" s="283"/>
      <c r="J16" s="283"/>
      <c r="K16" s="283"/>
    </row>
    <row r="17" spans="2:11" ht="19.5" customHeight="1">
      <c r="B17" s="283" t="s">
        <v>30</v>
      </c>
      <c r="C17" s="283"/>
      <c r="D17" s="283"/>
      <c r="E17" s="283"/>
      <c r="F17" s="283"/>
      <c r="G17" s="283"/>
      <c r="H17" s="283"/>
      <c r="I17" s="283"/>
      <c r="J17" s="283"/>
      <c r="K17" s="283"/>
    </row>
    <row r="19" ht="19.5" customHeight="1">
      <c r="B19" t="s">
        <v>310</v>
      </c>
    </row>
    <row r="20" spans="3:11" ht="21.75" customHeight="1">
      <c r="C20" s="280" t="s">
        <v>311</v>
      </c>
      <c r="D20" s="282"/>
      <c r="E20" s="46" t="s">
        <v>313</v>
      </c>
      <c r="F20" s="74"/>
      <c r="G20" s="47" t="s">
        <v>314</v>
      </c>
      <c r="H20" s="74"/>
      <c r="I20" s="47" t="s">
        <v>315</v>
      </c>
      <c r="J20" s="74"/>
      <c r="K20" s="16" t="s">
        <v>316</v>
      </c>
    </row>
    <row r="21" spans="3:11" ht="21.75" customHeight="1">
      <c r="C21" s="280" t="s">
        <v>312</v>
      </c>
      <c r="D21" s="282"/>
      <c r="E21" s="411">
        <f>IF(F20=28,"28全森担発第",IF(F20="","",""))</f>
      </c>
      <c r="F21" s="300"/>
      <c r="G21" s="412"/>
      <c r="H21" s="412"/>
      <c r="I21" s="412"/>
      <c r="J21" s="413" t="s">
        <v>324</v>
      </c>
      <c r="K21" s="346"/>
    </row>
    <row r="23" ht="19.5" customHeight="1">
      <c r="B23" t="s">
        <v>579</v>
      </c>
    </row>
    <row r="24" spans="3:11" ht="21.75" customHeight="1">
      <c r="C24" s="280" t="s">
        <v>420</v>
      </c>
      <c r="D24" s="282"/>
      <c r="E24" s="414">
        <f>IF(J2="実績報告書（上期）",'18-9(積算表)'!$J$16,"")</f>
      </c>
      <c r="F24" s="415"/>
      <c r="G24" s="415"/>
      <c r="H24" s="415"/>
      <c r="I24" s="415"/>
      <c r="J24" s="415"/>
      <c r="K24" s="65" t="s">
        <v>345</v>
      </c>
    </row>
    <row r="26" ht="19.5" customHeight="1">
      <c r="B26" t="s">
        <v>317</v>
      </c>
    </row>
    <row r="27" spans="3:11" ht="21.75" customHeight="1">
      <c r="C27" s="280" t="s">
        <v>318</v>
      </c>
      <c r="D27" s="282"/>
      <c r="E27" s="416"/>
      <c r="F27" s="417"/>
      <c r="G27" s="417"/>
      <c r="H27" s="417"/>
      <c r="I27" s="417"/>
      <c r="J27" s="417"/>
      <c r="K27" s="418"/>
    </row>
    <row r="28" spans="3:11" ht="21.75" customHeight="1">
      <c r="C28" s="280" t="s">
        <v>319</v>
      </c>
      <c r="D28" s="282"/>
      <c r="E28" s="416"/>
      <c r="F28" s="417"/>
      <c r="G28" s="417"/>
      <c r="H28" s="417"/>
      <c r="I28" s="417"/>
      <c r="J28" s="417"/>
      <c r="K28" s="418"/>
    </row>
    <row r="29" spans="3:11" ht="21.75" customHeight="1">
      <c r="C29" s="280" t="s">
        <v>320</v>
      </c>
      <c r="D29" s="282"/>
      <c r="E29" s="419"/>
      <c r="F29" s="420"/>
      <c r="G29" s="420"/>
      <c r="H29" s="420"/>
      <c r="I29" s="420"/>
      <c r="J29" s="420"/>
      <c r="K29" s="421"/>
    </row>
    <row r="30" spans="3:11" ht="21.75" customHeight="1">
      <c r="C30" s="280" t="s">
        <v>321</v>
      </c>
      <c r="D30" s="282"/>
      <c r="E30" s="416"/>
      <c r="F30" s="417"/>
      <c r="G30" s="417"/>
      <c r="H30" s="417"/>
      <c r="I30" s="417"/>
      <c r="J30" s="417"/>
      <c r="K30" s="418"/>
    </row>
    <row r="31" spans="3:11" ht="49.5" customHeight="1">
      <c r="C31" s="280" t="s">
        <v>322</v>
      </c>
      <c r="D31" s="282"/>
      <c r="E31" s="422"/>
      <c r="F31" s="423"/>
      <c r="G31" s="423"/>
      <c r="H31" s="423"/>
      <c r="I31" s="423"/>
      <c r="J31" s="423"/>
      <c r="K31" s="424"/>
    </row>
    <row r="32" spans="3:11" ht="49.5" customHeight="1">
      <c r="C32" s="280" t="s">
        <v>323</v>
      </c>
      <c r="D32" s="282"/>
      <c r="E32" s="422"/>
      <c r="F32" s="423"/>
      <c r="G32" s="423"/>
      <c r="H32" s="423"/>
      <c r="I32" s="423"/>
      <c r="J32" s="423"/>
      <c r="K32" s="424"/>
    </row>
    <row r="34" ht="19.5" customHeight="1">
      <c r="B34" t="s">
        <v>368</v>
      </c>
    </row>
    <row r="35" ht="19.5" customHeight="1">
      <c r="B35" t="s">
        <v>369</v>
      </c>
    </row>
    <row r="36" spans="11:12" ht="19.5" customHeight="1">
      <c r="K36" s="61"/>
      <c r="L36" t="s">
        <v>370</v>
      </c>
    </row>
    <row r="38" ht="19.5" customHeight="1">
      <c r="B38" t="s">
        <v>624</v>
      </c>
    </row>
  </sheetData>
  <sheetProtection password="FA29" sheet="1"/>
  <mergeCells count="37">
    <mergeCell ref="C28:D28"/>
    <mergeCell ref="G1:L1"/>
    <mergeCell ref="C30:D30"/>
    <mergeCell ref="C32:D32"/>
    <mergeCell ref="C31:D31"/>
    <mergeCell ref="E30:K30"/>
    <mergeCell ref="E31:K31"/>
    <mergeCell ref="E32:K32"/>
    <mergeCell ref="E28:K28"/>
    <mergeCell ref="E29:K29"/>
    <mergeCell ref="B14:K14"/>
    <mergeCell ref="B16:K16"/>
    <mergeCell ref="B17:K17"/>
    <mergeCell ref="C27:D27"/>
    <mergeCell ref="E21:F21"/>
    <mergeCell ref="C21:D21"/>
    <mergeCell ref="G21:I21"/>
    <mergeCell ref="G7:H7"/>
    <mergeCell ref="E8:G8"/>
    <mergeCell ref="C29:D29"/>
    <mergeCell ref="C24:D24"/>
    <mergeCell ref="C20:D20"/>
    <mergeCell ref="E27:K27"/>
    <mergeCell ref="H9:J9"/>
    <mergeCell ref="K9:L9"/>
    <mergeCell ref="E24:J24"/>
    <mergeCell ref="J21:K21"/>
    <mergeCell ref="B12:L12"/>
    <mergeCell ref="B13:L13"/>
    <mergeCell ref="F9:G9"/>
    <mergeCell ref="B15:K15"/>
    <mergeCell ref="B1:C1"/>
    <mergeCell ref="J2:L2"/>
    <mergeCell ref="J3:L3"/>
    <mergeCell ref="J4:L4"/>
    <mergeCell ref="H8:L8"/>
    <mergeCell ref="I7:J7"/>
  </mergeCells>
  <conditionalFormatting sqref="G21:I21">
    <cfRule type="expression" priority="26" dxfId="22" stopIfTrue="1">
      <formula>G21=""</formula>
    </cfRule>
  </conditionalFormatting>
  <conditionalFormatting sqref="F20">
    <cfRule type="expression" priority="25" dxfId="22" stopIfTrue="1">
      <formula>F20=""</formula>
    </cfRule>
  </conditionalFormatting>
  <conditionalFormatting sqref="H20">
    <cfRule type="expression" priority="24" dxfId="22" stopIfTrue="1">
      <formula>H20=""</formula>
    </cfRule>
  </conditionalFormatting>
  <conditionalFormatting sqref="J20">
    <cfRule type="expression" priority="23" dxfId="22" stopIfTrue="1">
      <formula>J20=""</formula>
    </cfRule>
  </conditionalFormatting>
  <conditionalFormatting sqref="H8:L8">
    <cfRule type="expression" priority="22" dxfId="652" stopIfTrue="1">
      <formula>$H$8=""</formula>
    </cfRule>
  </conditionalFormatting>
  <conditionalFormatting sqref="H9:J9">
    <cfRule type="expression" priority="20" dxfId="652" stopIfTrue="1">
      <formula>$H$9=""</formula>
    </cfRule>
  </conditionalFormatting>
  <conditionalFormatting sqref="K9:L9">
    <cfRule type="expression" priority="19" dxfId="652" stopIfTrue="1">
      <formula>$K$9=""</formula>
    </cfRule>
  </conditionalFormatting>
  <conditionalFormatting sqref="E8:G8">
    <cfRule type="expression" priority="18" dxfId="649" stopIfTrue="1">
      <formula>$H$8=""</formula>
    </cfRule>
  </conditionalFormatting>
  <conditionalFormatting sqref="E9">
    <cfRule type="expression" priority="17" dxfId="649" stopIfTrue="1">
      <formula>$H$9=""</formula>
    </cfRule>
  </conditionalFormatting>
  <conditionalFormatting sqref="F9:G9">
    <cfRule type="expression" priority="16" dxfId="649" stopIfTrue="1">
      <formula>$K$9=""</formula>
    </cfRule>
  </conditionalFormatting>
  <conditionalFormatting sqref="E24:J24">
    <cfRule type="expression" priority="12" dxfId="0" stopIfTrue="1">
      <formula>E24=0</formula>
    </cfRule>
    <cfRule type="expression" priority="13" dxfId="0" stopIfTrue="1">
      <formula>E24=""</formula>
    </cfRule>
  </conditionalFormatting>
  <conditionalFormatting sqref="E27:K32">
    <cfRule type="expression" priority="11" dxfId="22" stopIfTrue="1">
      <formula>E27=""</formula>
    </cfRule>
  </conditionalFormatting>
  <conditionalFormatting sqref="I2">
    <cfRule type="expression" priority="10" dxfId="653" stopIfTrue="1">
      <formula>J2=""</formula>
    </cfRule>
  </conditionalFormatting>
  <conditionalFormatting sqref="I3">
    <cfRule type="expression" priority="9" dxfId="653" stopIfTrue="1">
      <formula>J3=""</formula>
    </cfRule>
  </conditionalFormatting>
  <conditionalFormatting sqref="I4">
    <cfRule type="expression" priority="8" dxfId="653" stopIfTrue="1">
      <formula>J4=""</formula>
    </cfRule>
  </conditionalFormatting>
  <conditionalFormatting sqref="J2:L3">
    <cfRule type="expression" priority="7" dxfId="0" stopIfTrue="1">
      <formula>J2=""</formula>
    </cfRule>
  </conditionalFormatting>
  <conditionalFormatting sqref="I7:J7">
    <cfRule type="expression" priority="6" dxfId="654" stopIfTrue="1">
      <formula>$L$7=""</formula>
    </cfRule>
  </conditionalFormatting>
  <conditionalFormatting sqref="G7:H7">
    <cfRule type="expression" priority="5" dxfId="649" stopIfTrue="1">
      <formula>$K$7=""</formula>
    </cfRule>
  </conditionalFormatting>
  <conditionalFormatting sqref="K7">
    <cfRule type="expression" priority="4" dxfId="652" stopIfTrue="1">
      <formula>$K$7=""</formula>
    </cfRule>
  </conditionalFormatting>
  <conditionalFormatting sqref="L7">
    <cfRule type="expression" priority="3" dxfId="652" stopIfTrue="1">
      <formula>$L$7=""</formula>
    </cfRule>
  </conditionalFormatting>
  <conditionalFormatting sqref="G1:L1">
    <cfRule type="cellIs" priority="2" dxfId="40" operator="equal" stopIfTrue="1">
      <formula>""</formula>
    </cfRule>
  </conditionalFormatting>
  <conditionalFormatting sqref="J4:L4">
    <cfRule type="expression" priority="1" dxfId="0" stopIfTrue="1">
      <formula>J4=""</formula>
    </cfRule>
  </conditionalFormatting>
  <dataValidations count="9">
    <dataValidation type="whole" allowBlank="1" showInputMessage="1" showErrorMessage="1" error="承認日（月）はH28.5～H28.9の間です。" imeMode="disabled" sqref="H20">
      <formula1>5</formula1>
      <formula2>9</formula2>
    </dataValidation>
    <dataValidation type="whole" allowBlank="1" showInputMessage="1" showErrorMessage="1" error="承認日（日）は1～31の間です。" imeMode="disabled" sqref="J20">
      <formula1>1</formula1>
      <formula2>31</formula2>
    </dataValidation>
    <dataValidation type="custom" allowBlank="1" showInputMessage="1" showErrorMessage="1" error="金融機関名は全角25文字以内で入力してください。&#10;※空白（スペース）も全角で入力してください。&#10;" imeMode="hiragana" sqref="E27:K27">
      <formula1>AND(LENB(E27)&lt;=50,E27=WIDECHAR(E27))</formula1>
    </dataValidation>
    <dataValidation type="custom" allowBlank="1" showInputMessage="1" showErrorMessage="1" error="支店名は全角25文字以内で入力してください。&#10;※空白（スペース）も全角で入力してください。" imeMode="hiragana" sqref="E28:K28">
      <formula1>AND(LENB(E28)&lt;=50,E28=WIDECHAR(E28))</formula1>
    </dataValidation>
    <dataValidation type="list" allowBlank="1" showInputMessage="1" showErrorMessage="1" error="預金種目はリストから選択してください。" sqref="E29:K29">
      <formula1>INDIRECT("リスト!$BC$4:$BC$5")</formula1>
    </dataValidation>
    <dataValidation type="custom" allowBlank="1" showInputMessage="1" showErrorMessage="1" error="口座番号は半角10文字以内で入力してください。&#10;※空白（スペース）も半角で入力してください。" imeMode="disabled" sqref="E30:K30">
      <formula1>AND(LENB(E30)&lt;=10)</formula1>
    </dataValidation>
    <dataValidation allowBlank="1" showInputMessage="1" showErrorMessage="1" imeMode="fullKatakana" sqref="E31:K31"/>
    <dataValidation allowBlank="1" showInputMessage="1" showErrorMessage="1" imeMode="hiragana" sqref="E32:K32"/>
    <dataValidation type="whole" operator="equal" allowBlank="1" showInputMessage="1" showErrorMessage="1" error="承認日（年）は28です。" imeMode="disabled" sqref="F20">
      <formula1>28</formula1>
    </dataValidation>
  </dataValidations>
  <printOptions/>
  <pageMargins left="0.7874015748031497" right="0.3937007874015748" top="0.3937007874015748" bottom="0.3937007874015748" header="0.1968503937007874" footer="0.1968503937007874"/>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B1:T39"/>
  <sheetViews>
    <sheetView view="pageBreakPreview" zoomScaleSheetLayoutView="100" zoomScalePageLayoutView="0" workbookViewId="0" topLeftCell="A1">
      <selection activeCell="B1" sqref="B1:C1"/>
    </sheetView>
  </sheetViews>
  <sheetFormatPr defaultColWidth="9.140625" defaultRowHeight="19.5" customHeight="1"/>
  <cols>
    <col min="1" max="1" width="3.57421875" style="0" customWidth="1"/>
    <col min="2" max="2" width="9.140625" style="0" customWidth="1"/>
    <col min="3" max="3" width="10.57421875" style="0" customWidth="1"/>
    <col min="4" max="4" width="7.421875" style="0" bestFit="1" customWidth="1"/>
    <col min="5" max="5" width="8.28125" style="0" customWidth="1"/>
    <col min="6" max="6" width="8.57421875" style="0" customWidth="1"/>
    <col min="7" max="7" width="3.57421875" style="0" customWidth="1"/>
    <col min="8" max="8" width="8.57421875" style="0" customWidth="1"/>
    <col min="9" max="9" width="3.8515625" style="0" customWidth="1"/>
    <col min="10" max="10" width="8.57421875" style="0" customWidth="1"/>
    <col min="11" max="11" width="12.8515625" style="0" customWidth="1"/>
    <col min="12" max="12" width="9.140625" style="0" customWidth="1"/>
    <col min="13" max="13" width="3.57421875" style="0" customWidth="1"/>
  </cols>
  <sheetData>
    <row r="1" spans="2:12" ht="19.5" customHeight="1">
      <c r="B1" s="288" t="str">
        <f>'18-1(TR表紙)'!C34&amp;'18-1(TR表紙)'!D34</f>
        <v>様式18-12</v>
      </c>
      <c r="C1" s="288"/>
      <c r="D1" t="str">
        <f>'18-2(TR基本)'!E1</f>
        <v>27補正</v>
      </c>
      <c r="G1" s="425">
        <f>IF($J$2=リスト!G7,"","このシートは、年間実績のみで使用します。")</f>
      </c>
      <c r="H1" s="425"/>
      <c r="I1" s="425"/>
      <c r="J1" s="425"/>
      <c r="K1" s="425"/>
      <c r="L1" s="425"/>
    </row>
    <row r="2" spans="9:12" ht="19.5" customHeight="1">
      <c r="I2" s="67" t="s">
        <v>20</v>
      </c>
      <c r="J2" s="317">
        <f>IF('18-1(TR表紙)'!$J$2="","",'18-1(TR表紙)'!$J$2)</f>
      </c>
      <c r="K2" s="317"/>
      <c r="L2" s="317"/>
    </row>
    <row r="3" spans="9:12" ht="19.5" customHeight="1">
      <c r="I3" s="67" t="s">
        <v>21</v>
      </c>
      <c r="J3" s="432">
        <f>IF(J2&lt;&gt;"実績報告書（年間）","",IF('18-1(TR表紙)'!$J$3="","",'18-1(TR表紙)'!$J$3))</f>
      </c>
      <c r="K3" s="432"/>
      <c r="L3" s="432"/>
    </row>
    <row r="4" spans="9:12" ht="19.5" customHeight="1">
      <c r="I4" s="67" t="s">
        <v>22</v>
      </c>
      <c r="J4" s="407">
        <f>IF(J2&lt;&gt;"実績報告書（年間）","",IF('18-1(TR表紙)'!$J$4="","",'18-1(TR表紙)'!$J$4))</f>
      </c>
      <c r="K4" s="407"/>
      <c r="L4" s="407"/>
    </row>
    <row r="5" spans="2:20" ht="19.5" customHeight="1">
      <c r="B5" t="s">
        <v>23</v>
      </c>
      <c r="O5" s="15"/>
      <c r="P5" s="15"/>
      <c r="Q5" s="15"/>
      <c r="R5" s="15"/>
      <c r="S5" s="15"/>
      <c r="T5" s="15"/>
    </row>
    <row r="6" spans="2:20" ht="19.5" customHeight="1">
      <c r="B6" t="s">
        <v>24</v>
      </c>
      <c r="O6" s="15"/>
      <c r="P6" s="15"/>
      <c r="Q6" s="15"/>
      <c r="R6" s="15"/>
      <c r="S6" s="15"/>
      <c r="T6" s="15"/>
    </row>
    <row r="7" spans="7:20" ht="19.5" customHeight="1">
      <c r="G7" s="408" t="s">
        <v>371</v>
      </c>
      <c r="H7" s="408"/>
      <c r="I7" s="408" t="s">
        <v>372</v>
      </c>
      <c r="J7" s="408"/>
      <c r="K7" s="62">
        <f>IF(J2&lt;&gt;"実績報告書（年間）","",IF('18-1(TR表紙)'!$I$14="","",'18-1(TR表紙)'!$I$14))</f>
      </c>
      <c r="L7" s="62">
        <f>IF(J2&lt;&gt;"実績報告書（年間）","",IF('18-1(TR表紙)'!$K$14="","",'18-1(TR表紙)'!$K$14))</f>
      </c>
      <c r="O7" s="15"/>
      <c r="P7" s="15"/>
      <c r="Q7" s="15"/>
      <c r="R7" s="15"/>
      <c r="S7" s="15"/>
      <c r="T7" s="15"/>
    </row>
    <row r="8" spans="5:20" ht="19.5" customHeight="1">
      <c r="E8" s="409" t="s">
        <v>325</v>
      </c>
      <c r="F8" s="409"/>
      <c r="G8" s="409"/>
      <c r="H8" s="431">
        <f>IF(J2&lt;&gt;"実績報告書（年間）","",IF('18-1(TR表紙)'!$H$9="","",'18-1(TR表紙)'!$H$9))</f>
      </c>
      <c r="I8" s="431"/>
      <c r="J8" s="431"/>
      <c r="K8" s="431"/>
      <c r="L8" s="431"/>
      <c r="O8" s="15"/>
      <c r="P8" s="15"/>
      <c r="Q8" s="15"/>
      <c r="R8" s="15"/>
      <c r="S8" s="15"/>
      <c r="T8" s="15"/>
    </row>
    <row r="9" spans="5:13" ht="19.5" customHeight="1">
      <c r="E9" s="66" t="s">
        <v>326</v>
      </c>
      <c r="F9" s="409" t="s">
        <v>327</v>
      </c>
      <c r="G9" s="409"/>
      <c r="H9" s="431">
        <f>IF(J2&lt;&gt;"実績報告書（年間）","",IF('18-1(TR表紙)'!$H$10="","",'18-1(TR表紙)'!$H$10))</f>
      </c>
      <c r="I9" s="431"/>
      <c r="J9" s="431"/>
      <c r="K9" s="431">
        <f>IF(J2&lt;&gt;"実績報告書（年間）","",IF('18-1(TR表紙)'!$J$10="","",'18-1(TR表紙)'!$J$10))</f>
      </c>
      <c r="L9" s="431"/>
      <c r="M9" s="78" t="s">
        <v>346</v>
      </c>
    </row>
    <row r="12" spans="2:12" ht="19.5" customHeight="1">
      <c r="B12" s="287" t="s">
        <v>578</v>
      </c>
      <c r="C12" s="287"/>
      <c r="D12" s="287"/>
      <c r="E12" s="287"/>
      <c r="F12" s="287"/>
      <c r="G12" s="287"/>
      <c r="H12" s="287"/>
      <c r="I12" s="287"/>
      <c r="J12" s="287"/>
      <c r="K12" s="287"/>
      <c r="L12" s="287"/>
    </row>
    <row r="13" spans="2:12" ht="19.5" customHeight="1">
      <c r="B13" s="287" t="s">
        <v>419</v>
      </c>
      <c r="C13" s="287"/>
      <c r="D13" s="287"/>
      <c r="E13" s="287"/>
      <c r="F13" s="287"/>
      <c r="G13" s="287"/>
      <c r="H13" s="287"/>
      <c r="I13" s="287"/>
      <c r="J13" s="287"/>
      <c r="K13" s="287"/>
      <c r="L13" s="287"/>
    </row>
    <row r="14" spans="2:11" ht="19.5" customHeight="1">
      <c r="B14" s="283"/>
      <c r="C14" s="283"/>
      <c r="D14" s="283"/>
      <c r="E14" s="283"/>
      <c r="F14" s="283"/>
      <c r="G14" s="283"/>
      <c r="H14" s="283"/>
      <c r="I14" s="283"/>
      <c r="J14" s="283"/>
      <c r="K14" s="283"/>
    </row>
    <row r="15" spans="2:11" ht="19.5" customHeight="1">
      <c r="B15" s="293" t="s">
        <v>309</v>
      </c>
      <c r="C15" s="293"/>
      <c r="D15" s="293"/>
      <c r="E15" s="293"/>
      <c r="F15" s="293"/>
      <c r="G15" s="293"/>
      <c r="H15" s="293"/>
      <c r="I15" s="293"/>
      <c r="J15" s="293"/>
      <c r="K15" s="293"/>
    </row>
    <row r="16" spans="2:11" ht="19.5" customHeight="1">
      <c r="B16" s="283"/>
      <c r="C16" s="283"/>
      <c r="D16" s="283"/>
      <c r="E16" s="283"/>
      <c r="F16" s="283"/>
      <c r="G16" s="283"/>
      <c r="H16" s="283"/>
      <c r="I16" s="283"/>
      <c r="J16" s="283"/>
      <c r="K16" s="283"/>
    </row>
    <row r="17" spans="2:11" ht="19.5" customHeight="1">
      <c r="B17" s="283" t="s">
        <v>30</v>
      </c>
      <c r="C17" s="283"/>
      <c r="D17" s="283"/>
      <c r="E17" s="283"/>
      <c r="F17" s="283"/>
      <c r="G17" s="283"/>
      <c r="H17" s="283"/>
      <c r="I17" s="283"/>
      <c r="J17" s="283"/>
      <c r="K17" s="283"/>
    </row>
    <row r="19" ht="19.5" customHeight="1">
      <c r="B19" t="s">
        <v>310</v>
      </c>
    </row>
    <row r="20" spans="3:11" ht="21.75" customHeight="1">
      <c r="C20" s="280" t="s">
        <v>311</v>
      </c>
      <c r="D20" s="282"/>
      <c r="E20" s="46" t="s">
        <v>313</v>
      </c>
      <c r="F20" s="74"/>
      <c r="G20" s="47" t="s">
        <v>314</v>
      </c>
      <c r="H20" s="74"/>
      <c r="I20" s="47" t="s">
        <v>315</v>
      </c>
      <c r="J20" s="74"/>
      <c r="K20" s="16" t="s">
        <v>316</v>
      </c>
    </row>
    <row r="21" spans="3:11" ht="21.75" customHeight="1">
      <c r="C21" s="280" t="s">
        <v>312</v>
      </c>
      <c r="D21" s="282"/>
      <c r="E21" s="411">
        <f>IF(OR(F20=28,F20=29),"28全森担発第",IF(F20="","",""))</f>
      </c>
      <c r="F21" s="300"/>
      <c r="G21" s="412"/>
      <c r="H21" s="412"/>
      <c r="I21" s="412"/>
      <c r="J21" s="413" t="s">
        <v>324</v>
      </c>
      <c r="K21" s="346"/>
    </row>
    <row r="23" spans="2:11" ht="19.5" customHeight="1">
      <c r="B23" t="s">
        <v>579</v>
      </c>
      <c r="K23" s="132" t="s">
        <v>428</v>
      </c>
    </row>
    <row r="24" spans="3:11" ht="21.75" customHeight="1">
      <c r="C24" s="280"/>
      <c r="D24" s="282"/>
      <c r="E24" s="288" t="s">
        <v>329</v>
      </c>
      <c r="F24" s="288"/>
      <c r="G24" s="288" t="s">
        <v>330</v>
      </c>
      <c r="H24" s="288"/>
      <c r="I24" s="288"/>
      <c r="J24" s="288" t="s">
        <v>328</v>
      </c>
      <c r="K24" s="288"/>
    </row>
    <row r="25" spans="3:11" ht="21.75" customHeight="1">
      <c r="C25" s="280" t="s">
        <v>420</v>
      </c>
      <c r="D25" s="282"/>
      <c r="E25" s="426"/>
      <c r="F25" s="426"/>
      <c r="G25" s="427">
        <f>IF(J2="実績報告書（年間）",J25-E25,"")</f>
      </c>
      <c r="H25" s="427"/>
      <c r="I25" s="427"/>
      <c r="J25" s="427">
        <f>IF(J2="実績報告書（年間）",'18-9(積算表)'!$J$16,"")</f>
      </c>
      <c r="K25" s="427"/>
    </row>
    <row r="27" ht="19.5" customHeight="1">
      <c r="B27" t="s">
        <v>317</v>
      </c>
    </row>
    <row r="28" spans="3:11" ht="21.75" customHeight="1">
      <c r="C28" s="280" t="s">
        <v>318</v>
      </c>
      <c r="D28" s="282"/>
      <c r="E28" s="422"/>
      <c r="F28" s="423"/>
      <c r="G28" s="423"/>
      <c r="H28" s="423"/>
      <c r="I28" s="423"/>
      <c r="J28" s="423"/>
      <c r="K28" s="424"/>
    </row>
    <row r="29" spans="3:11" ht="21.75" customHeight="1">
      <c r="C29" s="280" t="s">
        <v>319</v>
      </c>
      <c r="D29" s="282"/>
      <c r="E29" s="422"/>
      <c r="F29" s="423"/>
      <c r="G29" s="423"/>
      <c r="H29" s="423"/>
      <c r="I29" s="423"/>
      <c r="J29" s="423"/>
      <c r="K29" s="424"/>
    </row>
    <row r="30" spans="3:11" ht="21.75" customHeight="1">
      <c r="C30" s="280" t="s">
        <v>320</v>
      </c>
      <c r="D30" s="282"/>
      <c r="E30" s="428"/>
      <c r="F30" s="429"/>
      <c r="G30" s="429"/>
      <c r="H30" s="429"/>
      <c r="I30" s="429"/>
      <c r="J30" s="429"/>
      <c r="K30" s="430"/>
    </row>
    <row r="31" spans="3:11" ht="21.75" customHeight="1">
      <c r="C31" s="280" t="s">
        <v>321</v>
      </c>
      <c r="D31" s="282"/>
      <c r="E31" s="422"/>
      <c r="F31" s="423"/>
      <c r="G31" s="423"/>
      <c r="H31" s="423"/>
      <c r="I31" s="423"/>
      <c r="J31" s="423"/>
      <c r="K31" s="424"/>
    </row>
    <row r="32" spans="3:11" ht="49.5" customHeight="1">
      <c r="C32" s="280" t="s">
        <v>322</v>
      </c>
      <c r="D32" s="282"/>
      <c r="E32" s="422"/>
      <c r="F32" s="423"/>
      <c r="G32" s="423"/>
      <c r="H32" s="423"/>
      <c r="I32" s="423"/>
      <c r="J32" s="423"/>
      <c r="K32" s="424"/>
    </row>
    <row r="33" spans="3:11" ht="49.5" customHeight="1">
      <c r="C33" s="280" t="s">
        <v>323</v>
      </c>
      <c r="D33" s="282"/>
      <c r="E33" s="422"/>
      <c r="F33" s="423"/>
      <c r="G33" s="423"/>
      <c r="H33" s="423"/>
      <c r="I33" s="423"/>
      <c r="J33" s="423"/>
      <c r="K33" s="424"/>
    </row>
    <row r="35" ht="19.5" customHeight="1">
      <c r="B35" t="s">
        <v>368</v>
      </c>
    </row>
    <row r="36" ht="19.5" customHeight="1">
      <c r="B36" t="s">
        <v>369</v>
      </c>
    </row>
    <row r="37" spans="11:12" ht="19.5" customHeight="1">
      <c r="K37" s="61"/>
      <c r="L37" t="s">
        <v>370</v>
      </c>
    </row>
    <row r="39" ht="19.5" customHeight="1">
      <c r="B39" t="s">
        <v>625</v>
      </c>
    </row>
  </sheetData>
  <sheetProtection password="FA29" sheet="1"/>
  <mergeCells count="43">
    <mergeCell ref="G1:L1"/>
    <mergeCell ref="J2:L2"/>
    <mergeCell ref="J3:L3"/>
    <mergeCell ref="J4:L4"/>
    <mergeCell ref="E8:G8"/>
    <mergeCell ref="H8:L8"/>
    <mergeCell ref="I7:J7"/>
    <mergeCell ref="G7:H7"/>
    <mergeCell ref="G21:I21"/>
    <mergeCell ref="J21:K21"/>
    <mergeCell ref="F9:G9"/>
    <mergeCell ref="H9:J9"/>
    <mergeCell ref="K9:L9"/>
    <mergeCell ref="B14:K14"/>
    <mergeCell ref="B12:L12"/>
    <mergeCell ref="C21:D21"/>
    <mergeCell ref="B13:L13"/>
    <mergeCell ref="E32:K32"/>
    <mergeCell ref="C28:D28"/>
    <mergeCell ref="E28:K28"/>
    <mergeCell ref="C29:D29"/>
    <mergeCell ref="E29:K29"/>
    <mergeCell ref="C25:D25"/>
    <mergeCell ref="C33:D33"/>
    <mergeCell ref="E33:K33"/>
    <mergeCell ref="E25:F25"/>
    <mergeCell ref="G25:I25"/>
    <mergeCell ref="J25:K25"/>
    <mergeCell ref="C30:D30"/>
    <mergeCell ref="E30:K30"/>
    <mergeCell ref="C31:D31"/>
    <mergeCell ref="E31:K31"/>
    <mergeCell ref="C32:D32"/>
    <mergeCell ref="B1:C1"/>
    <mergeCell ref="C24:D24"/>
    <mergeCell ref="E24:F24"/>
    <mergeCell ref="G24:I24"/>
    <mergeCell ref="J24:K24"/>
    <mergeCell ref="B15:K15"/>
    <mergeCell ref="B16:K16"/>
    <mergeCell ref="B17:K17"/>
    <mergeCell ref="C20:D20"/>
    <mergeCell ref="E21:F21"/>
  </mergeCells>
  <conditionalFormatting sqref="F20">
    <cfRule type="expression" priority="25" dxfId="22" stopIfTrue="1">
      <formula>F20=""</formula>
    </cfRule>
  </conditionalFormatting>
  <conditionalFormatting sqref="H20">
    <cfRule type="expression" priority="24" dxfId="22" stopIfTrue="1">
      <formula>H20=""</formula>
    </cfRule>
  </conditionalFormatting>
  <conditionalFormatting sqref="J20">
    <cfRule type="expression" priority="23" dxfId="22" stopIfTrue="1">
      <formula>J20=""</formula>
    </cfRule>
  </conditionalFormatting>
  <conditionalFormatting sqref="G21:I21">
    <cfRule type="expression" priority="22" dxfId="22" stopIfTrue="1">
      <formula>G21=""</formula>
    </cfRule>
  </conditionalFormatting>
  <conditionalFormatting sqref="H8:L8">
    <cfRule type="expression" priority="21" dxfId="652" stopIfTrue="1">
      <formula>$H$8=""</formula>
    </cfRule>
  </conditionalFormatting>
  <conditionalFormatting sqref="E8:G8">
    <cfRule type="expression" priority="20" dxfId="649" stopIfTrue="1">
      <formula>$H$8=""</formula>
    </cfRule>
  </conditionalFormatting>
  <conditionalFormatting sqref="E9">
    <cfRule type="expression" priority="19" dxfId="649" stopIfTrue="1">
      <formula>$H$9=""</formula>
    </cfRule>
  </conditionalFormatting>
  <conditionalFormatting sqref="F9:G9">
    <cfRule type="expression" priority="18" dxfId="649" stopIfTrue="1">
      <formula>$K$9=""</formula>
    </cfRule>
  </conditionalFormatting>
  <conditionalFormatting sqref="H9:J9">
    <cfRule type="expression" priority="17" dxfId="652" stopIfTrue="1">
      <formula>$H$9=""</formula>
    </cfRule>
  </conditionalFormatting>
  <conditionalFormatting sqref="K9:L9">
    <cfRule type="expression" priority="16" dxfId="652" stopIfTrue="1">
      <formula>$K$9=""</formula>
    </cfRule>
  </conditionalFormatting>
  <conditionalFormatting sqref="I2">
    <cfRule type="expression" priority="15" dxfId="653" stopIfTrue="1">
      <formula>J2=""</formula>
    </cfRule>
  </conditionalFormatting>
  <conditionalFormatting sqref="I3">
    <cfRule type="expression" priority="14" dxfId="653" stopIfTrue="1">
      <formula>J3=""</formula>
    </cfRule>
  </conditionalFormatting>
  <conditionalFormatting sqref="I4">
    <cfRule type="expression" priority="13" dxfId="653" stopIfTrue="1">
      <formula>J4=""</formula>
    </cfRule>
  </conditionalFormatting>
  <conditionalFormatting sqref="J2:L4">
    <cfRule type="expression" priority="12" dxfId="0" stopIfTrue="1">
      <formula>J2=""</formula>
    </cfRule>
  </conditionalFormatting>
  <conditionalFormatting sqref="E25:F25">
    <cfRule type="expression" priority="11" dxfId="22" stopIfTrue="1">
      <formula>E25=""</formula>
    </cfRule>
  </conditionalFormatting>
  <conditionalFormatting sqref="G25:K25">
    <cfRule type="expression" priority="9" dxfId="0" stopIfTrue="1">
      <formula>G25=0</formula>
    </cfRule>
    <cfRule type="expression" priority="10" dxfId="0" stopIfTrue="1">
      <formula>G25=""</formula>
    </cfRule>
  </conditionalFormatting>
  <conditionalFormatting sqref="E28:K33">
    <cfRule type="expression" priority="8" dxfId="22" stopIfTrue="1">
      <formula>E28=""</formula>
    </cfRule>
  </conditionalFormatting>
  <conditionalFormatting sqref="I7:J7">
    <cfRule type="expression" priority="5" dxfId="649" stopIfTrue="1">
      <formula>$L$7=""</formula>
    </cfRule>
  </conditionalFormatting>
  <conditionalFormatting sqref="G7:H7">
    <cfRule type="expression" priority="4" dxfId="649" stopIfTrue="1">
      <formula>$K$7=""</formula>
    </cfRule>
  </conditionalFormatting>
  <conditionalFormatting sqref="K7">
    <cfRule type="expression" priority="3" dxfId="652" stopIfTrue="1">
      <formula>$K$7=""</formula>
    </cfRule>
  </conditionalFormatting>
  <conditionalFormatting sqref="L7">
    <cfRule type="expression" priority="2" dxfId="652" stopIfTrue="1">
      <formula>$L$7=""</formula>
    </cfRule>
  </conditionalFormatting>
  <conditionalFormatting sqref="G1:L1">
    <cfRule type="cellIs" priority="1" dxfId="40" operator="equal" stopIfTrue="1">
      <formula>""</formula>
    </cfRule>
  </conditionalFormatting>
  <dataValidations count="11">
    <dataValidation type="custom" allowBlank="1" showInputMessage="1" showErrorMessage="1" error="承認日（月）はH28.5～H29.1の間です。" imeMode="disabled" sqref="H20">
      <formula1>IF($F$20=28,AND(INT($H$20)=$H$20,5&lt;=$H$20,$H$20&lt;=12),IF($F$20=29,AND(INT($H$20)=$H$20,$H$20=1)))</formula1>
    </dataValidation>
    <dataValidation type="whole" allowBlank="1" showInputMessage="1" showErrorMessage="1" error="承認日（日）は1～31の間です。" imeMode="disabled" sqref="J20">
      <formula1>1</formula1>
      <formula2>31</formula2>
    </dataValidation>
    <dataValidation type="whole" operator="greaterThanOrEqual" allowBlank="1" showInputMessage="1" showErrorMessage="1" error="既受領額は、半角数字で入力してください。" imeMode="disabled" sqref="E25:F25">
      <formula1>0</formula1>
    </dataValidation>
    <dataValidation type="custom" allowBlank="1" showInputMessage="1" showErrorMessage="1" error="金融機関名は全角25文字以内で入力してください。&#10;※空白（スペース）も全角で入力してください。&#10;" imeMode="hiragana" sqref="E28:K28">
      <formula1>AND(LENB(E28)&lt;=50,E28=WIDECHAR(E28))</formula1>
    </dataValidation>
    <dataValidation type="custom" allowBlank="1" showInputMessage="1" showErrorMessage="1" error="支店名は全角25文字以内で入力してください。&#10;※空白（スペース）も全角で入力してください。" imeMode="hiragana" sqref="E29:K29">
      <formula1>AND(LENB(E29)&lt;=50,E29=WIDECHAR(E29))</formula1>
    </dataValidation>
    <dataValidation type="list" allowBlank="1" showInputMessage="1" showErrorMessage="1" error="預金種目はリストから選択してください。" sqref="E30:K30">
      <formula1>INDIRECT("リスト!$BC$4:$BC$5")</formula1>
    </dataValidation>
    <dataValidation type="custom" allowBlank="1" showInputMessage="1" showErrorMessage="1" error="口座番号は半角10文字以内で入力してください。&#10;※空白（スペース）も半角で入力してください。" imeMode="disabled" sqref="E31:K31">
      <formula1>AND(LENB(E31)&lt;=10)</formula1>
    </dataValidation>
    <dataValidation allowBlank="1" showInputMessage="1" showErrorMessage="1" imeMode="fullKatakana" sqref="E32:K32"/>
    <dataValidation allowBlank="1" showInputMessage="1" showErrorMessage="1" imeMode="hiragana" sqref="E33:K33"/>
    <dataValidation type="whole" allowBlank="1" showInputMessage="1" showErrorMessage="1" error="承認日（年）は28～29の間です。" imeMode="disabled" sqref="F20">
      <formula1>28</formula1>
      <formula2>29</formula2>
    </dataValidation>
    <dataValidation allowBlank="1" showInputMessage="1" showErrorMessage="1" error="提出日付は「平成28年9月1日」から「平成29年1月31日」の間の日付で入力してください。" sqref="J4:L4"/>
  </dataValidations>
  <printOptions/>
  <pageMargins left="0.7874015748031497" right="0.3937007874015748" top="0.3937007874015748" bottom="0.3937007874015748" header="0.1968503937007874" footer="0.196850393700787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FF0000"/>
  </sheetPr>
  <dimension ref="A1:BD68"/>
  <sheetViews>
    <sheetView view="pageBreakPreview" zoomScale="85" zoomScaleSheetLayoutView="85" zoomScalePageLayoutView="0" workbookViewId="0" topLeftCell="A22">
      <selection activeCell="C47" sqref="C47"/>
    </sheetView>
  </sheetViews>
  <sheetFormatPr defaultColWidth="9.140625" defaultRowHeight="15"/>
  <cols>
    <col min="1" max="1" width="3.57421875" style="20" customWidth="1"/>
    <col min="2" max="2" width="3.7109375" style="20" bestFit="1" customWidth="1"/>
    <col min="3" max="3" width="14.57421875" style="20" bestFit="1" customWidth="1"/>
    <col min="4" max="4" width="9.00390625" style="20" customWidth="1"/>
    <col min="5" max="5" width="3.57421875" style="20" customWidth="1"/>
    <col min="6" max="6" width="3.7109375" style="20" bestFit="1" customWidth="1"/>
    <col min="7" max="7" width="20.140625" style="20" bestFit="1" customWidth="1"/>
    <col min="8" max="8" width="9.00390625" style="20" customWidth="1"/>
    <col min="9" max="9" width="3.57421875" style="20" customWidth="1"/>
    <col min="10" max="10" width="3.7109375" style="20" bestFit="1" customWidth="1"/>
    <col min="11" max="12" width="9.00390625" style="20" customWidth="1"/>
    <col min="13" max="13" width="3.57421875" style="20" customWidth="1"/>
    <col min="14" max="14" width="3.7109375" style="20" bestFit="1" customWidth="1"/>
    <col min="15" max="15" width="21.421875" style="20" bestFit="1" customWidth="1"/>
    <col min="16" max="16" width="9.00390625" style="20" customWidth="1"/>
    <col min="17" max="17" width="3.57421875" style="20" customWidth="1"/>
    <col min="18" max="18" width="3.7109375" style="20" bestFit="1" customWidth="1"/>
    <col min="19" max="19" width="19.140625" style="20" customWidth="1"/>
    <col min="20" max="20" width="9.00390625" style="20" customWidth="1"/>
    <col min="21" max="21" width="3.57421875" style="20" customWidth="1"/>
    <col min="22" max="22" width="3.7109375" style="20" bestFit="1" customWidth="1"/>
    <col min="23" max="23" width="19.140625" style="20" customWidth="1"/>
    <col min="24" max="24" width="9.00390625" style="20" customWidth="1"/>
    <col min="25" max="25" width="3.57421875" style="20" customWidth="1"/>
    <col min="26" max="26" width="3.7109375" style="20" bestFit="1" customWidth="1"/>
    <col min="27" max="27" width="17.421875" style="20" bestFit="1" customWidth="1"/>
    <col min="28" max="28" width="9.00390625" style="20" customWidth="1"/>
    <col min="29" max="29" width="3.57421875" style="20" customWidth="1"/>
    <col min="30" max="30" width="3.7109375" style="20" bestFit="1" customWidth="1"/>
    <col min="31" max="31" width="17.421875" style="20" bestFit="1" customWidth="1"/>
    <col min="32" max="32" width="9.00390625" style="20" customWidth="1"/>
    <col min="33" max="33" width="3.57421875" style="20" customWidth="1"/>
    <col min="34" max="34" width="3.7109375" style="20" bestFit="1" customWidth="1"/>
    <col min="35" max="35" width="24.8515625" style="20" bestFit="1" customWidth="1"/>
    <col min="36" max="36" width="9.00390625" style="20" customWidth="1"/>
    <col min="37" max="37" width="3.57421875" style="20" customWidth="1"/>
    <col min="38" max="38" width="9.00390625" style="20" customWidth="1"/>
    <col min="39" max="39" width="12.421875" style="20" bestFit="1" customWidth="1"/>
    <col min="40" max="40" width="9.00390625" style="20" customWidth="1"/>
    <col min="41" max="41" width="3.57421875" style="20" customWidth="1"/>
    <col min="42" max="42" width="3.7109375" style="20" bestFit="1" customWidth="1"/>
    <col min="43" max="43" width="17.421875" style="20" bestFit="1" customWidth="1"/>
    <col min="44" max="44" width="9.00390625" style="20" customWidth="1"/>
    <col min="45" max="45" width="3.57421875" style="20" customWidth="1"/>
    <col min="46" max="46" width="3.7109375" style="20" bestFit="1" customWidth="1"/>
    <col min="47" max="47" width="23.421875" style="20" bestFit="1" customWidth="1"/>
    <col min="48" max="48" width="9.00390625" style="20" customWidth="1"/>
    <col min="49" max="49" width="3.57421875" style="20" customWidth="1"/>
    <col min="50" max="50" width="3.7109375" style="20" bestFit="1" customWidth="1"/>
    <col min="51" max="51" width="17.57421875" style="20" customWidth="1"/>
    <col min="52" max="52" width="12.57421875" style="20" customWidth="1"/>
    <col min="53" max="53" width="3.57421875" style="20" customWidth="1"/>
    <col min="54" max="54" width="3.7109375" style="20" bestFit="1" customWidth="1"/>
    <col min="55" max="55" width="17.57421875" style="20" customWidth="1"/>
    <col min="56" max="56" width="12.57421875" style="20" customWidth="1"/>
    <col min="57" max="16384" width="9.00390625" style="20" customWidth="1"/>
  </cols>
  <sheetData>
    <row r="1" spans="1:56" ht="14.25">
      <c r="A1" s="18"/>
      <c r="B1" s="269" t="s">
        <v>233</v>
      </c>
      <c r="C1" s="269"/>
      <c r="D1" s="269"/>
      <c r="E1" s="18"/>
      <c r="F1" s="275" t="s">
        <v>237</v>
      </c>
      <c r="G1" s="275"/>
      <c r="H1" s="275"/>
      <c r="I1" s="18"/>
      <c r="J1" s="272" t="s">
        <v>234</v>
      </c>
      <c r="K1" s="272"/>
      <c r="L1" s="272"/>
      <c r="M1" s="18"/>
      <c r="N1" s="273" t="s">
        <v>235</v>
      </c>
      <c r="O1" s="273"/>
      <c r="P1" s="273"/>
      <c r="Q1" s="18"/>
      <c r="R1" s="268" t="s">
        <v>306</v>
      </c>
      <c r="S1" s="268"/>
      <c r="T1" s="268"/>
      <c r="U1" s="18"/>
      <c r="V1" s="274" t="s">
        <v>243</v>
      </c>
      <c r="W1" s="274"/>
      <c r="X1" s="274"/>
      <c r="Z1" s="268" t="s">
        <v>244</v>
      </c>
      <c r="AA1" s="268"/>
      <c r="AB1" s="268"/>
      <c r="AD1" s="268" t="s">
        <v>245</v>
      </c>
      <c r="AE1" s="268"/>
      <c r="AF1" s="268"/>
      <c r="AH1" s="268" t="s">
        <v>247</v>
      </c>
      <c r="AI1" s="268"/>
      <c r="AJ1" s="268"/>
      <c r="AK1" s="52"/>
      <c r="AL1" s="268" t="s">
        <v>334</v>
      </c>
      <c r="AM1" s="268"/>
      <c r="AN1" s="268"/>
      <c r="AP1" s="268" t="s">
        <v>246</v>
      </c>
      <c r="AQ1" s="268"/>
      <c r="AR1" s="268"/>
      <c r="AT1" s="268" t="s">
        <v>261</v>
      </c>
      <c r="AU1" s="268"/>
      <c r="AV1" s="268"/>
      <c r="AX1" s="268" t="s">
        <v>262</v>
      </c>
      <c r="AY1" s="268"/>
      <c r="AZ1" s="268"/>
      <c r="BB1" s="268" t="s">
        <v>422</v>
      </c>
      <c r="BC1" s="268"/>
      <c r="BD1" s="268"/>
    </row>
    <row r="2" spans="1:56" ht="13.5">
      <c r="A2" s="18"/>
      <c r="B2" s="21" t="s">
        <v>31</v>
      </c>
      <c r="C2" s="21" t="s">
        <v>32</v>
      </c>
      <c r="D2" s="21" t="s">
        <v>10</v>
      </c>
      <c r="E2" s="18"/>
      <c r="F2" s="21" t="s">
        <v>31</v>
      </c>
      <c r="G2" s="21" t="s">
        <v>32</v>
      </c>
      <c r="H2" s="21" t="s">
        <v>10</v>
      </c>
      <c r="I2" s="18"/>
      <c r="J2" s="22" t="s">
        <v>31</v>
      </c>
      <c r="K2" s="22" t="s">
        <v>32</v>
      </c>
      <c r="L2" s="22" t="s">
        <v>10</v>
      </c>
      <c r="M2" s="18"/>
      <c r="N2" s="22" t="s">
        <v>33</v>
      </c>
      <c r="O2" s="22" t="s">
        <v>32</v>
      </c>
      <c r="P2" s="22" t="s">
        <v>10</v>
      </c>
      <c r="Q2" s="18"/>
      <c r="R2" s="21" t="s">
        <v>31</v>
      </c>
      <c r="S2" s="21" t="s">
        <v>32</v>
      </c>
      <c r="T2" s="21" t="s">
        <v>10</v>
      </c>
      <c r="U2" s="18"/>
      <c r="V2" s="21" t="s">
        <v>31</v>
      </c>
      <c r="W2" s="21" t="s">
        <v>32</v>
      </c>
      <c r="X2" s="21" t="s">
        <v>10</v>
      </c>
      <c r="Z2" s="21" t="s">
        <v>31</v>
      </c>
      <c r="AA2" s="21" t="s">
        <v>32</v>
      </c>
      <c r="AB2" s="21" t="s">
        <v>10</v>
      </c>
      <c r="AD2" s="21" t="s">
        <v>31</v>
      </c>
      <c r="AE2" s="21" t="s">
        <v>32</v>
      </c>
      <c r="AF2" s="21" t="s">
        <v>10</v>
      </c>
      <c r="AH2" s="21" t="s">
        <v>31</v>
      </c>
      <c r="AI2" s="21" t="s">
        <v>32</v>
      </c>
      <c r="AJ2" s="21" t="s">
        <v>10</v>
      </c>
      <c r="AK2" s="38"/>
      <c r="AL2" s="21" t="s">
        <v>31</v>
      </c>
      <c r="AM2" s="21" t="s">
        <v>32</v>
      </c>
      <c r="AN2" s="21" t="s">
        <v>10</v>
      </c>
      <c r="AP2" s="21" t="s">
        <v>31</v>
      </c>
      <c r="AQ2" s="21" t="s">
        <v>32</v>
      </c>
      <c r="AR2" s="21" t="s">
        <v>10</v>
      </c>
      <c r="AT2" s="21" t="s">
        <v>31</v>
      </c>
      <c r="AU2" s="21" t="s">
        <v>32</v>
      </c>
      <c r="AV2" s="21" t="s">
        <v>10</v>
      </c>
      <c r="AX2" s="21" t="s">
        <v>31</v>
      </c>
      <c r="AY2" s="21" t="s">
        <v>32</v>
      </c>
      <c r="AZ2" s="21" t="s">
        <v>10</v>
      </c>
      <c r="BB2" s="21" t="s">
        <v>31</v>
      </c>
      <c r="BC2" s="21" t="s">
        <v>32</v>
      </c>
      <c r="BD2" s="21" t="s">
        <v>10</v>
      </c>
    </row>
    <row r="3" spans="1:56" ht="13.5">
      <c r="A3" s="18"/>
      <c r="B3" s="23">
        <v>1</v>
      </c>
      <c r="C3" s="23"/>
      <c r="D3" s="24"/>
      <c r="E3" s="18"/>
      <c r="F3" s="23">
        <v>1</v>
      </c>
      <c r="G3" s="23"/>
      <c r="H3" s="24"/>
      <c r="I3" s="18"/>
      <c r="J3" s="25">
        <v>1</v>
      </c>
      <c r="K3" s="26"/>
      <c r="L3" s="26"/>
      <c r="M3" s="18"/>
      <c r="N3" s="25">
        <v>1</v>
      </c>
      <c r="O3" s="26"/>
      <c r="P3" s="26"/>
      <c r="Q3" s="18"/>
      <c r="R3" s="23">
        <v>1</v>
      </c>
      <c r="S3" s="23"/>
      <c r="T3" s="24"/>
      <c r="U3" s="18"/>
      <c r="V3" s="23">
        <v>1</v>
      </c>
      <c r="W3" s="23"/>
      <c r="X3" s="24"/>
      <c r="Z3" s="23">
        <v>1</v>
      </c>
      <c r="AA3" s="23"/>
      <c r="AB3" s="24"/>
      <c r="AD3" s="23">
        <v>1</v>
      </c>
      <c r="AE3" s="23"/>
      <c r="AF3" s="24"/>
      <c r="AH3" s="23">
        <v>1</v>
      </c>
      <c r="AI3" s="23"/>
      <c r="AJ3" s="24"/>
      <c r="AK3" s="32"/>
      <c r="AL3" s="23">
        <v>1</v>
      </c>
      <c r="AM3" s="23"/>
      <c r="AN3" s="24"/>
      <c r="AP3" s="23">
        <v>1</v>
      </c>
      <c r="AQ3" s="23"/>
      <c r="AR3" s="24"/>
      <c r="AT3" s="23">
        <v>1</v>
      </c>
      <c r="AU3" s="23"/>
      <c r="AV3" s="24"/>
      <c r="AX3" s="23">
        <v>1</v>
      </c>
      <c r="AY3" s="23"/>
      <c r="AZ3" s="24"/>
      <c r="BB3" s="23">
        <v>1</v>
      </c>
      <c r="BC3" s="23"/>
      <c r="BD3" s="24"/>
    </row>
    <row r="4" spans="1:56" ht="15">
      <c r="A4" s="18"/>
      <c r="B4" s="24">
        <v>2</v>
      </c>
      <c r="C4" s="27" t="s">
        <v>225</v>
      </c>
      <c r="D4" s="24"/>
      <c r="E4" s="18"/>
      <c r="F4" s="24">
        <v>2</v>
      </c>
      <c r="G4" s="28" t="s">
        <v>38</v>
      </c>
      <c r="H4" s="24"/>
      <c r="I4" s="18"/>
      <c r="J4" s="26">
        <v>2</v>
      </c>
      <c r="K4" s="26" t="s">
        <v>35</v>
      </c>
      <c r="L4" s="29" t="s">
        <v>34</v>
      </c>
      <c r="M4" s="18"/>
      <c r="N4" s="26">
        <v>2</v>
      </c>
      <c r="O4" s="14" t="s">
        <v>36</v>
      </c>
      <c r="P4" s="17" t="s">
        <v>34</v>
      </c>
      <c r="Q4" s="18"/>
      <c r="R4" s="24">
        <v>2</v>
      </c>
      <c r="S4" s="27" t="s">
        <v>288</v>
      </c>
      <c r="T4" s="24"/>
      <c r="U4" s="18"/>
      <c r="V4" s="24">
        <v>2</v>
      </c>
      <c r="W4" s="27" t="s">
        <v>286</v>
      </c>
      <c r="X4" s="24"/>
      <c r="Z4" s="24">
        <v>2</v>
      </c>
      <c r="AA4" s="28" t="s">
        <v>271</v>
      </c>
      <c r="AB4" s="24"/>
      <c r="AD4" s="24">
        <v>2</v>
      </c>
      <c r="AE4" s="28" t="s">
        <v>278</v>
      </c>
      <c r="AF4" s="24"/>
      <c r="AH4" s="24">
        <v>2</v>
      </c>
      <c r="AI4" s="98" t="s">
        <v>384</v>
      </c>
      <c r="AJ4" s="24"/>
      <c r="AK4" s="32"/>
      <c r="AL4" s="24">
        <v>2</v>
      </c>
      <c r="AM4" s="53" t="s">
        <v>335</v>
      </c>
      <c r="AN4" s="24"/>
      <c r="AP4" s="24">
        <v>2</v>
      </c>
      <c r="AQ4" s="23" t="s">
        <v>248</v>
      </c>
      <c r="AR4" s="44">
        <v>13800</v>
      </c>
      <c r="AT4" s="24">
        <v>2</v>
      </c>
      <c r="AU4" s="28" t="s">
        <v>263</v>
      </c>
      <c r="AV4" s="24"/>
      <c r="AX4" s="24">
        <v>2</v>
      </c>
      <c r="AY4" s="28" t="s">
        <v>269</v>
      </c>
      <c r="AZ4" s="24"/>
      <c r="BB4" s="24">
        <v>2</v>
      </c>
      <c r="BC4" s="129" t="s">
        <v>423</v>
      </c>
      <c r="BD4" s="24"/>
    </row>
    <row r="5" spans="1:56" ht="15">
      <c r="A5" s="18"/>
      <c r="B5" s="24">
        <v>3</v>
      </c>
      <c r="C5" s="27" t="s">
        <v>226</v>
      </c>
      <c r="D5" s="24"/>
      <c r="E5" s="18"/>
      <c r="F5" s="24">
        <v>3</v>
      </c>
      <c r="G5" s="28" t="s">
        <v>42</v>
      </c>
      <c r="H5" s="24"/>
      <c r="I5" s="18"/>
      <c r="J5" s="26">
        <v>3</v>
      </c>
      <c r="K5" s="30" t="s">
        <v>40</v>
      </c>
      <c r="L5" s="31" t="s">
        <v>39</v>
      </c>
      <c r="M5" s="18"/>
      <c r="N5" s="26">
        <v>3</v>
      </c>
      <c r="O5" s="14" t="s">
        <v>41</v>
      </c>
      <c r="P5" s="17" t="s">
        <v>39</v>
      </c>
      <c r="Q5" s="18"/>
      <c r="R5" s="24">
        <v>3</v>
      </c>
      <c r="S5" s="27" t="s">
        <v>289</v>
      </c>
      <c r="T5" s="24"/>
      <c r="U5" s="18"/>
      <c r="V5" s="24">
        <v>3</v>
      </c>
      <c r="W5" s="27" t="s">
        <v>287</v>
      </c>
      <c r="X5" s="24"/>
      <c r="Z5" s="24">
        <v>3</v>
      </c>
      <c r="AA5" s="28" t="s">
        <v>272</v>
      </c>
      <c r="AB5" s="24"/>
      <c r="AD5" s="24">
        <v>3</v>
      </c>
      <c r="AE5" s="28" t="s">
        <v>279</v>
      </c>
      <c r="AF5" s="24"/>
      <c r="AH5" s="24">
        <v>3</v>
      </c>
      <c r="AI5" s="98" t="s">
        <v>385</v>
      </c>
      <c r="AJ5" s="24"/>
      <c r="AK5" s="32"/>
      <c r="AL5" s="24">
        <v>3</v>
      </c>
      <c r="AM5" s="53" t="s">
        <v>336</v>
      </c>
      <c r="AN5" s="24"/>
      <c r="AP5" s="24">
        <v>3</v>
      </c>
      <c r="AQ5" s="28" t="s">
        <v>249</v>
      </c>
      <c r="AR5" s="44">
        <v>18100</v>
      </c>
      <c r="AT5" s="24">
        <v>3</v>
      </c>
      <c r="AU5" s="28" t="s">
        <v>264</v>
      </c>
      <c r="AV5" s="24"/>
      <c r="AX5" s="24">
        <v>3</v>
      </c>
      <c r="AY5" s="28" t="s">
        <v>270</v>
      </c>
      <c r="AZ5" s="24"/>
      <c r="BB5" s="24">
        <v>3</v>
      </c>
      <c r="BC5" s="129" t="s">
        <v>424</v>
      </c>
      <c r="BD5" s="24"/>
    </row>
    <row r="6" spans="1:48" ht="15">
      <c r="A6" s="18"/>
      <c r="B6" s="24">
        <v>4</v>
      </c>
      <c r="C6" s="27" t="s">
        <v>227</v>
      </c>
      <c r="D6" s="24"/>
      <c r="E6" s="18"/>
      <c r="F6" s="24">
        <v>4</v>
      </c>
      <c r="G6" s="24" t="s">
        <v>580</v>
      </c>
      <c r="H6" s="181" t="s">
        <v>623</v>
      </c>
      <c r="I6" s="18"/>
      <c r="J6" s="26">
        <v>4</v>
      </c>
      <c r="K6" s="30" t="s">
        <v>44</v>
      </c>
      <c r="L6" s="29" t="s">
        <v>43</v>
      </c>
      <c r="M6" s="18"/>
      <c r="N6" s="26">
        <v>4</v>
      </c>
      <c r="O6" s="14" t="s">
        <v>46</v>
      </c>
      <c r="P6" s="17" t="s">
        <v>45</v>
      </c>
      <c r="Q6" s="18"/>
      <c r="R6" s="24">
        <v>4</v>
      </c>
      <c r="S6" s="24" t="s">
        <v>290</v>
      </c>
      <c r="T6" s="24"/>
      <c r="U6" s="18"/>
      <c r="V6" s="24">
        <v>4</v>
      </c>
      <c r="W6" s="24" t="s">
        <v>284</v>
      </c>
      <c r="X6" s="24"/>
      <c r="Z6" s="24">
        <v>4</v>
      </c>
      <c r="AA6" s="24" t="s">
        <v>273</v>
      </c>
      <c r="AB6" s="24"/>
      <c r="AD6" s="24">
        <v>4</v>
      </c>
      <c r="AE6" s="24" t="s">
        <v>280</v>
      </c>
      <c r="AF6" s="24"/>
      <c r="AH6" s="24">
        <v>4</v>
      </c>
      <c r="AI6" s="59" t="s">
        <v>341</v>
      </c>
      <c r="AJ6" s="24"/>
      <c r="AL6" s="24">
        <v>4</v>
      </c>
      <c r="AM6" s="53" t="s">
        <v>337</v>
      </c>
      <c r="AN6" s="24"/>
      <c r="AP6" s="24">
        <v>4</v>
      </c>
      <c r="AQ6" s="28" t="s">
        <v>250</v>
      </c>
      <c r="AR6" s="44">
        <v>43700</v>
      </c>
      <c r="AT6" s="24">
        <v>4</v>
      </c>
      <c r="AU6" s="24" t="s">
        <v>265</v>
      </c>
      <c r="AV6" s="24"/>
    </row>
    <row r="7" spans="1:48" ht="13.5">
      <c r="A7" s="18"/>
      <c r="B7" s="24">
        <v>5</v>
      </c>
      <c r="C7" s="27" t="s">
        <v>228</v>
      </c>
      <c r="D7" s="24"/>
      <c r="E7" s="18"/>
      <c r="F7" s="24">
        <v>5</v>
      </c>
      <c r="G7" s="24"/>
      <c r="H7" s="181" t="s">
        <v>581</v>
      </c>
      <c r="I7" s="18"/>
      <c r="J7" s="25">
        <v>5</v>
      </c>
      <c r="K7" s="30" t="s">
        <v>48</v>
      </c>
      <c r="L7" s="31" t="s">
        <v>47</v>
      </c>
      <c r="M7" s="18"/>
      <c r="N7" s="25">
        <v>5</v>
      </c>
      <c r="O7" s="14" t="s">
        <v>50</v>
      </c>
      <c r="P7" s="17" t="s">
        <v>49</v>
      </c>
      <c r="Q7" s="18"/>
      <c r="R7" s="24">
        <v>5</v>
      </c>
      <c r="S7" s="24" t="s">
        <v>291</v>
      </c>
      <c r="T7" s="24"/>
      <c r="U7" s="18"/>
      <c r="V7" s="24">
        <v>5</v>
      </c>
      <c r="W7" s="24" t="s">
        <v>285</v>
      </c>
      <c r="X7" s="24"/>
      <c r="Z7" s="24">
        <v>5</v>
      </c>
      <c r="AA7" s="24" t="s">
        <v>274</v>
      </c>
      <c r="AB7" s="24"/>
      <c r="AD7" s="24">
        <v>5</v>
      </c>
      <c r="AE7" s="24" t="s">
        <v>281</v>
      </c>
      <c r="AF7" s="24"/>
      <c r="AH7" s="24">
        <v>5</v>
      </c>
      <c r="AI7" s="59" t="s">
        <v>342</v>
      </c>
      <c r="AJ7" s="24"/>
      <c r="AP7" s="24">
        <v>5</v>
      </c>
      <c r="AQ7" s="24" t="s">
        <v>251</v>
      </c>
      <c r="AR7" s="44">
        <v>30600</v>
      </c>
      <c r="AT7" s="24">
        <v>5</v>
      </c>
      <c r="AU7" s="24" t="s">
        <v>266</v>
      </c>
      <c r="AV7" s="24"/>
    </row>
    <row r="8" spans="2:48" ht="13.5">
      <c r="B8" s="24">
        <v>6</v>
      </c>
      <c r="C8" s="27" t="s">
        <v>229</v>
      </c>
      <c r="D8" s="24"/>
      <c r="E8" s="32"/>
      <c r="F8" s="32"/>
      <c r="G8" s="32"/>
      <c r="H8" s="32"/>
      <c r="I8" s="32"/>
      <c r="J8" s="26">
        <v>6</v>
      </c>
      <c r="K8" s="30" t="s">
        <v>52</v>
      </c>
      <c r="L8" s="29" t="s">
        <v>51</v>
      </c>
      <c r="M8" s="18"/>
      <c r="N8" s="26">
        <v>6</v>
      </c>
      <c r="O8" s="14" t="s">
        <v>53</v>
      </c>
      <c r="P8" s="17" t="s">
        <v>54</v>
      </c>
      <c r="Q8" s="18"/>
      <c r="R8" s="24">
        <v>6</v>
      </c>
      <c r="S8" s="24" t="s">
        <v>292</v>
      </c>
      <c r="T8" s="24"/>
      <c r="U8" s="18"/>
      <c r="V8" s="24">
        <v>6</v>
      </c>
      <c r="W8" s="24" t="s">
        <v>429</v>
      </c>
      <c r="X8" s="24"/>
      <c r="Z8" s="24">
        <v>6</v>
      </c>
      <c r="AA8" s="33" t="s">
        <v>275</v>
      </c>
      <c r="AB8" s="33"/>
      <c r="AD8" s="24">
        <v>6</v>
      </c>
      <c r="AE8" s="33" t="s">
        <v>282</v>
      </c>
      <c r="AF8" s="33"/>
      <c r="AP8" s="24">
        <v>6</v>
      </c>
      <c r="AQ8" s="24" t="s">
        <v>252</v>
      </c>
      <c r="AR8" s="44">
        <v>11100</v>
      </c>
      <c r="AT8" s="24">
        <v>6</v>
      </c>
      <c r="AU8" s="33" t="s">
        <v>267</v>
      </c>
      <c r="AV8" s="33"/>
    </row>
    <row r="9" spans="2:48" ht="13.5">
      <c r="B9" s="24">
        <v>7</v>
      </c>
      <c r="C9" s="27" t="s">
        <v>230</v>
      </c>
      <c r="D9" s="24"/>
      <c r="E9" s="32"/>
      <c r="F9" s="32"/>
      <c r="G9" s="32"/>
      <c r="H9" s="32"/>
      <c r="I9" s="32"/>
      <c r="J9" s="26">
        <v>7</v>
      </c>
      <c r="K9" s="30" t="s">
        <v>56</v>
      </c>
      <c r="L9" s="31" t="s">
        <v>55</v>
      </c>
      <c r="M9" s="18"/>
      <c r="N9" s="25">
        <v>7</v>
      </c>
      <c r="O9" s="14" t="s">
        <v>57</v>
      </c>
      <c r="P9" s="17" t="s">
        <v>58</v>
      </c>
      <c r="Q9" s="18"/>
      <c r="R9" s="24">
        <v>7</v>
      </c>
      <c r="S9" s="24" t="s">
        <v>293</v>
      </c>
      <c r="T9" s="24"/>
      <c r="U9" s="18"/>
      <c r="Z9" s="24">
        <v>7</v>
      </c>
      <c r="AA9" s="33" t="s">
        <v>276</v>
      </c>
      <c r="AB9" s="33"/>
      <c r="AD9" s="24">
        <v>7</v>
      </c>
      <c r="AE9" s="33" t="s">
        <v>283</v>
      </c>
      <c r="AF9" s="33"/>
      <c r="AP9" s="24">
        <v>7</v>
      </c>
      <c r="AQ9" s="33" t="s">
        <v>253</v>
      </c>
      <c r="AR9" s="45">
        <v>38000</v>
      </c>
      <c r="AT9" s="24">
        <v>7</v>
      </c>
      <c r="AU9" s="33" t="s">
        <v>268</v>
      </c>
      <c r="AV9" s="33"/>
    </row>
    <row r="10" spans="2:48" ht="14.25">
      <c r="B10" s="24">
        <v>8</v>
      </c>
      <c r="C10" s="27" t="s">
        <v>231</v>
      </c>
      <c r="D10" s="24"/>
      <c r="E10" s="32"/>
      <c r="F10" s="271" t="s">
        <v>236</v>
      </c>
      <c r="G10" s="271"/>
      <c r="H10" s="271"/>
      <c r="I10" s="32"/>
      <c r="J10" s="26">
        <v>8</v>
      </c>
      <c r="K10" s="30" t="s">
        <v>60</v>
      </c>
      <c r="L10" s="29" t="s">
        <v>59</v>
      </c>
      <c r="M10" s="18"/>
      <c r="N10" s="26">
        <v>8</v>
      </c>
      <c r="O10" s="14" t="s">
        <v>61</v>
      </c>
      <c r="P10" s="17" t="s">
        <v>62</v>
      </c>
      <c r="Q10" s="18"/>
      <c r="R10" s="24">
        <v>8</v>
      </c>
      <c r="S10" s="24" t="s">
        <v>294</v>
      </c>
      <c r="T10" s="24"/>
      <c r="U10" s="18"/>
      <c r="Z10" s="24">
        <v>8</v>
      </c>
      <c r="AA10" s="33" t="s">
        <v>277</v>
      </c>
      <c r="AB10" s="33"/>
      <c r="AD10" s="24">
        <v>8</v>
      </c>
      <c r="AE10" s="33" t="s">
        <v>277</v>
      </c>
      <c r="AF10" s="33"/>
      <c r="AP10" s="24">
        <v>8</v>
      </c>
      <c r="AQ10" s="33" t="s">
        <v>254</v>
      </c>
      <c r="AR10" s="45">
        <v>10100</v>
      </c>
      <c r="AT10" s="24">
        <v>8</v>
      </c>
      <c r="AU10" s="33" t="s">
        <v>426</v>
      </c>
      <c r="AV10" s="33"/>
    </row>
    <row r="11" spans="2:48" ht="13.5">
      <c r="B11" s="24">
        <v>9</v>
      </c>
      <c r="C11" s="27" t="s">
        <v>232</v>
      </c>
      <c r="D11" s="24"/>
      <c r="E11" s="32"/>
      <c r="F11" s="21" t="s">
        <v>31</v>
      </c>
      <c r="G11" s="21" t="s">
        <v>32</v>
      </c>
      <c r="H11" s="21" t="s">
        <v>10</v>
      </c>
      <c r="I11" s="32"/>
      <c r="J11" s="25">
        <v>9</v>
      </c>
      <c r="K11" s="30" t="s">
        <v>64</v>
      </c>
      <c r="L11" s="31" t="s">
        <v>63</v>
      </c>
      <c r="M11" s="18"/>
      <c r="N11" s="25">
        <v>9</v>
      </c>
      <c r="O11" s="14" t="s">
        <v>65</v>
      </c>
      <c r="P11" s="17" t="s">
        <v>66</v>
      </c>
      <c r="Q11" s="18"/>
      <c r="R11" s="24">
        <v>9</v>
      </c>
      <c r="S11" s="24" t="s">
        <v>295</v>
      </c>
      <c r="T11" s="24"/>
      <c r="U11" s="18"/>
      <c r="AP11" s="24">
        <v>9</v>
      </c>
      <c r="AQ11" s="33" t="s">
        <v>255</v>
      </c>
      <c r="AR11" s="45">
        <v>10200</v>
      </c>
      <c r="AT11" s="24">
        <v>9</v>
      </c>
      <c r="AU11" s="33" t="s">
        <v>425</v>
      </c>
      <c r="AV11" s="33"/>
    </row>
    <row r="12" spans="2:44" ht="13.5">
      <c r="B12" s="24">
        <v>10</v>
      </c>
      <c r="C12" s="129" t="s">
        <v>437</v>
      </c>
      <c r="D12" s="24"/>
      <c r="E12" s="32"/>
      <c r="F12" s="24">
        <v>1</v>
      </c>
      <c r="G12" s="34"/>
      <c r="H12" s="24"/>
      <c r="I12" s="32"/>
      <c r="J12" s="26">
        <v>10</v>
      </c>
      <c r="K12" s="30" t="s">
        <v>68</v>
      </c>
      <c r="L12" s="29" t="s">
        <v>67</v>
      </c>
      <c r="M12" s="18"/>
      <c r="N12" s="26">
        <v>10</v>
      </c>
      <c r="O12" s="14" t="s">
        <v>69</v>
      </c>
      <c r="P12" s="17" t="s">
        <v>70</v>
      </c>
      <c r="Q12" s="18"/>
      <c r="R12" s="24">
        <v>10</v>
      </c>
      <c r="S12" s="24" t="s">
        <v>296</v>
      </c>
      <c r="T12" s="24"/>
      <c r="U12" s="18"/>
      <c r="AP12" s="24">
        <v>10</v>
      </c>
      <c r="AQ12" s="33" t="s">
        <v>256</v>
      </c>
      <c r="AR12" s="45">
        <v>11100</v>
      </c>
    </row>
    <row r="13" spans="2:44" ht="15">
      <c r="B13" s="24">
        <v>11</v>
      </c>
      <c r="C13" s="146" t="s">
        <v>447</v>
      </c>
      <c r="D13" s="24"/>
      <c r="F13" s="24">
        <v>2</v>
      </c>
      <c r="G13" s="34" t="s">
        <v>37</v>
      </c>
      <c r="H13" s="24"/>
      <c r="J13" s="26">
        <v>11</v>
      </c>
      <c r="K13" s="30" t="s">
        <v>72</v>
      </c>
      <c r="L13" s="31" t="s">
        <v>71</v>
      </c>
      <c r="M13" s="18"/>
      <c r="N13" s="18"/>
      <c r="O13" s="18"/>
      <c r="P13" s="18"/>
      <c r="Q13" s="18"/>
      <c r="R13" s="24">
        <v>11</v>
      </c>
      <c r="S13" s="24" t="s">
        <v>297</v>
      </c>
      <c r="T13" s="24"/>
      <c r="U13" s="18"/>
      <c r="AP13" s="24">
        <v>11</v>
      </c>
      <c r="AQ13" s="33" t="s">
        <v>257</v>
      </c>
      <c r="AR13" s="45">
        <v>8600</v>
      </c>
    </row>
    <row r="14" spans="2:44" ht="13.5">
      <c r="B14" s="24"/>
      <c r="C14" s="33"/>
      <c r="D14" s="33"/>
      <c r="F14" s="24">
        <v>3</v>
      </c>
      <c r="G14" s="34" t="s">
        <v>239</v>
      </c>
      <c r="H14" s="24"/>
      <c r="J14" s="26">
        <v>12</v>
      </c>
      <c r="K14" s="30" t="s">
        <v>74</v>
      </c>
      <c r="L14" s="29" t="s">
        <v>73</v>
      </c>
      <c r="M14" s="18"/>
      <c r="N14" s="35"/>
      <c r="O14" s="35"/>
      <c r="P14" s="18"/>
      <c r="Q14" s="18"/>
      <c r="R14" s="24">
        <v>12</v>
      </c>
      <c r="S14" s="24" t="s">
        <v>298</v>
      </c>
      <c r="T14" s="24"/>
      <c r="U14" s="18"/>
      <c r="AP14" s="24">
        <v>12</v>
      </c>
      <c r="AQ14" s="33" t="s">
        <v>258</v>
      </c>
      <c r="AR14" s="45">
        <v>9800</v>
      </c>
    </row>
    <row r="15" spans="2:44" ht="14.25">
      <c r="B15" s="162"/>
      <c r="C15" s="163"/>
      <c r="D15" s="163"/>
      <c r="E15" s="19"/>
      <c r="F15" s="19"/>
      <c r="G15" s="19"/>
      <c r="H15" s="19"/>
      <c r="I15" s="19"/>
      <c r="J15" s="25">
        <v>13</v>
      </c>
      <c r="K15" s="30" t="s">
        <v>76</v>
      </c>
      <c r="L15" s="31" t="s">
        <v>75</v>
      </c>
      <c r="M15" s="36"/>
      <c r="N15" s="37"/>
      <c r="O15" s="37"/>
      <c r="P15" s="18"/>
      <c r="Q15" s="18"/>
      <c r="R15" s="24">
        <v>13</v>
      </c>
      <c r="S15" s="24" t="s">
        <v>299</v>
      </c>
      <c r="T15" s="24"/>
      <c r="U15" s="18"/>
      <c r="AP15" s="24">
        <v>13</v>
      </c>
      <c r="AQ15" s="33" t="s">
        <v>259</v>
      </c>
      <c r="AR15" s="45">
        <v>9700</v>
      </c>
    </row>
    <row r="16" spans="5:44" ht="14.25">
      <c r="E16" s="38"/>
      <c r="F16" s="19"/>
      <c r="G16" s="19"/>
      <c r="H16" s="19"/>
      <c r="I16" s="38"/>
      <c r="J16" s="26">
        <v>14</v>
      </c>
      <c r="K16" s="30" t="s">
        <v>78</v>
      </c>
      <c r="L16" s="29" t="s">
        <v>77</v>
      </c>
      <c r="M16" s="18"/>
      <c r="N16" s="18"/>
      <c r="O16" s="18"/>
      <c r="P16" s="18"/>
      <c r="Q16" s="18"/>
      <c r="R16" s="24">
        <v>14</v>
      </c>
      <c r="S16" s="24" t="s">
        <v>300</v>
      </c>
      <c r="T16" s="24"/>
      <c r="U16" s="18"/>
      <c r="AP16" s="24">
        <v>14</v>
      </c>
      <c r="AQ16" s="33" t="s">
        <v>260</v>
      </c>
      <c r="AR16" s="45">
        <v>1300</v>
      </c>
    </row>
    <row r="17" spans="5:21" ht="14.25">
      <c r="E17" s="39"/>
      <c r="F17" s="268" t="s">
        <v>240</v>
      </c>
      <c r="G17" s="268"/>
      <c r="H17" s="268"/>
      <c r="I17" s="39"/>
      <c r="J17" s="26">
        <v>15</v>
      </c>
      <c r="K17" s="30" t="s">
        <v>80</v>
      </c>
      <c r="L17" s="31" t="s">
        <v>79</v>
      </c>
      <c r="M17" s="18"/>
      <c r="N17" s="18"/>
      <c r="O17" s="18"/>
      <c r="P17" s="18"/>
      <c r="Q17" s="18"/>
      <c r="R17" s="24">
        <v>15</v>
      </c>
      <c r="S17" s="24" t="s">
        <v>301</v>
      </c>
      <c r="T17" s="24"/>
      <c r="U17" s="18"/>
    </row>
    <row r="18" spans="5:21" ht="13.5">
      <c r="E18" s="40"/>
      <c r="F18" s="21" t="s">
        <v>31</v>
      </c>
      <c r="G18" s="21" t="s">
        <v>32</v>
      </c>
      <c r="H18" s="21" t="s">
        <v>10</v>
      </c>
      <c r="I18" s="40"/>
      <c r="J18" s="26">
        <v>16</v>
      </c>
      <c r="K18" s="30" t="s">
        <v>82</v>
      </c>
      <c r="L18" s="29" t="s">
        <v>81</v>
      </c>
      <c r="M18" s="18"/>
      <c r="N18" s="18"/>
      <c r="O18" s="18"/>
      <c r="P18" s="18"/>
      <c r="Q18" s="18"/>
      <c r="R18" s="24">
        <v>16</v>
      </c>
      <c r="S18" s="24" t="s">
        <v>302</v>
      </c>
      <c r="T18" s="24"/>
      <c r="U18" s="18"/>
    </row>
    <row r="19" spans="5:21" ht="13.5">
      <c r="E19" s="41"/>
      <c r="F19" s="23">
        <v>1</v>
      </c>
      <c r="G19" s="23"/>
      <c r="H19" s="24"/>
      <c r="I19" s="41"/>
      <c r="J19" s="25">
        <v>17</v>
      </c>
      <c r="K19" s="30" t="s">
        <v>84</v>
      </c>
      <c r="L19" s="31" t="s">
        <v>83</v>
      </c>
      <c r="M19" s="18"/>
      <c r="N19" s="18"/>
      <c r="O19" s="18"/>
      <c r="P19" s="18"/>
      <c r="Q19" s="18"/>
      <c r="R19" s="24">
        <v>17</v>
      </c>
      <c r="S19" s="24" t="s">
        <v>303</v>
      </c>
      <c r="T19" s="24"/>
      <c r="U19" s="18"/>
    </row>
    <row r="20" spans="5:21" ht="14.25">
      <c r="E20" s="42"/>
      <c r="F20" s="24">
        <v>2</v>
      </c>
      <c r="G20" s="27" t="s">
        <v>241</v>
      </c>
      <c r="H20" s="24"/>
      <c r="I20" s="42"/>
      <c r="J20" s="26">
        <v>18</v>
      </c>
      <c r="K20" s="30" t="s">
        <v>86</v>
      </c>
      <c r="L20" s="29" t="s">
        <v>85</v>
      </c>
      <c r="M20" s="18"/>
      <c r="N20" s="18"/>
      <c r="O20" s="18"/>
      <c r="P20" s="18"/>
      <c r="Q20" s="18"/>
      <c r="R20" s="24">
        <v>18</v>
      </c>
      <c r="S20" s="24" t="s">
        <v>304</v>
      </c>
      <c r="T20" s="24"/>
      <c r="U20" s="18"/>
    </row>
    <row r="21" spans="5:21" ht="13.5">
      <c r="E21" s="38"/>
      <c r="F21" s="24">
        <v>3</v>
      </c>
      <c r="G21" s="27" t="s">
        <v>242</v>
      </c>
      <c r="H21" s="24"/>
      <c r="I21" s="38"/>
      <c r="J21" s="26">
        <v>19</v>
      </c>
      <c r="K21" s="30" t="s">
        <v>88</v>
      </c>
      <c r="L21" s="31" t="s">
        <v>87</v>
      </c>
      <c r="M21" s="18"/>
      <c r="N21" s="18"/>
      <c r="O21" s="18"/>
      <c r="P21" s="18"/>
      <c r="Q21" s="18"/>
      <c r="R21" s="24">
        <v>19</v>
      </c>
      <c r="S21" s="24" t="s">
        <v>305</v>
      </c>
      <c r="T21" s="24"/>
      <c r="U21" s="18"/>
    </row>
    <row r="22" spans="5:21" ht="13.5">
      <c r="E22" s="39"/>
      <c r="F22" s="38"/>
      <c r="G22" s="38"/>
      <c r="H22" s="38"/>
      <c r="I22" s="39"/>
      <c r="J22" s="26">
        <v>20</v>
      </c>
      <c r="K22" s="30" t="s">
        <v>90</v>
      </c>
      <c r="L22" s="29" t="s">
        <v>89</v>
      </c>
      <c r="M22" s="18"/>
      <c r="N22" s="18"/>
      <c r="O22" s="18"/>
      <c r="P22" s="18"/>
      <c r="Q22" s="18"/>
      <c r="R22" s="18"/>
      <c r="S22" s="18"/>
      <c r="T22" s="18"/>
      <c r="U22" s="18"/>
    </row>
    <row r="23" spans="5:21" ht="13.5">
      <c r="E23" s="32"/>
      <c r="F23" s="38"/>
      <c r="G23" s="38"/>
      <c r="H23" s="38"/>
      <c r="I23" s="32"/>
      <c r="J23" s="25">
        <v>21</v>
      </c>
      <c r="K23" s="30" t="s">
        <v>92</v>
      </c>
      <c r="L23" s="31" t="s">
        <v>91</v>
      </c>
      <c r="M23" s="18"/>
      <c r="N23" s="18"/>
      <c r="O23" s="18"/>
      <c r="P23" s="18"/>
      <c r="Q23" s="18"/>
      <c r="R23" s="18"/>
      <c r="S23" s="18"/>
      <c r="T23" s="18"/>
      <c r="U23" s="18"/>
    </row>
    <row r="24" spans="2:21" ht="14.25">
      <c r="B24" s="270" t="s">
        <v>400</v>
      </c>
      <c r="C24" s="270"/>
      <c r="D24" s="270"/>
      <c r="E24" s="32"/>
      <c r="F24" s="269" t="s">
        <v>238</v>
      </c>
      <c r="G24" s="269"/>
      <c r="H24" s="269"/>
      <c r="I24" s="32"/>
      <c r="J24" s="26">
        <v>22</v>
      </c>
      <c r="K24" s="30" t="s">
        <v>94</v>
      </c>
      <c r="L24" s="29" t="s">
        <v>93</v>
      </c>
      <c r="M24" s="18"/>
      <c r="N24" s="18"/>
      <c r="O24" s="18"/>
      <c r="P24" s="18"/>
      <c r="Q24" s="18"/>
      <c r="R24" s="18"/>
      <c r="S24" s="18"/>
      <c r="T24" s="18"/>
      <c r="U24" s="18"/>
    </row>
    <row r="25" spans="2:21" ht="13.5">
      <c r="B25" s="21" t="s">
        <v>31</v>
      </c>
      <c r="C25" s="21" t="s">
        <v>32</v>
      </c>
      <c r="D25" s="21" t="s">
        <v>10</v>
      </c>
      <c r="F25" s="21" t="s">
        <v>31</v>
      </c>
      <c r="G25" s="21" t="s">
        <v>32</v>
      </c>
      <c r="H25" s="21" t="s">
        <v>10</v>
      </c>
      <c r="J25" s="26">
        <v>23</v>
      </c>
      <c r="K25" s="30" t="s">
        <v>96</v>
      </c>
      <c r="L25" s="31" t="s">
        <v>95</v>
      </c>
      <c r="M25" s="18"/>
      <c r="N25" s="18"/>
      <c r="O25" s="18"/>
      <c r="P25" s="18"/>
      <c r="Q25" s="18"/>
      <c r="R25" s="18"/>
      <c r="S25" s="18"/>
      <c r="T25" s="18"/>
      <c r="U25" s="18"/>
    </row>
    <row r="26" spans="2:21" ht="13.5">
      <c r="B26" s="23">
        <v>1</v>
      </c>
      <c r="C26" s="23"/>
      <c r="D26" s="24"/>
      <c r="F26" s="23">
        <v>1</v>
      </c>
      <c r="G26" s="23"/>
      <c r="H26" s="24"/>
      <c r="J26" s="26">
        <v>24</v>
      </c>
      <c r="K26" s="30" t="s">
        <v>98</v>
      </c>
      <c r="L26" s="29" t="s">
        <v>97</v>
      </c>
      <c r="M26" s="18"/>
      <c r="N26" s="18"/>
      <c r="O26" s="18"/>
      <c r="P26" s="18"/>
      <c r="Q26" s="18"/>
      <c r="R26" s="18"/>
      <c r="S26" s="18"/>
      <c r="T26" s="18"/>
      <c r="U26" s="18"/>
    </row>
    <row r="27" spans="2:21" ht="13.5">
      <c r="B27" s="24">
        <v>2</v>
      </c>
      <c r="C27" s="98" t="s">
        <v>401</v>
      </c>
      <c r="D27" s="24"/>
      <c r="F27" s="23">
        <v>2</v>
      </c>
      <c r="G27" s="164">
        <f>'18-1(TR表紙)'!J4</f>
        <v>0</v>
      </c>
      <c r="H27" s="33" t="s">
        <v>551</v>
      </c>
      <c r="J27" s="25">
        <v>25</v>
      </c>
      <c r="K27" s="30" t="s">
        <v>100</v>
      </c>
      <c r="L27" s="31" t="s">
        <v>99</v>
      </c>
      <c r="M27" s="18"/>
      <c r="N27" s="18"/>
      <c r="O27" s="18"/>
      <c r="P27" s="18"/>
      <c r="Q27" s="18"/>
      <c r="R27" s="18"/>
      <c r="S27" s="18"/>
      <c r="T27" s="18"/>
      <c r="U27" s="18"/>
    </row>
    <row r="28" spans="2:21" ht="13.5">
      <c r="B28" s="24">
        <v>3</v>
      </c>
      <c r="C28" s="98" t="s">
        <v>402</v>
      </c>
      <c r="D28" s="24"/>
      <c r="F28" s="38"/>
      <c r="G28" s="38"/>
      <c r="H28" s="38"/>
      <c r="J28" s="26">
        <v>26</v>
      </c>
      <c r="K28" s="30" t="s">
        <v>102</v>
      </c>
      <c r="L28" s="29" t="s">
        <v>101</v>
      </c>
      <c r="M28" s="18"/>
      <c r="N28" s="18"/>
      <c r="O28" s="18"/>
      <c r="P28" s="18"/>
      <c r="Q28" s="18"/>
      <c r="R28" s="18"/>
      <c r="S28" s="18"/>
      <c r="T28" s="18"/>
      <c r="U28" s="18"/>
    </row>
    <row r="29" spans="2:21" ht="13.5">
      <c r="B29" s="24">
        <v>4</v>
      </c>
      <c r="C29" s="98" t="s">
        <v>403</v>
      </c>
      <c r="D29" s="24"/>
      <c r="F29" s="39"/>
      <c r="G29" s="39"/>
      <c r="H29" s="39"/>
      <c r="J29" s="26">
        <v>27</v>
      </c>
      <c r="K29" s="30" t="s">
        <v>104</v>
      </c>
      <c r="L29" s="31" t="s">
        <v>103</v>
      </c>
      <c r="M29" s="18"/>
      <c r="N29" s="18"/>
      <c r="O29" s="18"/>
      <c r="P29" s="18"/>
      <c r="Q29" s="18"/>
      <c r="R29" s="18"/>
      <c r="S29" s="18"/>
      <c r="T29" s="18"/>
      <c r="U29" s="18"/>
    </row>
    <row r="30" spans="2:21" ht="13.5">
      <c r="B30" s="24">
        <v>5</v>
      </c>
      <c r="C30" s="98" t="s">
        <v>404</v>
      </c>
      <c r="D30" s="24"/>
      <c r="F30" s="32"/>
      <c r="G30" s="32"/>
      <c r="H30" s="32"/>
      <c r="J30" s="26">
        <v>28</v>
      </c>
      <c r="K30" s="30" t="s">
        <v>106</v>
      </c>
      <c r="L30" s="29" t="s">
        <v>105</v>
      </c>
      <c r="M30" s="18"/>
      <c r="N30" s="18"/>
      <c r="O30" s="18"/>
      <c r="P30" s="18"/>
      <c r="Q30" s="18"/>
      <c r="R30" s="18"/>
      <c r="S30" s="18"/>
      <c r="T30" s="18"/>
      <c r="U30" s="18"/>
    </row>
    <row r="31" spans="2:21" ht="13.5">
      <c r="B31" s="32"/>
      <c r="C31" s="99"/>
      <c r="D31" s="32"/>
      <c r="F31" s="32"/>
      <c r="G31" s="32"/>
      <c r="H31" s="32"/>
      <c r="J31" s="25">
        <v>29</v>
      </c>
      <c r="K31" s="30" t="s">
        <v>108</v>
      </c>
      <c r="L31" s="31" t="s">
        <v>107</v>
      </c>
      <c r="M31" s="18"/>
      <c r="N31" s="18"/>
      <c r="O31" s="18"/>
      <c r="P31" s="18"/>
      <c r="Q31" s="18"/>
      <c r="R31" s="18"/>
      <c r="S31" s="18"/>
      <c r="T31" s="18"/>
      <c r="U31" s="18"/>
    </row>
    <row r="32" spans="2:21" ht="13.5">
      <c r="B32" s="32"/>
      <c r="C32" s="99"/>
      <c r="D32" s="32"/>
      <c r="J32" s="26">
        <v>30</v>
      </c>
      <c r="K32" s="30" t="s">
        <v>110</v>
      </c>
      <c r="L32" s="29" t="s">
        <v>109</v>
      </c>
      <c r="M32" s="18"/>
      <c r="N32" s="18"/>
      <c r="O32" s="18"/>
      <c r="P32" s="18"/>
      <c r="Q32" s="18"/>
      <c r="R32" s="18"/>
      <c r="S32" s="18"/>
      <c r="T32" s="18"/>
      <c r="U32" s="18"/>
    </row>
    <row r="33" spans="2:21" ht="14.25">
      <c r="B33" s="201" t="s">
        <v>551</v>
      </c>
      <c r="C33" s="99"/>
      <c r="D33" s="32"/>
      <c r="F33" s="200" t="s">
        <v>590</v>
      </c>
      <c r="J33" s="26">
        <v>31</v>
      </c>
      <c r="K33" s="30" t="s">
        <v>112</v>
      </c>
      <c r="L33" s="31" t="s">
        <v>111</v>
      </c>
      <c r="M33" s="18"/>
      <c r="N33" s="18"/>
      <c r="O33" s="18"/>
      <c r="P33" s="18"/>
      <c r="Q33" s="18"/>
      <c r="R33" s="18"/>
      <c r="S33" s="18"/>
      <c r="T33" s="18"/>
      <c r="U33" s="18"/>
    </row>
    <row r="34" spans="2:21" ht="13.5">
      <c r="B34" s="21" t="s">
        <v>31</v>
      </c>
      <c r="C34" s="21" t="s">
        <v>32</v>
      </c>
      <c r="D34" s="21" t="s">
        <v>10</v>
      </c>
      <c r="F34" s="21" t="s">
        <v>31</v>
      </c>
      <c r="G34" s="21" t="s">
        <v>32</v>
      </c>
      <c r="H34" s="21" t="s">
        <v>10</v>
      </c>
      <c r="J34" s="26">
        <v>32</v>
      </c>
      <c r="K34" s="30" t="s">
        <v>114</v>
      </c>
      <c r="L34" s="29" t="s">
        <v>113</v>
      </c>
      <c r="M34" s="18"/>
      <c r="N34" s="18"/>
      <c r="O34" s="18"/>
      <c r="P34" s="18"/>
      <c r="Q34" s="18"/>
      <c r="R34" s="18"/>
      <c r="S34" s="18"/>
      <c r="T34" s="18"/>
      <c r="U34" s="18"/>
    </row>
    <row r="35" spans="2:21" ht="13.5">
      <c r="B35" s="23">
        <v>1</v>
      </c>
      <c r="C35" s="178">
        <v>42430</v>
      </c>
      <c r="D35" s="24" t="s">
        <v>558</v>
      </c>
      <c r="F35" s="23">
        <v>1</v>
      </c>
      <c r="G35" s="165">
        <v>42461</v>
      </c>
      <c r="H35" s="24" t="s">
        <v>552</v>
      </c>
      <c r="J35" s="25">
        <v>33</v>
      </c>
      <c r="K35" s="30" t="s">
        <v>116</v>
      </c>
      <c r="L35" s="31" t="s">
        <v>115</v>
      </c>
      <c r="M35" s="18"/>
      <c r="N35" s="18"/>
      <c r="O35" s="18"/>
      <c r="P35" s="18"/>
      <c r="Q35" s="18"/>
      <c r="R35" s="18"/>
      <c r="S35" s="18"/>
      <c r="T35" s="18"/>
      <c r="U35" s="18"/>
    </row>
    <row r="36" spans="2:21" ht="13.5">
      <c r="B36" s="24">
        <v>2</v>
      </c>
      <c r="C36" s="166">
        <v>42531</v>
      </c>
      <c r="D36" s="24" t="s">
        <v>559</v>
      </c>
      <c r="F36" s="24">
        <v>2</v>
      </c>
      <c r="G36" s="166">
        <v>42521</v>
      </c>
      <c r="H36" s="24" t="s">
        <v>553</v>
      </c>
      <c r="J36" s="26">
        <v>34</v>
      </c>
      <c r="K36" s="30" t="s">
        <v>118</v>
      </c>
      <c r="L36" s="29" t="s">
        <v>117</v>
      </c>
      <c r="M36" s="18"/>
      <c r="N36" s="18"/>
      <c r="O36" s="18"/>
      <c r="P36" s="18"/>
      <c r="Q36" s="18"/>
      <c r="R36" s="18"/>
      <c r="S36" s="18"/>
      <c r="T36" s="18"/>
      <c r="U36" s="18"/>
    </row>
    <row r="37" spans="2:21" ht="13.5">
      <c r="B37" s="24"/>
      <c r="C37" s="146"/>
      <c r="D37" s="24"/>
      <c r="F37" s="24"/>
      <c r="G37" s="146"/>
      <c r="H37" s="24"/>
      <c r="J37" s="26">
        <v>35</v>
      </c>
      <c r="K37" s="30" t="s">
        <v>120</v>
      </c>
      <c r="L37" s="31" t="s">
        <v>119</v>
      </c>
      <c r="M37" s="18"/>
      <c r="N37" s="18"/>
      <c r="O37" s="18"/>
      <c r="P37" s="18"/>
      <c r="Q37" s="18"/>
      <c r="R37" s="18"/>
      <c r="S37" s="18"/>
      <c r="T37" s="18"/>
      <c r="U37" s="18"/>
    </row>
    <row r="38" spans="2:21" ht="13.5">
      <c r="B38" s="32"/>
      <c r="C38" s="99"/>
      <c r="D38" s="32"/>
      <c r="J38" s="26">
        <v>36</v>
      </c>
      <c r="K38" s="30" t="s">
        <v>122</v>
      </c>
      <c r="L38" s="29" t="s">
        <v>121</v>
      </c>
      <c r="M38" s="18"/>
      <c r="N38" s="18"/>
      <c r="O38" s="18"/>
      <c r="P38" s="18"/>
      <c r="Q38" s="18"/>
      <c r="R38" s="18"/>
      <c r="S38" s="18"/>
      <c r="T38" s="18"/>
      <c r="U38" s="18"/>
    </row>
    <row r="39" spans="2:21" ht="13.5">
      <c r="B39" s="32"/>
      <c r="C39" s="99"/>
      <c r="D39" s="32"/>
      <c r="J39" s="25">
        <v>37</v>
      </c>
      <c r="K39" s="30" t="s">
        <v>124</v>
      </c>
      <c r="L39" s="31" t="s">
        <v>123</v>
      </c>
      <c r="M39" s="18"/>
      <c r="N39" s="18"/>
      <c r="O39" s="18"/>
      <c r="P39" s="18"/>
      <c r="Q39" s="18"/>
      <c r="R39" s="18"/>
      <c r="S39" s="18"/>
      <c r="T39" s="18"/>
      <c r="U39" s="18"/>
    </row>
    <row r="40" spans="2:21" ht="14.25">
      <c r="B40" s="269" t="s">
        <v>588</v>
      </c>
      <c r="C40" s="269"/>
      <c r="D40" s="269"/>
      <c r="F40" s="200" t="s">
        <v>554</v>
      </c>
      <c r="J40" s="26">
        <v>38</v>
      </c>
      <c r="K40" s="30" t="s">
        <v>126</v>
      </c>
      <c r="L40" s="29" t="s">
        <v>125</v>
      </c>
      <c r="M40" s="18"/>
      <c r="N40" s="18"/>
      <c r="O40" s="18"/>
      <c r="P40" s="18"/>
      <c r="Q40" s="18"/>
      <c r="R40" s="18"/>
      <c r="S40" s="18"/>
      <c r="T40" s="18"/>
      <c r="U40" s="18"/>
    </row>
    <row r="41" spans="2:21" ht="13.5">
      <c r="B41" s="21" t="s">
        <v>31</v>
      </c>
      <c r="C41" s="21" t="s">
        <v>32</v>
      </c>
      <c r="D41" s="21" t="s">
        <v>10</v>
      </c>
      <c r="F41" s="21" t="s">
        <v>31</v>
      </c>
      <c r="G41" s="21" t="s">
        <v>32</v>
      </c>
      <c r="H41" s="21" t="s">
        <v>10</v>
      </c>
      <c r="J41" s="26">
        <v>39</v>
      </c>
      <c r="K41" s="30" t="s">
        <v>128</v>
      </c>
      <c r="L41" s="31" t="s">
        <v>127</v>
      </c>
      <c r="M41" s="18"/>
      <c r="N41" s="18"/>
      <c r="O41" s="18"/>
      <c r="P41" s="18"/>
      <c r="Q41" s="18"/>
      <c r="R41" s="18"/>
      <c r="S41" s="18"/>
      <c r="T41" s="18"/>
      <c r="U41" s="18"/>
    </row>
    <row r="42" spans="2:21" ht="13.5">
      <c r="B42" s="23">
        <v>1</v>
      </c>
      <c r="C42" s="182">
        <v>2</v>
      </c>
      <c r="D42" s="24"/>
      <c r="F42" s="23">
        <v>1</v>
      </c>
      <c r="G42" s="178">
        <v>42389</v>
      </c>
      <c r="H42" s="24" t="s">
        <v>552</v>
      </c>
      <c r="J42" s="26">
        <v>40</v>
      </c>
      <c r="K42" s="30" t="s">
        <v>130</v>
      </c>
      <c r="L42" s="29" t="s">
        <v>129</v>
      </c>
      <c r="M42" s="18"/>
      <c r="N42" s="18"/>
      <c r="O42" s="18"/>
      <c r="P42" s="18"/>
      <c r="Q42" s="18"/>
      <c r="R42" s="18"/>
      <c r="S42" s="18"/>
      <c r="T42" s="18"/>
      <c r="U42" s="18"/>
    </row>
    <row r="43" spans="6:21" ht="13.5">
      <c r="F43" s="24">
        <v>2</v>
      </c>
      <c r="G43" s="166">
        <v>42521</v>
      </c>
      <c r="H43" s="24" t="s">
        <v>553</v>
      </c>
      <c r="J43" s="25">
        <v>41</v>
      </c>
      <c r="K43" s="30" t="s">
        <v>132</v>
      </c>
      <c r="L43" s="31" t="s">
        <v>131</v>
      </c>
      <c r="M43" s="18"/>
      <c r="N43" s="18"/>
      <c r="O43" s="18"/>
      <c r="P43" s="18"/>
      <c r="Q43" s="18"/>
      <c r="R43" s="18"/>
      <c r="S43" s="18"/>
      <c r="T43" s="18"/>
      <c r="U43" s="18"/>
    </row>
    <row r="44" spans="2:21" ht="14.25">
      <c r="B44" s="269" t="s">
        <v>589</v>
      </c>
      <c r="C44" s="269"/>
      <c r="D44" s="269"/>
      <c r="F44" s="24"/>
      <c r="G44" s="146"/>
      <c r="H44" s="24"/>
      <c r="J44" s="26">
        <v>42</v>
      </c>
      <c r="K44" s="30" t="s">
        <v>134</v>
      </c>
      <c r="L44" s="29" t="s">
        <v>133</v>
      </c>
      <c r="M44" s="18"/>
      <c r="N44" s="18"/>
      <c r="O44" s="18"/>
      <c r="P44" s="18"/>
      <c r="Q44" s="18"/>
      <c r="R44" s="18"/>
      <c r="S44" s="18"/>
      <c r="T44" s="18"/>
      <c r="U44" s="18"/>
    </row>
    <row r="45" spans="2:21" ht="13.5">
      <c r="B45" s="21" t="s">
        <v>31</v>
      </c>
      <c r="C45" s="21" t="s">
        <v>32</v>
      </c>
      <c r="D45" s="21" t="s">
        <v>10</v>
      </c>
      <c r="J45" s="26">
        <v>43</v>
      </c>
      <c r="K45" s="30" t="s">
        <v>136</v>
      </c>
      <c r="L45" s="31" t="s">
        <v>135</v>
      </c>
      <c r="M45" s="18"/>
      <c r="N45" s="18"/>
      <c r="O45" s="18"/>
      <c r="P45" s="18"/>
      <c r="Q45" s="18"/>
      <c r="R45" s="18"/>
      <c r="S45" s="18"/>
      <c r="T45" s="18"/>
      <c r="U45" s="18"/>
    </row>
    <row r="46" spans="2:21" ht="13.5">
      <c r="B46" s="23">
        <v>1</v>
      </c>
      <c r="C46" s="182">
        <v>60</v>
      </c>
      <c r="D46" s="24"/>
      <c r="J46" s="26">
        <v>44</v>
      </c>
      <c r="K46" s="30" t="s">
        <v>138</v>
      </c>
      <c r="L46" s="29" t="s">
        <v>137</v>
      </c>
      <c r="M46" s="18"/>
      <c r="N46" s="18"/>
      <c r="O46" s="18"/>
      <c r="P46" s="18"/>
      <c r="Q46" s="18"/>
      <c r="R46" s="18"/>
      <c r="S46" s="18"/>
      <c r="T46" s="18"/>
      <c r="U46" s="18"/>
    </row>
    <row r="47" spans="10:21" ht="13.5">
      <c r="J47" s="25">
        <v>45</v>
      </c>
      <c r="K47" s="30" t="s">
        <v>140</v>
      </c>
      <c r="L47" s="31" t="s">
        <v>139</v>
      </c>
      <c r="M47" s="18"/>
      <c r="N47" s="18"/>
      <c r="O47" s="18"/>
      <c r="P47" s="18"/>
      <c r="Q47" s="18"/>
      <c r="R47" s="18"/>
      <c r="S47" s="18"/>
      <c r="T47" s="18"/>
      <c r="U47" s="18"/>
    </row>
    <row r="48" spans="10:21" ht="13.5">
      <c r="J48" s="26">
        <v>46</v>
      </c>
      <c r="K48" s="30" t="s">
        <v>142</v>
      </c>
      <c r="L48" s="29" t="s">
        <v>141</v>
      </c>
      <c r="M48" s="18"/>
      <c r="N48" s="18"/>
      <c r="O48" s="18"/>
      <c r="P48" s="18"/>
      <c r="Q48" s="18"/>
      <c r="R48" s="18"/>
      <c r="S48" s="18"/>
      <c r="T48" s="18"/>
      <c r="U48" s="18"/>
    </row>
    <row r="49" spans="10:21" ht="13.5">
      <c r="J49" s="26">
        <v>47</v>
      </c>
      <c r="K49" s="30" t="s">
        <v>144</v>
      </c>
      <c r="L49" s="31" t="s">
        <v>143</v>
      </c>
      <c r="M49" s="18"/>
      <c r="N49" s="18"/>
      <c r="O49" s="18"/>
      <c r="P49" s="18"/>
      <c r="Q49" s="18"/>
      <c r="R49" s="18"/>
      <c r="S49" s="18"/>
      <c r="T49" s="18"/>
      <c r="U49" s="18"/>
    </row>
    <row r="50" spans="10:21" ht="13.5">
      <c r="J50" s="26">
        <v>48</v>
      </c>
      <c r="K50" s="30" t="s">
        <v>146</v>
      </c>
      <c r="L50" s="29" t="s">
        <v>145</v>
      </c>
      <c r="M50" s="18"/>
      <c r="N50" s="18"/>
      <c r="O50" s="18"/>
      <c r="P50" s="18"/>
      <c r="Q50" s="18"/>
      <c r="R50" s="18"/>
      <c r="S50" s="18"/>
      <c r="T50" s="18"/>
      <c r="U50" s="18"/>
    </row>
    <row r="51" spans="10:21" ht="13.5">
      <c r="J51" s="43"/>
      <c r="K51" s="43"/>
      <c r="L51" s="43"/>
      <c r="M51" s="18"/>
      <c r="N51" s="18"/>
      <c r="O51" s="18"/>
      <c r="P51" s="18"/>
      <c r="Q51" s="18"/>
      <c r="R51" s="18"/>
      <c r="S51" s="18"/>
      <c r="T51" s="18"/>
      <c r="U51" s="18"/>
    </row>
    <row r="52" spans="10:21" ht="13.5">
      <c r="J52" s="43"/>
      <c r="K52" s="43"/>
      <c r="L52" s="43"/>
      <c r="M52" s="18"/>
      <c r="N52" s="18"/>
      <c r="O52" s="18"/>
      <c r="P52" s="18"/>
      <c r="Q52" s="18"/>
      <c r="R52" s="18"/>
      <c r="S52" s="18"/>
      <c r="T52" s="18"/>
      <c r="U52" s="18"/>
    </row>
    <row r="53" spans="10:21" ht="13.5">
      <c r="J53" s="43"/>
      <c r="K53" s="43"/>
      <c r="L53" s="43"/>
      <c r="M53" s="18"/>
      <c r="N53" s="18"/>
      <c r="O53" s="18"/>
      <c r="P53" s="18"/>
      <c r="Q53" s="18"/>
      <c r="R53" s="18"/>
      <c r="S53" s="18"/>
      <c r="T53" s="18"/>
      <c r="U53" s="18"/>
    </row>
    <row r="54" spans="10:21" ht="13.5">
      <c r="J54" s="43"/>
      <c r="K54" s="43"/>
      <c r="L54" s="43"/>
      <c r="M54" s="18"/>
      <c r="N54" s="18"/>
      <c r="O54" s="18"/>
      <c r="P54" s="18"/>
      <c r="Q54" s="18"/>
      <c r="R54" s="18"/>
      <c r="S54" s="18"/>
      <c r="T54" s="18"/>
      <c r="U54" s="18"/>
    </row>
    <row r="55" spans="10:21" ht="13.5">
      <c r="J55" s="43"/>
      <c r="K55" s="43"/>
      <c r="L55" s="43"/>
      <c r="M55" s="18"/>
      <c r="N55" s="18"/>
      <c r="O55" s="18"/>
      <c r="P55" s="18"/>
      <c r="Q55" s="18"/>
      <c r="R55" s="18"/>
      <c r="S55" s="18"/>
      <c r="T55" s="18"/>
      <c r="U55" s="18"/>
    </row>
    <row r="56" spans="10:21" ht="13.5">
      <c r="J56" s="43"/>
      <c r="K56" s="43"/>
      <c r="L56" s="43"/>
      <c r="M56" s="18"/>
      <c r="N56" s="18"/>
      <c r="O56" s="18"/>
      <c r="P56" s="18"/>
      <c r="Q56" s="18"/>
      <c r="R56" s="18"/>
      <c r="S56" s="18"/>
      <c r="T56" s="18"/>
      <c r="U56" s="18"/>
    </row>
    <row r="57" spans="10:21" ht="13.5">
      <c r="J57" s="43"/>
      <c r="K57" s="43"/>
      <c r="L57" s="43"/>
      <c r="M57" s="18"/>
      <c r="N57" s="18"/>
      <c r="O57" s="18"/>
      <c r="P57" s="18"/>
      <c r="Q57" s="18"/>
      <c r="R57" s="18"/>
      <c r="S57" s="18"/>
      <c r="T57" s="18"/>
      <c r="U57" s="18"/>
    </row>
    <row r="58" spans="10:21" ht="13.5">
      <c r="J58" s="43"/>
      <c r="K58" s="43"/>
      <c r="L58" s="43"/>
      <c r="M58" s="18"/>
      <c r="N58" s="18"/>
      <c r="O58" s="18"/>
      <c r="P58" s="18"/>
      <c r="Q58" s="18"/>
      <c r="R58" s="18"/>
      <c r="S58" s="18"/>
      <c r="T58" s="18"/>
      <c r="U58" s="18"/>
    </row>
    <row r="59" spans="10:21" ht="13.5">
      <c r="J59" s="43"/>
      <c r="K59" s="43"/>
      <c r="L59" s="43"/>
      <c r="M59" s="18"/>
      <c r="N59" s="18"/>
      <c r="O59" s="18"/>
      <c r="P59" s="18"/>
      <c r="Q59" s="18"/>
      <c r="R59" s="18"/>
      <c r="S59" s="18"/>
      <c r="T59" s="18"/>
      <c r="U59" s="18"/>
    </row>
    <row r="60" spans="10:21" ht="13.5">
      <c r="J60" s="43"/>
      <c r="K60" s="43"/>
      <c r="L60" s="43"/>
      <c r="M60" s="18"/>
      <c r="N60" s="18"/>
      <c r="O60" s="18"/>
      <c r="P60" s="18"/>
      <c r="Q60" s="18"/>
      <c r="R60" s="18"/>
      <c r="S60" s="18"/>
      <c r="T60" s="18"/>
      <c r="U60" s="18"/>
    </row>
    <row r="61" spans="10:21" ht="13.5">
      <c r="J61" s="43"/>
      <c r="K61" s="43"/>
      <c r="L61" s="43"/>
      <c r="M61" s="18"/>
      <c r="N61" s="18"/>
      <c r="O61" s="18"/>
      <c r="P61" s="18"/>
      <c r="Q61" s="18"/>
      <c r="R61" s="18"/>
      <c r="S61" s="18"/>
      <c r="T61" s="18"/>
      <c r="U61" s="18"/>
    </row>
    <row r="62" spans="10:21" ht="13.5">
      <c r="J62" s="43"/>
      <c r="K62" s="43"/>
      <c r="L62" s="43"/>
      <c r="M62" s="18"/>
      <c r="N62" s="18"/>
      <c r="O62" s="18"/>
      <c r="P62" s="18"/>
      <c r="Q62" s="18"/>
      <c r="R62" s="18"/>
      <c r="S62" s="18"/>
      <c r="T62" s="18"/>
      <c r="U62" s="18"/>
    </row>
    <row r="63" spans="10:21" ht="13.5">
      <c r="J63" s="43"/>
      <c r="K63" s="43"/>
      <c r="L63" s="43"/>
      <c r="M63" s="18"/>
      <c r="N63" s="18"/>
      <c r="O63" s="18"/>
      <c r="P63" s="18"/>
      <c r="Q63" s="18"/>
      <c r="R63" s="18"/>
      <c r="S63" s="18"/>
      <c r="T63" s="18"/>
      <c r="U63" s="18"/>
    </row>
    <row r="64" spans="10:21" ht="13.5">
      <c r="J64" s="43"/>
      <c r="K64" s="43"/>
      <c r="L64" s="43"/>
      <c r="M64" s="18"/>
      <c r="N64" s="18"/>
      <c r="O64" s="18"/>
      <c r="P64" s="18"/>
      <c r="Q64" s="18"/>
      <c r="R64" s="18"/>
      <c r="S64" s="18"/>
      <c r="T64" s="18"/>
      <c r="U64" s="18"/>
    </row>
    <row r="65" spans="10:21" ht="13.5">
      <c r="J65" s="43"/>
      <c r="K65" s="43"/>
      <c r="L65" s="43"/>
      <c r="M65" s="18"/>
      <c r="N65" s="18"/>
      <c r="O65" s="18"/>
      <c r="P65" s="18"/>
      <c r="Q65" s="18"/>
      <c r="R65" s="18"/>
      <c r="S65" s="18"/>
      <c r="T65" s="18"/>
      <c r="U65" s="18"/>
    </row>
    <row r="66" spans="10:21" ht="13.5">
      <c r="J66" s="43"/>
      <c r="K66" s="43"/>
      <c r="L66" s="43"/>
      <c r="M66" s="18"/>
      <c r="N66" s="18"/>
      <c r="O66" s="18"/>
      <c r="P66" s="18"/>
      <c r="Q66" s="18"/>
      <c r="R66" s="18"/>
      <c r="S66" s="18"/>
      <c r="T66" s="18"/>
      <c r="U66" s="18"/>
    </row>
    <row r="67" spans="10:21" ht="13.5">
      <c r="J67" s="43"/>
      <c r="K67" s="43"/>
      <c r="L67" s="43"/>
      <c r="M67" s="18"/>
      <c r="N67" s="18"/>
      <c r="O67" s="18"/>
      <c r="P67" s="18"/>
      <c r="Q67" s="18"/>
      <c r="R67" s="18"/>
      <c r="S67" s="18"/>
      <c r="T67" s="18"/>
      <c r="U67" s="18"/>
    </row>
    <row r="68" spans="10:21" ht="13.5">
      <c r="J68" s="43"/>
      <c r="K68" s="43"/>
      <c r="L68" s="43"/>
      <c r="M68" s="18"/>
      <c r="N68" s="18"/>
      <c r="O68" s="18"/>
      <c r="P68" s="18"/>
      <c r="Q68" s="18"/>
      <c r="R68" s="18"/>
      <c r="S68" s="18"/>
      <c r="T68" s="18"/>
      <c r="U68" s="18"/>
    </row>
  </sheetData>
  <sheetProtection/>
  <mergeCells count="20">
    <mergeCell ref="BB1:BD1"/>
    <mergeCell ref="AL1:AN1"/>
    <mergeCell ref="B1:D1"/>
    <mergeCell ref="J1:L1"/>
    <mergeCell ref="N1:P1"/>
    <mergeCell ref="V1:X1"/>
    <mergeCell ref="Z1:AB1"/>
    <mergeCell ref="F1:H1"/>
    <mergeCell ref="AX1:AZ1"/>
    <mergeCell ref="R1:T1"/>
    <mergeCell ref="AD1:AF1"/>
    <mergeCell ref="AH1:AJ1"/>
    <mergeCell ref="AP1:AR1"/>
    <mergeCell ref="AT1:AV1"/>
    <mergeCell ref="B40:D40"/>
    <mergeCell ref="B44:D44"/>
    <mergeCell ref="B24:D24"/>
    <mergeCell ref="F10:H10"/>
    <mergeCell ref="F24:H24"/>
    <mergeCell ref="F17:H17"/>
  </mergeCells>
  <printOptions/>
  <pageMargins left="0.31496062992125984" right="0.31496062992125984" top="0.7480314960629921" bottom="0.7480314960629921" header="0.31496062992125984" footer="0.31496062992125984"/>
  <pageSetup horizontalDpi="600" verticalDpi="600" orientation="portrait" paperSize="9" r:id="rId3"/>
  <colBreaks count="5" manualBreakCount="5">
    <brk id="13" max="65535" man="1"/>
    <brk id="20" max="65535" man="1"/>
    <brk id="28" max="65535" man="1"/>
    <brk id="40" max="65535" man="1"/>
    <brk id="48" max="49" man="1"/>
  </colBreaks>
  <legacyDrawing r:id="rId2"/>
</worksheet>
</file>

<file path=xl/worksheets/sheet3.xml><?xml version="1.0" encoding="utf-8"?>
<worksheet xmlns="http://schemas.openxmlformats.org/spreadsheetml/2006/main" xmlns:r="http://schemas.openxmlformats.org/officeDocument/2006/relationships">
  <dimension ref="A1:Q40"/>
  <sheetViews>
    <sheetView tabSelected="1" view="pageBreakPreview" zoomScaleSheetLayoutView="100" zoomScalePageLayoutView="0" workbookViewId="0" topLeftCell="A1">
      <selection activeCell="A1" sqref="A1:C1"/>
    </sheetView>
  </sheetViews>
  <sheetFormatPr defaultColWidth="9.140625" defaultRowHeight="19.5" customHeight="1"/>
  <cols>
    <col min="1" max="1" width="3.57421875" style="0" customWidth="1"/>
    <col min="3" max="3" width="5.28125" style="0" bestFit="1" customWidth="1"/>
    <col min="4" max="4" width="7.421875" style="0" customWidth="1"/>
    <col min="5" max="5" width="8.28125" style="0" customWidth="1"/>
    <col min="6" max="6" width="5.28125" style="0" bestFit="1" customWidth="1"/>
    <col min="7" max="7" width="9.00390625" style="0" bestFit="1" customWidth="1"/>
    <col min="8" max="8" width="9.140625" style="0" customWidth="1"/>
    <col min="9" max="9" width="10.57421875" style="0" customWidth="1"/>
    <col min="10" max="10" width="12.57421875" style="0" customWidth="1"/>
    <col min="11" max="11" width="10.57421875" style="0" customWidth="1"/>
    <col min="12" max="12" width="3.57421875" style="0" customWidth="1"/>
  </cols>
  <sheetData>
    <row r="1" spans="1:5" ht="19.5" customHeight="1">
      <c r="A1" s="280" t="str">
        <f>C23&amp;D23</f>
        <v>様式18-1</v>
      </c>
      <c r="B1" s="281"/>
      <c r="C1" s="282"/>
      <c r="D1" s="155" t="s">
        <v>462</v>
      </c>
      <c r="E1" s="51"/>
    </row>
    <row r="2" spans="9:11" ht="19.5" customHeight="1">
      <c r="I2" s="7" t="s">
        <v>20</v>
      </c>
      <c r="J2" s="289"/>
      <c r="K2" s="289"/>
    </row>
    <row r="3" spans="9:11" ht="19.5" customHeight="1">
      <c r="I3" s="7" t="s">
        <v>21</v>
      </c>
      <c r="J3" s="290"/>
      <c r="K3" s="290"/>
    </row>
    <row r="4" spans="9:11" ht="19.5" customHeight="1">
      <c r="I4" s="7" t="s">
        <v>22</v>
      </c>
      <c r="J4" s="291"/>
      <c r="K4" s="291"/>
    </row>
    <row r="5" spans="9:17" ht="19.5" customHeight="1">
      <c r="I5" s="7" t="s">
        <v>26</v>
      </c>
      <c r="J5" s="292">
        <f>IF(OR(H14="",I14="",J14="",K14=""),"",(H14&amp;"-"&amp;VLOOKUP(I14,リスト!K4:L50,2,FALSE)&amp;"-"&amp;VLOOKUP(J14,リスト!O4:P12,2,FALSE)&amp;"-"&amp;K14&amp;"-2"))</f>
      </c>
      <c r="K5" s="292"/>
      <c r="O5" s="15"/>
      <c r="P5" s="15"/>
      <c r="Q5" s="15"/>
    </row>
    <row r="6" spans="2:17" ht="19.5" customHeight="1">
      <c r="B6" t="s">
        <v>23</v>
      </c>
      <c r="O6" s="15"/>
      <c r="P6" s="15"/>
      <c r="Q6" s="15"/>
    </row>
    <row r="7" spans="2:17" ht="19.5" customHeight="1">
      <c r="B7" t="s">
        <v>24</v>
      </c>
      <c r="O7" s="15"/>
      <c r="P7" s="15"/>
      <c r="Q7" s="15"/>
    </row>
    <row r="8" spans="15:17" ht="19.5" customHeight="1">
      <c r="O8" s="15"/>
      <c r="P8" s="15"/>
      <c r="Q8" s="15"/>
    </row>
    <row r="9" spans="6:17" ht="19.5" customHeight="1">
      <c r="F9" s="284" t="s">
        <v>25</v>
      </c>
      <c r="G9" s="284"/>
      <c r="H9" s="286"/>
      <c r="I9" s="286"/>
      <c r="J9" s="286"/>
      <c r="K9" s="286"/>
      <c r="O9" s="15"/>
      <c r="P9" s="15"/>
      <c r="Q9" s="15"/>
    </row>
    <row r="10" spans="6:12" ht="19.5" customHeight="1">
      <c r="F10" s="5" t="s">
        <v>27</v>
      </c>
      <c r="G10" s="5" t="s">
        <v>28</v>
      </c>
      <c r="H10" s="285"/>
      <c r="I10" s="285"/>
      <c r="J10" s="286"/>
      <c r="K10" s="286"/>
      <c r="L10" s="78" t="s">
        <v>343</v>
      </c>
    </row>
    <row r="12" spans="8:11" ht="19.5" customHeight="1">
      <c r="H12" s="288" t="s">
        <v>19</v>
      </c>
      <c r="I12" s="288"/>
      <c r="J12" s="288"/>
      <c r="K12" s="288"/>
    </row>
    <row r="13" spans="8:11" ht="19.5" customHeight="1">
      <c r="H13" s="4" t="s">
        <v>15</v>
      </c>
      <c r="I13" s="4" t="s">
        <v>16</v>
      </c>
      <c r="J13" s="6" t="s">
        <v>17</v>
      </c>
      <c r="K13" s="4" t="s">
        <v>18</v>
      </c>
    </row>
    <row r="14" spans="8:11" ht="19.5" customHeight="1">
      <c r="H14" s="179" t="s">
        <v>627</v>
      </c>
      <c r="I14" s="68"/>
      <c r="J14" s="69"/>
      <c r="K14" s="68"/>
    </row>
    <row r="16" spans="2:11" ht="19.5" customHeight="1">
      <c r="B16" s="287" t="s">
        <v>461</v>
      </c>
      <c r="C16" s="287"/>
      <c r="D16" s="287"/>
      <c r="E16" s="287"/>
      <c r="F16" s="287"/>
      <c r="G16" s="287"/>
      <c r="H16" s="287"/>
      <c r="I16" s="287"/>
      <c r="J16" s="287"/>
      <c r="K16" s="287"/>
    </row>
    <row r="17" spans="2:11" ht="19.5" customHeight="1">
      <c r="B17" s="287" t="str">
        <f>"トライアル雇用"&amp;IF(OR($J$2="実施計画書",$J$2="変更計画書"),LEFT($J$2,4)&amp;"の承認申請","の書類の提出")&amp;"について"</f>
        <v>トライアル雇用の書類の提出について</v>
      </c>
      <c r="C17" s="287"/>
      <c r="D17" s="287"/>
      <c r="E17" s="287"/>
      <c r="F17" s="287"/>
      <c r="G17" s="287"/>
      <c r="H17" s="287"/>
      <c r="I17" s="287"/>
      <c r="J17" s="287"/>
      <c r="K17" s="287"/>
    </row>
    <row r="18" spans="2:11" ht="19.5" customHeight="1">
      <c r="B18" s="283"/>
      <c r="C18" s="283"/>
      <c r="D18" s="283"/>
      <c r="E18" s="283"/>
      <c r="F18" s="283"/>
      <c r="G18" s="283"/>
      <c r="H18" s="283"/>
      <c r="I18" s="283"/>
      <c r="J18" s="283"/>
      <c r="K18" s="283"/>
    </row>
    <row r="19" spans="2:11" ht="19.5" customHeight="1">
      <c r="B19" s="293" t="s">
        <v>29</v>
      </c>
      <c r="C19" s="293"/>
      <c r="D19" s="293"/>
      <c r="E19" s="293"/>
      <c r="F19" s="293"/>
      <c r="G19" s="293"/>
      <c r="H19" s="293"/>
      <c r="I19" s="293"/>
      <c r="J19" s="293"/>
      <c r="K19" s="293"/>
    </row>
    <row r="20" spans="2:11" ht="19.5" customHeight="1">
      <c r="B20" s="283"/>
      <c r="C20" s="283"/>
      <c r="D20" s="283"/>
      <c r="E20" s="283"/>
      <c r="F20" s="283"/>
      <c r="G20" s="283"/>
      <c r="H20" s="283"/>
      <c r="I20" s="283"/>
      <c r="J20" s="283"/>
      <c r="K20" s="283"/>
    </row>
    <row r="21" spans="2:11" ht="19.5" customHeight="1">
      <c r="B21" s="283" t="s">
        <v>30</v>
      </c>
      <c r="C21" s="283"/>
      <c r="D21" s="283"/>
      <c r="E21" s="283"/>
      <c r="F21" s="283"/>
      <c r="G21" s="283"/>
      <c r="H21" s="283"/>
      <c r="I21" s="283"/>
      <c r="J21" s="283"/>
      <c r="K21" s="283"/>
    </row>
    <row r="23" spans="2:11" ht="19.5" customHeight="1">
      <c r="B23" s="117" t="s">
        <v>147</v>
      </c>
      <c r="C23" s="9" t="s">
        <v>14</v>
      </c>
      <c r="D23" s="8" t="s">
        <v>475</v>
      </c>
      <c r="E23" s="276" t="str">
        <f>"トライアル雇用"&amp;$J$2&amp;"の提出について"</f>
        <v>トライアル雇用の提出について</v>
      </c>
      <c r="F23" s="276"/>
      <c r="G23" s="276"/>
      <c r="H23" s="276"/>
      <c r="I23" s="276"/>
      <c r="J23" s="276"/>
      <c r="K23" s="277"/>
    </row>
    <row r="24" spans="2:11" ht="19.5" customHeight="1">
      <c r="B24" s="70"/>
      <c r="C24" s="9" t="s">
        <v>14</v>
      </c>
      <c r="D24" s="8" t="s">
        <v>476</v>
      </c>
      <c r="E24" s="276" t="s">
        <v>376</v>
      </c>
      <c r="F24" s="276"/>
      <c r="G24" s="276"/>
      <c r="H24" s="276"/>
      <c r="I24" s="276"/>
      <c r="J24" s="276"/>
      <c r="K24" s="277"/>
    </row>
    <row r="25" spans="2:11" ht="19.5" customHeight="1">
      <c r="B25" s="70"/>
      <c r="C25" s="9" t="s">
        <v>14</v>
      </c>
      <c r="D25" s="8" t="s">
        <v>477</v>
      </c>
      <c r="E25" s="276" t="s">
        <v>377</v>
      </c>
      <c r="F25" s="276"/>
      <c r="G25" s="276"/>
      <c r="H25" s="276"/>
      <c r="I25" s="276"/>
      <c r="J25" s="276"/>
      <c r="K25" s="277"/>
    </row>
    <row r="26" spans="2:11" ht="19.5" customHeight="1">
      <c r="B26" s="70"/>
      <c r="C26" s="9" t="s">
        <v>14</v>
      </c>
      <c r="D26" s="8" t="s">
        <v>478</v>
      </c>
      <c r="E26" s="276" t="s">
        <v>378</v>
      </c>
      <c r="F26" s="276"/>
      <c r="G26" s="276"/>
      <c r="H26" s="276"/>
      <c r="I26" s="276"/>
      <c r="J26" s="276"/>
      <c r="K26" s="277"/>
    </row>
    <row r="27" spans="2:11" ht="19.5" customHeight="1">
      <c r="B27" s="70"/>
      <c r="C27" s="9" t="s">
        <v>14</v>
      </c>
      <c r="D27" s="8" t="s">
        <v>479</v>
      </c>
      <c r="E27" s="276" t="s">
        <v>379</v>
      </c>
      <c r="F27" s="276"/>
      <c r="G27" s="276"/>
      <c r="H27" s="276"/>
      <c r="I27" s="276"/>
      <c r="J27" s="276"/>
      <c r="K27" s="277"/>
    </row>
    <row r="28" spans="2:11" ht="19.5" customHeight="1">
      <c r="B28" s="70"/>
      <c r="C28" s="9" t="s">
        <v>14</v>
      </c>
      <c r="D28" s="8" t="s">
        <v>480</v>
      </c>
      <c r="E28" s="276" t="s">
        <v>380</v>
      </c>
      <c r="F28" s="276"/>
      <c r="G28" s="276"/>
      <c r="H28" s="276"/>
      <c r="I28" s="276"/>
      <c r="J28" s="276"/>
      <c r="K28" s="277"/>
    </row>
    <row r="29" spans="2:11" ht="19.5" customHeight="1">
      <c r="B29" s="70"/>
      <c r="C29" s="9" t="s">
        <v>14</v>
      </c>
      <c r="D29" s="8" t="s">
        <v>481</v>
      </c>
      <c r="E29" s="276" t="s">
        <v>386</v>
      </c>
      <c r="F29" s="276"/>
      <c r="G29" s="276"/>
      <c r="H29" s="276"/>
      <c r="I29" s="276"/>
      <c r="J29" s="276"/>
      <c r="K29" s="277"/>
    </row>
    <row r="30" spans="2:11" ht="19.5" customHeight="1">
      <c r="B30" s="70"/>
      <c r="C30" s="9" t="s">
        <v>14</v>
      </c>
      <c r="D30" s="8" t="s">
        <v>482</v>
      </c>
      <c r="E30" s="276" t="s">
        <v>387</v>
      </c>
      <c r="F30" s="276"/>
      <c r="G30" s="276"/>
      <c r="H30" s="276"/>
      <c r="I30" s="276"/>
      <c r="J30" s="276"/>
      <c r="K30" s="277"/>
    </row>
    <row r="31" spans="2:11" ht="19.5" customHeight="1">
      <c r="B31" s="70"/>
      <c r="C31" s="9" t="s">
        <v>14</v>
      </c>
      <c r="D31" s="8" t="s">
        <v>483</v>
      </c>
      <c r="E31" s="276" t="s">
        <v>388</v>
      </c>
      <c r="F31" s="276"/>
      <c r="G31" s="276"/>
      <c r="H31" s="276"/>
      <c r="I31" s="276"/>
      <c r="J31" s="276"/>
      <c r="K31" s="277"/>
    </row>
    <row r="32" spans="2:11" ht="19.5" customHeight="1">
      <c r="B32" s="199"/>
      <c r="C32" s="160" t="s">
        <v>14</v>
      </c>
      <c r="D32" s="161" t="s">
        <v>484</v>
      </c>
      <c r="E32" s="278" t="s">
        <v>538</v>
      </c>
      <c r="F32" s="278"/>
      <c r="G32" s="278"/>
      <c r="H32" s="278"/>
      <c r="I32" s="278"/>
      <c r="J32" s="278"/>
      <c r="K32" s="279"/>
    </row>
    <row r="33" spans="2:11" ht="19.5" customHeight="1" hidden="1">
      <c r="B33" s="70" t="s">
        <v>147</v>
      </c>
      <c r="C33" s="9" t="s">
        <v>14</v>
      </c>
      <c r="D33" s="8" t="s">
        <v>485</v>
      </c>
      <c r="E33" s="276" t="s">
        <v>389</v>
      </c>
      <c r="F33" s="276"/>
      <c r="G33" s="276"/>
      <c r="H33" s="276"/>
      <c r="I33" s="276"/>
      <c r="J33" s="276"/>
      <c r="K33" s="277"/>
    </row>
    <row r="34" spans="2:11" ht="19.5" customHeight="1" hidden="1">
      <c r="B34" s="70" t="s">
        <v>147</v>
      </c>
      <c r="C34" s="9" t="s">
        <v>14</v>
      </c>
      <c r="D34" s="8" t="s">
        <v>537</v>
      </c>
      <c r="E34" s="276" t="s">
        <v>390</v>
      </c>
      <c r="F34" s="276"/>
      <c r="G34" s="276"/>
      <c r="H34" s="276"/>
      <c r="I34" s="276"/>
      <c r="J34" s="276"/>
      <c r="K34" s="277"/>
    </row>
    <row r="35" ht="19.5" customHeight="1">
      <c r="D35" s="1"/>
    </row>
    <row r="36" spans="4:11" ht="19.5" customHeight="1">
      <c r="D36" s="1"/>
      <c r="K36" s="88" t="s">
        <v>421</v>
      </c>
    </row>
    <row r="37" spans="4:11" ht="19.5" customHeight="1">
      <c r="D37" s="1"/>
      <c r="K37" s="88"/>
    </row>
    <row r="38" spans="4:11" ht="19.5" customHeight="1">
      <c r="D38" s="1"/>
      <c r="K38" s="88"/>
    </row>
    <row r="39" spans="4:11" ht="19.5" customHeight="1">
      <c r="D39" s="1"/>
      <c r="K39" s="88"/>
    </row>
    <row r="40" ht="19.5" customHeight="1">
      <c r="B40" t="s">
        <v>347</v>
      </c>
    </row>
  </sheetData>
  <sheetProtection password="FA29" sheet="1"/>
  <mergeCells count="28">
    <mergeCell ref="J2:K2"/>
    <mergeCell ref="J3:K3"/>
    <mergeCell ref="J4:K4"/>
    <mergeCell ref="J5:K5"/>
    <mergeCell ref="E30:K30"/>
    <mergeCell ref="B21:K21"/>
    <mergeCell ref="E28:K28"/>
    <mergeCell ref="B19:K19"/>
    <mergeCell ref="E23:K23"/>
    <mergeCell ref="A1:C1"/>
    <mergeCell ref="B18:K18"/>
    <mergeCell ref="F9:G9"/>
    <mergeCell ref="H10:I10"/>
    <mergeCell ref="J10:K10"/>
    <mergeCell ref="B20:K20"/>
    <mergeCell ref="B17:K17"/>
    <mergeCell ref="H9:K9"/>
    <mergeCell ref="H12:K12"/>
    <mergeCell ref="B16:K16"/>
    <mergeCell ref="E34:K34"/>
    <mergeCell ref="E29:K29"/>
    <mergeCell ref="E26:K26"/>
    <mergeCell ref="E27:K27"/>
    <mergeCell ref="E25:K25"/>
    <mergeCell ref="E24:K24"/>
    <mergeCell ref="E31:K31"/>
    <mergeCell ref="E32:K32"/>
    <mergeCell ref="E33:K33"/>
  </mergeCells>
  <conditionalFormatting sqref="F9:G9">
    <cfRule type="expression" priority="22" dxfId="648" stopIfTrue="1">
      <formula>$H$9&lt;&gt;""</formula>
    </cfRule>
    <cfRule type="expression" priority="23" dxfId="649" stopIfTrue="1">
      <formula>$H$9=""</formula>
    </cfRule>
  </conditionalFormatting>
  <conditionalFormatting sqref="F10">
    <cfRule type="expression" priority="20" dxfId="649" stopIfTrue="1">
      <formula>$H$10=""</formula>
    </cfRule>
    <cfRule type="expression" priority="21" dxfId="650" stopIfTrue="1">
      <formula>$H$10&lt;&gt;""</formula>
    </cfRule>
  </conditionalFormatting>
  <conditionalFormatting sqref="G10">
    <cfRule type="expression" priority="18" dxfId="650" stopIfTrue="1">
      <formula>$J$10&lt;&gt;""</formula>
    </cfRule>
    <cfRule type="expression" priority="19" dxfId="649" stopIfTrue="1">
      <formula>$J$10=""</formula>
    </cfRule>
  </conditionalFormatting>
  <conditionalFormatting sqref="B23:B33">
    <cfRule type="expression" priority="17" dxfId="22" stopIfTrue="1">
      <formula>$B23=""</formula>
    </cfRule>
  </conditionalFormatting>
  <conditionalFormatting sqref="J2:K4">
    <cfRule type="expression" priority="16" dxfId="22" stopIfTrue="1">
      <formula>$J2=""</formula>
    </cfRule>
  </conditionalFormatting>
  <conditionalFormatting sqref="J5:K5">
    <cfRule type="expression" priority="15" dxfId="0" stopIfTrue="1">
      <formula>$J$5=""</formula>
    </cfRule>
  </conditionalFormatting>
  <conditionalFormatting sqref="H14:K14">
    <cfRule type="expression" priority="14" dxfId="22" stopIfTrue="1">
      <formula>H$14=""</formula>
    </cfRule>
  </conditionalFormatting>
  <conditionalFormatting sqref="I2">
    <cfRule type="expression" priority="11" dxfId="650" stopIfTrue="1">
      <formula>$J$2&lt;&gt;""</formula>
    </cfRule>
  </conditionalFormatting>
  <conditionalFormatting sqref="I3">
    <cfRule type="expression" priority="10" dxfId="650" stopIfTrue="1">
      <formula>$J$3&lt;&gt;""</formula>
    </cfRule>
  </conditionalFormatting>
  <conditionalFormatting sqref="I4">
    <cfRule type="expression" priority="9" dxfId="650" stopIfTrue="1">
      <formula>$J$4&lt;&gt;""</formula>
    </cfRule>
  </conditionalFormatting>
  <conditionalFormatting sqref="I5">
    <cfRule type="expression" priority="8" dxfId="650" stopIfTrue="1">
      <formula>$J$5&lt;&gt;""</formula>
    </cfRule>
  </conditionalFormatting>
  <conditionalFormatting sqref="H9:K9">
    <cfRule type="expression" priority="7" dxfId="651" stopIfTrue="1">
      <formula>$H$9=""</formula>
    </cfRule>
  </conditionalFormatting>
  <conditionalFormatting sqref="H10:I10">
    <cfRule type="expression" priority="6" dxfId="651" stopIfTrue="1">
      <formula>$H$10=""</formula>
    </cfRule>
  </conditionalFormatting>
  <conditionalFormatting sqref="J10:K10">
    <cfRule type="expression" priority="5" dxfId="651" stopIfTrue="1">
      <formula>$J$10=""</formula>
    </cfRule>
  </conditionalFormatting>
  <conditionalFormatting sqref="B34">
    <cfRule type="expression" priority="1" dxfId="22" stopIfTrue="1">
      <formula>$B34=""</formula>
    </cfRule>
  </conditionalFormatting>
  <dataValidations count="6">
    <dataValidation type="list" allowBlank="1" showInputMessage="1" showErrorMessage="1" error="都道府県はリストから選択してください。" sqref="I14">
      <formula1>INDIRECT("リスト!$K$4:$K$50")</formula1>
    </dataValidation>
    <dataValidation type="list" allowBlank="1" showInputMessage="1" showErrorMessage="1" error="取りまとめ機関はリストから選択してください。" sqref="J14">
      <formula1>INDIRECT("リスト!$O$4:$O$12")</formula1>
    </dataValidation>
    <dataValidation type="list" allowBlank="1" showInputMessage="1" showErrorMessage="1" error="提出区分はリストから選択してください。" sqref="J2:K2">
      <formula1>INDIRECT("リスト!$G$4:$G$7")</formula1>
    </dataValidation>
    <dataValidation type="custom" allowBlank="1" showInputMessage="1" showErrorMessage="1" error="受付番号は3桁の半角数字（ 001 ～ 999 ）で入力してください。" imeMode="disabled" sqref="K14">
      <formula1>AND(ISNUMBER(INT(K14)),INT(K14)&gt;=1,INT(K14)&lt;=999,LENB(K14)=3)</formula1>
    </dataValidation>
    <dataValidation type="list" allowBlank="1" showInputMessage="1" showErrorMessage="1" error="提出書類はリストから選択してください。" sqref="B24:B34">
      <formula1>INDIRECT("リスト!$G$13")</formula1>
    </dataValidation>
    <dataValidation type="date" allowBlank="1" showInputMessage="1" showErrorMessage="1" error="発信日付は2016年3月1日～6月10日までの日付をご入力下さい。" sqref="J4:K4">
      <formula1>INDIRECT("リスト!C35")</formula1>
      <formula2>INDIRECT("リスト!C36")</formula2>
    </dataValidation>
  </dataValidations>
  <printOptions/>
  <pageMargins left="0.7874015748031497" right="0.1968503937007874"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A35"/>
  <sheetViews>
    <sheetView view="pageBreakPreview" zoomScale="85" zoomScaleSheetLayoutView="85" zoomScalePageLayoutView="0" workbookViewId="0" topLeftCell="A1">
      <selection activeCell="D9" sqref="D9"/>
    </sheetView>
  </sheetViews>
  <sheetFormatPr defaultColWidth="9.140625" defaultRowHeight="19.5" customHeight="1"/>
  <cols>
    <col min="1" max="1" width="2.57421875" style="0" customWidth="1"/>
    <col min="2" max="3" width="4.57421875" style="0" customWidth="1"/>
    <col min="4" max="4" width="15.57421875" style="0" customWidth="1"/>
    <col min="5" max="5" width="12.57421875" style="0" customWidth="1"/>
    <col min="6" max="6" width="10.57421875" style="0" customWidth="1"/>
    <col min="7" max="8" width="4.57421875" style="0" customWidth="1"/>
    <col min="9" max="9" width="10.57421875" style="0" customWidth="1"/>
    <col min="10" max="11" width="12.57421875" style="0" customWidth="1"/>
    <col min="12" max="13" width="4.57421875" style="0" customWidth="1"/>
    <col min="16" max="16" width="7.57421875" style="0" customWidth="1"/>
    <col min="18" max="25" width="3.57421875" style="0" customWidth="1"/>
    <col min="26" max="27" width="10.140625" style="0" customWidth="1"/>
    <col min="28" max="28" width="2.57421875" style="0" customWidth="1"/>
  </cols>
  <sheetData>
    <row r="1" spans="2:27" ht="19.5" customHeight="1">
      <c r="B1" s="288" t="str">
        <f>'18-1(TR表紙)'!C24&amp;'18-1(TR表紙)'!D24</f>
        <v>様式18-2</v>
      </c>
      <c r="C1" s="288"/>
      <c r="D1" s="288"/>
      <c r="E1" s="54" t="str">
        <f>'18-1(TR表紙)'!D1</f>
        <v>27補正</v>
      </c>
      <c r="O1" s="3"/>
      <c r="P1" s="3"/>
      <c r="Q1" s="3"/>
      <c r="R1" s="3"/>
      <c r="S1" s="3"/>
      <c r="T1" s="3"/>
      <c r="U1" s="3"/>
      <c r="V1" s="58"/>
      <c r="W1" s="301" t="str">
        <f>IF('18-1(TR表紙)'!$J$2="","提出区分",'18-1(TR表紙)'!$J$2)</f>
        <v>提出区分</v>
      </c>
      <c r="X1" s="301"/>
      <c r="Y1" s="301"/>
      <c r="Z1" s="301"/>
      <c r="AA1" s="301"/>
    </row>
    <row r="2" spans="2:27" ht="19.5" customHeight="1">
      <c r="B2" s="51"/>
      <c r="C2" s="51"/>
      <c r="D2" s="51"/>
      <c r="E2" s="51"/>
      <c r="F2" s="51"/>
      <c r="G2" s="51"/>
      <c r="H2" s="51"/>
      <c r="I2" s="51"/>
      <c r="J2" s="51"/>
      <c r="K2" s="51"/>
      <c r="L2" s="51"/>
      <c r="M2" s="51"/>
      <c r="N2" s="51"/>
      <c r="O2" s="3"/>
      <c r="P2" s="3"/>
      <c r="Q2" s="3"/>
      <c r="R2" s="3"/>
      <c r="S2" s="3"/>
      <c r="T2" s="3"/>
      <c r="U2" s="3"/>
      <c r="V2" s="3"/>
      <c r="W2" s="3"/>
      <c r="X2" s="3"/>
      <c r="Y2" s="3"/>
      <c r="Z2" s="3"/>
      <c r="AA2" s="3"/>
    </row>
    <row r="3" spans="2:27" ht="19.5" customHeight="1">
      <c r="B3" s="305" t="s">
        <v>405</v>
      </c>
      <c r="C3" s="305"/>
      <c r="D3" s="305"/>
      <c r="E3" s="305"/>
      <c r="F3" s="305"/>
      <c r="G3" s="305"/>
      <c r="H3" s="305"/>
      <c r="I3" s="305"/>
      <c r="J3" s="305"/>
      <c r="K3" s="305"/>
      <c r="L3" s="305"/>
      <c r="M3" s="305"/>
      <c r="N3" s="288" t="s">
        <v>16</v>
      </c>
      <c r="O3" s="288"/>
      <c r="P3" s="288">
        <f>IF('18-1(TR表紙)'!$I$14="","",'18-1(TR表紙)'!$I$14)</f>
      </c>
      <c r="Q3" s="288"/>
      <c r="R3" s="288" t="s">
        <v>17</v>
      </c>
      <c r="S3" s="288"/>
      <c r="T3" s="288"/>
      <c r="U3" s="288"/>
      <c r="V3" s="288"/>
      <c r="W3" s="302">
        <f>IF('18-1(TR表紙)'!$J$14="","",'18-1(TR表紙)'!$J$14)</f>
      </c>
      <c r="X3" s="288"/>
      <c r="Y3" s="288"/>
      <c r="Z3" s="288"/>
      <c r="AA3" s="288"/>
    </row>
    <row r="4" spans="2:27" ht="19.5" customHeight="1">
      <c r="B4" s="305"/>
      <c r="C4" s="305"/>
      <c r="D4" s="305"/>
      <c r="E4" s="305"/>
      <c r="F4" s="305"/>
      <c r="G4" s="305"/>
      <c r="H4" s="305"/>
      <c r="I4" s="305"/>
      <c r="J4" s="305"/>
      <c r="K4" s="305"/>
      <c r="L4" s="305"/>
      <c r="M4" s="305"/>
      <c r="N4" s="288" t="s">
        <v>25</v>
      </c>
      <c r="O4" s="288"/>
      <c r="P4" s="280" t="str">
        <f>IF('18-1(TR表紙)'!$H$9="","様式18-1に事業体名を入力してください。",'18-1(TR表紙)'!$H$9)</f>
        <v>様式18-1に事業体名を入力してください。</v>
      </c>
      <c r="Q4" s="281"/>
      <c r="R4" s="281"/>
      <c r="S4" s="281"/>
      <c r="T4" s="281"/>
      <c r="U4" s="281"/>
      <c r="V4" s="281"/>
      <c r="W4" s="281"/>
      <c r="X4" s="281"/>
      <c r="Y4" s="281"/>
      <c r="Z4" s="281"/>
      <c r="AA4" s="56">
        <f>IF('18-1(TR表紙)'!$K$14="","",'18-1(TR表紙)'!$K$14)</f>
      </c>
    </row>
    <row r="5" spans="15:27" ht="19.5" customHeight="1">
      <c r="O5" s="3"/>
      <c r="P5" s="3"/>
      <c r="Q5" s="3"/>
      <c r="R5" s="58"/>
      <c r="S5" s="58"/>
      <c r="T5" s="58"/>
      <c r="U5" s="58"/>
      <c r="V5" s="300" t="str">
        <f>IF('18-1(TR表紙)'!$J$4="","平成　　年　　月　　日現在　",TEXT('18-1(TR表紙)'!$J$4,"ggge年m月d日現在　"))</f>
        <v>平成　　年　　月　　日現在　</v>
      </c>
      <c r="W5" s="300"/>
      <c r="X5" s="300"/>
      <c r="Y5" s="300"/>
      <c r="Z5" s="300"/>
      <c r="AA5" s="300"/>
    </row>
    <row r="6" spans="2:27" ht="19.5" customHeight="1">
      <c r="B6" s="306" t="s">
        <v>391</v>
      </c>
      <c r="C6" s="307" t="s">
        <v>0</v>
      </c>
      <c r="D6" s="288" t="s">
        <v>158</v>
      </c>
      <c r="E6" s="288"/>
      <c r="F6" s="288"/>
      <c r="G6" s="288"/>
      <c r="H6" s="288"/>
      <c r="I6" s="288" t="s">
        <v>11</v>
      </c>
      <c r="J6" s="288"/>
      <c r="K6" s="288"/>
      <c r="L6" s="306" t="s">
        <v>382</v>
      </c>
      <c r="M6" s="306" t="s">
        <v>8</v>
      </c>
      <c r="N6" s="288" t="s">
        <v>157</v>
      </c>
      <c r="O6" s="288"/>
      <c r="P6" s="288"/>
      <c r="Q6" s="288"/>
      <c r="R6" s="288" t="s">
        <v>156</v>
      </c>
      <c r="S6" s="288"/>
      <c r="T6" s="288"/>
      <c r="U6" s="288"/>
      <c r="V6" s="288"/>
      <c r="W6" s="288"/>
      <c r="X6" s="288"/>
      <c r="Y6" s="288"/>
      <c r="Z6" s="294" t="s">
        <v>10</v>
      </c>
      <c r="AA6" s="295"/>
    </row>
    <row r="7" spans="2:27" ht="19.5" customHeight="1">
      <c r="B7" s="306"/>
      <c r="C7" s="308"/>
      <c r="D7" s="288" t="s">
        <v>1</v>
      </c>
      <c r="E7" s="288" t="s">
        <v>2</v>
      </c>
      <c r="F7" s="288" t="s">
        <v>3</v>
      </c>
      <c r="G7" s="307" t="s">
        <v>4</v>
      </c>
      <c r="H7" s="307" t="s">
        <v>5</v>
      </c>
      <c r="I7" s="302" t="s">
        <v>160</v>
      </c>
      <c r="J7" s="288" t="s">
        <v>6</v>
      </c>
      <c r="K7" s="288" t="s">
        <v>7</v>
      </c>
      <c r="L7" s="306"/>
      <c r="M7" s="306"/>
      <c r="N7" s="302" t="s">
        <v>159</v>
      </c>
      <c r="O7" s="302" t="s">
        <v>332</v>
      </c>
      <c r="P7" s="302" t="s">
        <v>333</v>
      </c>
      <c r="Q7" s="288" t="s">
        <v>148</v>
      </c>
      <c r="R7" s="306" t="s">
        <v>149</v>
      </c>
      <c r="S7" s="306" t="s">
        <v>150</v>
      </c>
      <c r="T7" s="306" t="s">
        <v>151</v>
      </c>
      <c r="U7" s="306" t="s">
        <v>152</v>
      </c>
      <c r="V7" s="288" t="s">
        <v>155</v>
      </c>
      <c r="W7" s="288"/>
      <c r="X7" s="288"/>
      <c r="Y7" s="288"/>
      <c r="Z7" s="296"/>
      <c r="AA7" s="297"/>
    </row>
    <row r="8" spans="2:27" ht="79.5" customHeight="1">
      <c r="B8" s="306"/>
      <c r="C8" s="309"/>
      <c r="D8" s="288"/>
      <c r="E8" s="288"/>
      <c r="F8" s="288"/>
      <c r="G8" s="309"/>
      <c r="H8" s="309"/>
      <c r="I8" s="288"/>
      <c r="J8" s="288"/>
      <c r="K8" s="288"/>
      <c r="L8" s="306"/>
      <c r="M8" s="306"/>
      <c r="N8" s="288"/>
      <c r="O8" s="288"/>
      <c r="P8" s="288"/>
      <c r="Q8" s="288"/>
      <c r="R8" s="306"/>
      <c r="S8" s="306"/>
      <c r="T8" s="306"/>
      <c r="U8" s="306"/>
      <c r="V8" s="57" t="s">
        <v>153</v>
      </c>
      <c r="W8" s="57" t="s">
        <v>154</v>
      </c>
      <c r="X8" s="57" t="s">
        <v>344</v>
      </c>
      <c r="Y8" s="57" t="s">
        <v>69</v>
      </c>
      <c r="Z8" s="298"/>
      <c r="AA8" s="299"/>
    </row>
    <row r="9" spans="2:27" ht="19.5" customHeight="1">
      <c r="B9" s="2">
        <v>1</v>
      </c>
      <c r="C9" s="112">
        <f>IF(D9="","",TEXT(B9,"00"))</f>
      </c>
      <c r="D9" s="123"/>
      <c r="E9" s="123"/>
      <c r="F9" s="73"/>
      <c r="G9" s="2">
        <f>IF(F9="","",DATEDIF(F9,リスト!$G$27,"Y"))</f>
      </c>
      <c r="H9" s="70"/>
      <c r="I9" s="73"/>
      <c r="J9" s="120"/>
      <c r="K9" s="120"/>
      <c r="L9" s="71"/>
      <c r="M9" s="70"/>
      <c r="N9" s="120"/>
      <c r="O9" s="72"/>
      <c r="P9" s="72"/>
      <c r="Q9" s="50">
        <f aca="true" t="shared" si="0" ref="Q9:Q28">IF(AND(O9="",P9=""),"",SUM(O9:P9))</f>
      </c>
      <c r="R9" s="70"/>
      <c r="S9" s="70"/>
      <c r="T9" s="70"/>
      <c r="U9" s="70"/>
      <c r="V9" s="70"/>
      <c r="W9" s="70"/>
      <c r="X9" s="70"/>
      <c r="Y9" s="70"/>
      <c r="Z9" s="303"/>
      <c r="AA9" s="304"/>
    </row>
    <row r="10" spans="2:27" ht="19.5" customHeight="1">
      <c r="B10" s="2">
        <v>2</v>
      </c>
      <c r="C10" s="119">
        <f aca="true" t="shared" si="1" ref="C10:C28">IF(D10="","",TEXT(B10,"00"))</f>
      </c>
      <c r="D10" s="123"/>
      <c r="E10" s="123"/>
      <c r="F10" s="73"/>
      <c r="G10" s="2">
        <f>IF(F10="","",DATEDIF(F10,リスト!$G$27,"Y"))</f>
      </c>
      <c r="H10" s="70"/>
      <c r="I10" s="73"/>
      <c r="J10" s="120"/>
      <c r="K10" s="120"/>
      <c r="L10" s="71"/>
      <c r="M10" s="70"/>
      <c r="N10" s="120"/>
      <c r="O10" s="72"/>
      <c r="P10" s="72"/>
      <c r="Q10" s="50">
        <f t="shared" si="0"/>
      </c>
      <c r="R10" s="70"/>
      <c r="S10" s="70"/>
      <c r="T10" s="70"/>
      <c r="U10" s="70"/>
      <c r="V10" s="70"/>
      <c r="W10" s="70"/>
      <c r="X10" s="70"/>
      <c r="Y10" s="70"/>
      <c r="Z10" s="303"/>
      <c r="AA10" s="304"/>
    </row>
    <row r="11" spans="2:27" ht="19.5" customHeight="1">
      <c r="B11" s="2">
        <v>3</v>
      </c>
      <c r="C11" s="119">
        <f t="shared" si="1"/>
      </c>
      <c r="D11" s="123"/>
      <c r="E11" s="123"/>
      <c r="F11" s="73"/>
      <c r="G11" s="2">
        <f>IF(F11="","",DATEDIF(F11,リスト!$G$27,"Y"))</f>
      </c>
      <c r="H11" s="70"/>
      <c r="I11" s="73"/>
      <c r="J11" s="120"/>
      <c r="K11" s="120"/>
      <c r="L11" s="71"/>
      <c r="M11" s="70"/>
      <c r="N11" s="120"/>
      <c r="O11" s="72"/>
      <c r="P11" s="72"/>
      <c r="Q11" s="50">
        <f t="shared" si="0"/>
      </c>
      <c r="R11" s="70"/>
      <c r="S11" s="70"/>
      <c r="T11" s="70"/>
      <c r="U11" s="70"/>
      <c r="V11" s="70"/>
      <c r="W11" s="70"/>
      <c r="X11" s="70"/>
      <c r="Y11" s="70"/>
      <c r="Z11" s="303"/>
      <c r="AA11" s="304"/>
    </row>
    <row r="12" spans="2:27" ht="19.5" customHeight="1">
      <c r="B12" s="2">
        <v>4</v>
      </c>
      <c r="C12" s="119">
        <f t="shared" si="1"/>
      </c>
      <c r="D12" s="123"/>
      <c r="E12" s="123"/>
      <c r="F12" s="73"/>
      <c r="G12" s="2">
        <f>IF(F12="","",DATEDIF(F12,リスト!$G$27,"Y"))</f>
      </c>
      <c r="H12" s="70"/>
      <c r="I12" s="73"/>
      <c r="J12" s="120"/>
      <c r="K12" s="120"/>
      <c r="L12" s="71"/>
      <c r="M12" s="70"/>
      <c r="N12" s="120"/>
      <c r="O12" s="72"/>
      <c r="P12" s="72"/>
      <c r="Q12" s="50">
        <f t="shared" si="0"/>
      </c>
      <c r="R12" s="70"/>
      <c r="S12" s="70"/>
      <c r="T12" s="70"/>
      <c r="U12" s="70"/>
      <c r="V12" s="70"/>
      <c r="W12" s="70"/>
      <c r="X12" s="70"/>
      <c r="Y12" s="70"/>
      <c r="Z12" s="303"/>
      <c r="AA12" s="304"/>
    </row>
    <row r="13" spans="2:27" ht="19.5" customHeight="1">
      <c r="B13" s="2">
        <v>5</v>
      </c>
      <c r="C13" s="119">
        <f t="shared" si="1"/>
      </c>
      <c r="D13" s="123"/>
      <c r="E13" s="123"/>
      <c r="F13" s="73"/>
      <c r="G13" s="2">
        <f>IF(F13="","",DATEDIF(F13,リスト!$G$27,"Y"))</f>
      </c>
      <c r="H13" s="70"/>
      <c r="I13" s="73"/>
      <c r="J13" s="120"/>
      <c r="K13" s="120"/>
      <c r="L13" s="71"/>
      <c r="M13" s="70"/>
      <c r="N13" s="120"/>
      <c r="O13" s="72"/>
      <c r="P13" s="72"/>
      <c r="Q13" s="50">
        <f t="shared" si="0"/>
      </c>
      <c r="R13" s="70"/>
      <c r="S13" s="70"/>
      <c r="T13" s="70"/>
      <c r="U13" s="70"/>
      <c r="V13" s="70"/>
      <c r="W13" s="70"/>
      <c r="X13" s="70"/>
      <c r="Y13" s="70"/>
      <c r="Z13" s="303"/>
      <c r="AA13" s="304"/>
    </row>
    <row r="14" spans="2:27" ht="19.5" customHeight="1">
      <c r="B14" s="2">
        <v>6</v>
      </c>
      <c r="C14" s="119">
        <f t="shared" si="1"/>
      </c>
      <c r="D14" s="123"/>
      <c r="E14" s="123"/>
      <c r="F14" s="73"/>
      <c r="G14" s="2">
        <f>IF(F14="","",DATEDIF(F14,リスト!$G$27,"Y"))</f>
      </c>
      <c r="H14" s="70"/>
      <c r="I14" s="73"/>
      <c r="J14" s="120"/>
      <c r="K14" s="120"/>
      <c r="L14" s="71"/>
      <c r="M14" s="70"/>
      <c r="N14" s="120"/>
      <c r="O14" s="72"/>
      <c r="P14" s="72"/>
      <c r="Q14" s="50">
        <f t="shared" si="0"/>
      </c>
      <c r="R14" s="70"/>
      <c r="S14" s="70"/>
      <c r="T14" s="70"/>
      <c r="U14" s="70"/>
      <c r="V14" s="70"/>
      <c r="W14" s="70"/>
      <c r="X14" s="70"/>
      <c r="Y14" s="70"/>
      <c r="Z14" s="303"/>
      <c r="AA14" s="304"/>
    </row>
    <row r="15" spans="2:27" ht="19.5" customHeight="1">
      <c r="B15" s="2">
        <v>7</v>
      </c>
      <c r="C15" s="119">
        <f t="shared" si="1"/>
      </c>
      <c r="D15" s="123"/>
      <c r="E15" s="123"/>
      <c r="F15" s="73"/>
      <c r="G15" s="2">
        <f>IF(F15="","",DATEDIF(F15,リスト!$G$27,"Y"))</f>
      </c>
      <c r="H15" s="70"/>
      <c r="I15" s="73"/>
      <c r="J15" s="120"/>
      <c r="K15" s="120"/>
      <c r="L15" s="71"/>
      <c r="M15" s="70"/>
      <c r="N15" s="120"/>
      <c r="O15" s="72"/>
      <c r="P15" s="72"/>
      <c r="Q15" s="50">
        <f t="shared" si="0"/>
      </c>
      <c r="R15" s="70"/>
      <c r="S15" s="70"/>
      <c r="T15" s="70"/>
      <c r="U15" s="70"/>
      <c r="V15" s="70"/>
      <c r="W15" s="70"/>
      <c r="X15" s="70"/>
      <c r="Y15" s="70"/>
      <c r="Z15" s="303"/>
      <c r="AA15" s="304"/>
    </row>
    <row r="16" spans="2:27" ht="19.5" customHeight="1">
      <c r="B16" s="2">
        <v>8</v>
      </c>
      <c r="C16" s="119">
        <f t="shared" si="1"/>
      </c>
      <c r="D16" s="123"/>
      <c r="E16" s="123"/>
      <c r="F16" s="73"/>
      <c r="G16" s="2">
        <f>IF(F16="","",DATEDIF(F16,リスト!$G$27,"Y"))</f>
      </c>
      <c r="H16" s="70"/>
      <c r="I16" s="73"/>
      <c r="J16" s="120"/>
      <c r="K16" s="120"/>
      <c r="L16" s="71"/>
      <c r="M16" s="70"/>
      <c r="N16" s="120"/>
      <c r="O16" s="72"/>
      <c r="P16" s="72"/>
      <c r="Q16" s="50">
        <f t="shared" si="0"/>
      </c>
      <c r="R16" s="70"/>
      <c r="S16" s="70"/>
      <c r="T16" s="70"/>
      <c r="U16" s="70"/>
      <c r="V16" s="70"/>
      <c r="W16" s="70"/>
      <c r="X16" s="70"/>
      <c r="Y16" s="70"/>
      <c r="Z16" s="303"/>
      <c r="AA16" s="304"/>
    </row>
    <row r="17" spans="2:27" ht="19.5" customHeight="1">
      <c r="B17" s="2">
        <v>9</v>
      </c>
      <c r="C17" s="119">
        <f t="shared" si="1"/>
      </c>
      <c r="D17" s="123"/>
      <c r="E17" s="123"/>
      <c r="F17" s="73"/>
      <c r="G17" s="2">
        <f>IF(F17="","",DATEDIF(F17,リスト!$G$27,"Y"))</f>
      </c>
      <c r="H17" s="70"/>
      <c r="I17" s="73"/>
      <c r="J17" s="120"/>
      <c r="K17" s="120"/>
      <c r="L17" s="71"/>
      <c r="M17" s="70"/>
      <c r="N17" s="120"/>
      <c r="O17" s="72"/>
      <c r="P17" s="72"/>
      <c r="Q17" s="50">
        <f t="shared" si="0"/>
      </c>
      <c r="R17" s="70"/>
      <c r="S17" s="70"/>
      <c r="T17" s="70"/>
      <c r="U17" s="70"/>
      <c r="V17" s="70"/>
      <c r="W17" s="70"/>
      <c r="X17" s="70"/>
      <c r="Y17" s="70"/>
      <c r="Z17" s="303"/>
      <c r="AA17" s="304"/>
    </row>
    <row r="18" spans="2:27" ht="19.5" customHeight="1">
      <c r="B18" s="2">
        <v>10</v>
      </c>
      <c r="C18" s="119">
        <f t="shared" si="1"/>
      </c>
      <c r="D18" s="123"/>
      <c r="E18" s="123"/>
      <c r="F18" s="73"/>
      <c r="G18" s="2">
        <f>IF(F18="","",DATEDIF(F18,リスト!$G$27,"Y"))</f>
      </c>
      <c r="H18" s="70"/>
      <c r="I18" s="73"/>
      <c r="J18" s="120"/>
      <c r="K18" s="120"/>
      <c r="L18" s="71"/>
      <c r="M18" s="70"/>
      <c r="N18" s="120"/>
      <c r="O18" s="72"/>
      <c r="P18" s="72"/>
      <c r="Q18" s="50">
        <f t="shared" si="0"/>
      </c>
      <c r="R18" s="70"/>
      <c r="S18" s="70"/>
      <c r="T18" s="70"/>
      <c r="U18" s="70"/>
      <c r="V18" s="70"/>
      <c r="W18" s="70"/>
      <c r="X18" s="70"/>
      <c r="Y18" s="70"/>
      <c r="Z18" s="303"/>
      <c r="AA18" s="304"/>
    </row>
    <row r="19" spans="2:27" ht="19.5" customHeight="1">
      <c r="B19" s="2">
        <v>11</v>
      </c>
      <c r="C19" s="119">
        <f t="shared" si="1"/>
      </c>
      <c r="D19" s="123"/>
      <c r="E19" s="123"/>
      <c r="F19" s="73"/>
      <c r="G19" s="2">
        <f>IF(F19="","",DATEDIF(F19,リスト!$G$27,"Y"))</f>
      </c>
      <c r="H19" s="70"/>
      <c r="I19" s="73"/>
      <c r="J19" s="120"/>
      <c r="K19" s="120"/>
      <c r="L19" s="71"/>
      <c r="M19" s="70"/>
      <c r="N19" s="120"/>
      <c r="O19" s="72"/>
      <c r="P19" s="72"/>
      <c r="Q19" s="50">
        <f t="shared" si="0"/>
      </c>
      <c r="R19" s="70"/>
      <c r="S19" s="70"/>
      <c r="T19" s="70"/>
      <c r="U19" s="70"/>
      <c r="V19" s="70"/>
      <c r="W19" s="70"/>
      <c r="X19" s="70"/>
      <c r="Y19" s="70"/>
      <c r="Z19" s="303"/>
      <c r="AA19" s="304"/>
    </row>
    <row r="20" spans="2:27" ht="19.5" customHeight="1">
      <c r="B20" s="2">
        <v>12</v>
      </c>
      <c r="C20" s="119">
        <f t="shared" si="1"/>
      </c>
      <c r="D20" s="123"/>
      <c r="E20" s="123"/>
      <c r="F20" s="73"/>
      <c r="G20" s="2">
        <f>IF(F20="","",DATEDIF(F20,リスト!$G$27,"Y"))</f>
      </c>
      <c r="H20" s="70"/>
      <c r="I20" s="73"/>
      <c r="J20" s="120"/>
      <c r="K20" s="120"/>
      <c r="L20" s="71"/>
      <c r="M20" s="70"/>
      <c r="N20" s="120"/>
      <c r="O20" s="72"/>
      <c r="P20" s="72"/>
      <c r="Q20" s="50">
        <f t="shared" si="0"/>
      </c>
      <c r="R20" s="70"/>
      <c r="S20" s="70"/>
      <c r="T20" s="70"/>
      <c r="U20" s="70"/>
      <c r="V20" s="70"/>
      <c r="W20" s="70"/>
      <c r="X20" s="70"/>
      <c r="Y20" s="70"/>
      <c r="Z20" s="303"/>
      <c r="AA20" s="304"/>
    </row>
    <row r="21" spans="2:27" ht="19.5" customHeight="1">
      <c r="B21" s="2">
        <v>13</v>
      </c>
      <c r="C21" s="119">
        <f t="shared" si="1"/>
      </c>
      <c r="D21" s="123"/>
      <c r="E21" s="123"/>
      <c r="F21" s="73"/>
      <c r="G21" s="2">
        <f>IF(F21="","",DATEDIF(F21,リスト!$G$27,"Y"))</f>
      </c>
      <c r="H21" s="70"/>
      <c r="I21" s="73"/>
      <c r="J21" s="120"/>
      <c r="K21" s="120"/>
      <c r="L21" s="71"/>
      <c r="M21" s="70"/>
      <c r="N21" s="120"/>
      <c r="O21" s="72"/>
      <c r="P21" s="72"/>
      <c r="Q21" s="50">
        <f t="shared" si="0"/>
      </c>
      <c r="R21" s="70"/>
      <c r="S21" s="70"/>
      <c r="T21" s="70"/>
      <c r="U21" s="70"/>
      <c r="V21" s="70"/>
      <c r="W21" s="70"/>
      <c r="X21" s="70"/>
      <c r="Y21" s="70"/>
      <c r="Z21" s="303"/>
      <c r="AA21" s="304"/>
    </row>
    <row r="22" spans="2:27" ht="19.5" customHeight="1">
      <c r="B22" s="2">
        <v>14</v>
      </c>
      <c r="C22" s="119">
        <f t="shared" si="1"/>
      </c>
      <c r="D22" s="123"/>
      <c r="E22" s="123"/>
      <c r="F22" s="73"/>
      <c r="G22" s="2">
        <f>IF(F22="","",DATEDIF(F22,リスト!$G$27,"Y"))</f>
      </c>
      <c r="H22" s="70"/>
      <c r="I22" s="73"/>
      <c r="J22" s="120"/>
      <c r="K22" s="120"/>
      <c r="L22" s="71"/>
      <c r="M22" s="70"/>
      <c r="N22" s="120"/>
      <c r="O22" s="72"/>
      <c r="P22" s="72"/>
      <c r="Q22" s="50">
        <f t="shared" si="0"/>
      </c>
      <c r="R22" s="70"/>
      <c r="S22" s="70"/>
      <c r="T22" s="70"/>
      <c r="U22" s="70"/>
      <c r="V22" s="70"/>
      <c r="W22" s="70"/>
      <c r="X22" s="70"/>
      <c r="Y22" s="70"/>
      <c r="Z22" s="303"/>
      <c r="AA22" s="304"/>
    </row>
    <row r="23" spans="2:27" ht="19.5" customHeight="1">
      <c r="B23" s="2">
        <v>15</v>
      </c>
      <c r="C23" s="119">
        <f t="shared" si="1"/>
      </c>
      <c r="D23" s="123"/>
      <c r="E23" s="123"/>
      <c r="F23" s="73"/>
      <c r="G23" s="2">
        <f>IF(F23="","",DATEDIF(F23,リスト!$G$27,"Y"))</f>
      </c>
      <c r="H23" s="70"/>
      <c r="I23" s="73"/>
      <c r="J23" s="120"/>
      <c r="K23" s="120"/>
      <c r="L23" s="71"/>
      <c r="M23" s="70"/>
      <c r="N23" s="120"/>
      <c r="O23" s="72"/>
      <c r="P23" s="72"/>
      <c r="Q23" s="50">
        <f t="shared" si="0"/>
      </c>
      <c r="R23" s="70"/>
      <c r="S23" s="70"/>
      <c r="T23" s="70"/>
      <c r="U23" s="70"/>
      <c r="V23" s="70"/>
      <c r="W23" s="70"/>
      <c r="X23" s="70"/>
      <c r="Y23" s="70"/>
      <c r="Z23" s="303"/>
      <c r="AA23" s="304"/>
    </row>
    <row r="24" spans="2:27" ht="19.5" customHeight="1">
      <c r="B24" s="2">
        <v>16</v>
      </c>
      <c r="C24" s="119">
        <f t="shared" si="1"/>
      </c>
      <c r="D24" s="123"/>
      <c r="E24" s="123"/>
      <c r="F24" s="73"/>
      <c r="G24" s="2">
        <f>IF(F24="","",DATEDIF(F24,リスト!$G$27,"Y"))</f>
      </c>
      <c r="H24" s="70"/>
      <c r="I24" s="73"/>
      <c r="J24" s="120"/>
      <c r="K24" s="120"/>
      <c r="L24" s="71"/>
      <c r="M24" s="70"/>
      <c r="N24" s="120"/>
      <c r="O24" s="72"/>
      <c r="P24" s="72"/>
      <c r="Q24" s="50">
        <f t="shared" si="0"/>
      </c>
      <c r="R24" s="70"/>
      <c r="S24" s="70"/>
      <c r="T24" s="70"/>
      <c r="U24" s="70"/>
      <c r="V24" s="70"/>
      <c r="W24" s="70"/>
      <c r="X24" s="70"/>
      <c r="Y24" s="70"/>
      <c r="Z24" s="303"/>
      <c r="AA24" s="304"/>
    </row>
    <row r="25" spans="2:27" ht="19.5" customHeight="1">
      <c r="B25" s="2">
        <v>17</v>
      </c>
      <c r="C25" s="119">
        <f t="shared" si="1"/>
      </c>
      <c r="D25" s="123"/>
      <c r="E25" s="123"/>
      <c r="F25" s="73"/>
      <c r="G25" s="2">
        <f>IF(F25="","",DATEDIF(F25,リスト!$G$27,"Y"))</f>
      </c>
      <c r="H25" s="70"/>
      <c r="I25" s="73"/>
      <c r="J25" s="120"/>
      <c r="K25" s="120"/>
      <c r="L25" s="71"/>
      <c r="M25" s="70"/>
      <c r="N25" s="120"/>
      <c r="O25" s="72"/>
      <c r="P25" s="72"/>
      <c r="Q25" s="50">
        <f t="shared" si="0"/>
      </c>
      <c r="R25" s="70"/>
      <c r="S25" s="70"/>
      <c r="T25" s="70"/>
      <c r="U25" s="70"/>
      <c r="V25" s="70"/>
      <c r="W25" s="70"/>
      <c r="X25" s="70"/>
      <c r="Y25" s="70"/>
      <c r="Z25" s="303"/>
      <c r="AA25" s="304"/>
    </row>
    <row r="26" spans="2:27" ht="19.5" customHeight="1">
      <c r="B26" s="2">
        <v>18</v>
      </c>
      <c r="C26" s="119">
        <f t="shared" si="1"/>
      </c>
      <c r="D26" s="123"/>
      <c r="E26" s="123"/>
      <c r="F26" s="73"/>
      <c r="G26" s="2">
        <f>IF(F26="","",DATEDIF(F26,リスト!$G$27,"Y"))</f>
      </c>
      <c r="H26" s="70"/>
      <c r="I26" s="73"/>
      <c r="J26" s="120"/>
      <c r="K26" s="120"/>
      <c r="L26" s="71"/>
      <c r="M26" s="70"/>
      <c r="N26" s="120"/>
      <c r="O26" s="72"/>
      <c r="P26" s="72"/>
      <c r="Q26" s="50">
        <f t="shared" si="0"/>
      </c>
      <c r="R26" s="70"/>
      <c r="S26" s="70"/>
      <c r="T26" s="70"/>
      <c r="U26" s="70"/>
      <c r="V26" s="70"/>
      <c r="W26" s="70"/>
      <c r="X26" s="70"/>
      <c r="Y26" s="70"/>
      <c r="Z26" s="303"/>
      <c r="AA26" s="304"/>
    </row>
    <row r="27" spans="2:27" ht="19.5" customHeight="1">
      <c r="B27" s="2">
        <v>19</v>
      </c>
      <c r="C27" s="119">
        <f t="shared" si="1"/>
      </c>
      <c r="D27" s="123"/>
      <c r="E27" s="123"/>
      <c r="F27" s="73"/>
      <c r="G27" s="2">
        <f>IF(F27="","",DATEDIF(F27,リスト!$G$27,"Y"))</f>
      </c>
      <c r="H27" s="70"/>
      <c r="I27" s="73"/>
      <c r="J27" s="120"/>
      <c r="K27" s="120"/>
      <c r="L27" s="71"/>
      <c r="M27" s="70"/>
      <c r="N27" s="120"/>
      <c r="O27" s="72"/>
      <c r="P27" s="72"/>
      <c r="Q27" s="50">
        <f t="shared" si="0"/>
      </c>
      <c r="R27" s="70"/>
      <c r="S27" s="70"/>
      <c r="T27" s="70"/>
      <c r="U27" s="70"/>
      <c r="V27" s="70"/>
      <c r="W27" s="70"/>
      <c r="X27" s="70"/>
      <c r="Y27" s="70"/>
      <c r="Z27" s="303"/>
      <c r="AA27" s="304"/>
    </row>
    <row r="28" spans="2:27" ht="19.5" customHeight="1">
      <c r="B28" s="2">
        <v>20</v>
      </c>
      <c r="C28" s="119">
        <f t="shared" si="1"/>
      </c>
      <c r="D28" s="123"/>
      <c r="E28" s="123"/>
      <c r="F28" s="73"/>
      <c r="G28" s="2">
        <f>IF(F28="","",DATEDIF(F28,リスト!$G$27,"Y"))</f>
      </c>
      <c r="H28" s="70"/>
      <c r="I28" s="73"/>
      <c r="J28" s="120"/>
      <c r="K28" s="120"/>
      <c r="L28" s="71"/>
      <c r="M28" s="70"/>
      <c r="N28" s="120"/>
      <c r="O28" s="72"/>
      <c r="P28" s="72"/>
      <c r="Q28" s="50">
        <f t="shared" si="0"/>
      </c>
      <c r="R28" s="70"/>
      <c r="S28" s="70"/>
      <c r="T28" s="70"/>
      <c r="U28" s="70"/>
      <c r="V28" s="70"/>
      <c r="W28" s="70"/>
      <c r="X28" s="70"/>
      <c r="Y28" s="70"/>
      <c r="Z28" s="303"/>
      <c r="AA28" s="304"/>
    </row>
    <row r="29" spans="2:27" ht="19.5" customHeight="1">
      <c r="B29" s="153"/>
      <c r="C29" s="3"/>
      <c r="D29" s="3"/>
      <c r="E29" s="3"/>
      <c r="F29" s="3"/>
      <c r="G29" s="3"/>
      <c r="H29" s="3"/>
      <c r="I29" s="3"/>
      <c r="J29" s="3"/>
      <c r="K29" s="3"/>
      <c r="L29" s="3"/>
      <c r="M29" s="3"/>
      <c r="N29" s="3"/>
      <c r="O29" s="3"/>
      <c r="P29" s="3"/>
      <c r="Q29" s="3"/>
      <c r="R29" s="3"/>
      <c r="S29" s="3"/>
      <c r="T29" s="3"/>
      <c r="U29" s="3"/>
      <c r="V29" s="3"/>
      <c r="W29" s="3"/>
      <c r="X29" s="3"/>
      <c r="Y29" s="3"/>
      <c r="Z29" s="3"/>
      <c r="AA29" s="3"/>
    </row>
    <row r="30" spans="2:27" ht="19.5" customHeight="1">
      <c r="B30" s="173" t="s">
        <v>582</v>
      </c>
      <c r="C30" s="3" t="s">
        <v>584</v>
      </c>
      <c r="D30" s="3"/>
      <c r="E30" s="3"/>
      <c r="F30" s="3"/>
      <c r="G30" s="3"/>
      <c r="H30" s="3"/>
      <c r="I30" s="3"/>
      <c r="J30" s="3"/>
      <c r="K30" s="3"/>
      <c r="L30" s="3"/>
      <c r="M30" s="3"/>
      <c r="N30" s="3"/>
      <c r="O30" s="3"/>
      <c r="P30" s="3"/>
      <c r="Q30" s="3"/>
      <c r="R30" s="3"/>
      <c r="S30" s="3"/>
      <c r="T30" s="3"/>
      <c r="U30" s="3"/>
      <c r="V30" s="3"/>
      <c r="W30" s="3"/>
      <c r="X30" s="3"/>
      <c r="Y30" s="3"/>
      <c r="Z30" s="3"/>
      <c r="AA30" s="3"/>
    </row>
    <row r="31" spans="2:27" ht="19.5" customHeight="1">
      <c r="B31" s="153" t="s">
        <v>349</v>
      </c>
      <c r="C31" s="3" t="s">
        <v>348</v>
      </c>
      <c r="D31" s="3"/>
      <c r="E31" s="3"/>
      <c r="F31" s="3"/>
      <c r="G31" s="3"/>
      <c r="H31" s="3"/>
      <c r="I31" s="3"/>
      <c r="J31" s="3"/>
      <c r="K31" s="3"/>
      <c r="L31" s="3"/>
      <c r="M31" s="3"/>
      <c r="N31" s="3"/>
      <c r="O31" s="3"/>
      <c r="P31" s="3"/>
      <c r="Q31" s="3"/>
      <c r="R31" s="3"/>
      <c r="S31" s="3"/>
      <c r="T31" s="3"/>
      <c r="U31" s="3"/>
      <c r="V31" s="3"/>
      <c r="W31" s="3"/>
      <c r="X31" s="3"/>
      <c r="Y31" s="3"/>
      <c r="Z31" s="3"/>
      <c r="AA31" s="3"/>
    </row>
    <row r="32" spans="2:27" ht="19.5" customHeight="1">
      <c r="B32" s="153" t="s">
        <v>350</v>
      </c>
      <c r="C32" s="3" t="s">
        <v>381</v>
      </c>
      <c r="D32" s="3"/>
      <c r="E32" s="3"/>
      <c r="F32" s="3"/>
      <c r="G32" s="3"/>
      <c r="H32" s="3"/>
      <c r="I32" s="3"/>
      <c r="J32" s="3"/>
      <c r="K32" s="3"/>
      <c r="L32" s="3"/>
      <c r="M32" s="3"/>
      <c r="N32" s="3"/>
      <c r="O32" s="3"/>
      <c r="P32" s="3"/>
      <c r="Q32" s="3"/>
      <c r="R32" s="3"/>
      <c r="S32" s="3"/>
      <c r="T32" s="3"/>
      <c r="U32" s="3"/>
      <c r="V32" s="3"/>
      <c r="W32" s="3"/>
      <c r="X32" s="3"/>
      <c r="Y32" s="3"/>
      <c r="Z32" s="3"/>
      <c r="AA32" s="3"/>
    </row>
    <row r="33" spans="2:27" ht="19.5" customHeight="1">
      <c r="B33" s="153" t="s">
        <v>352</v>
      </c>
      <c r="C33" s="3" t="s">
        <v>351</v>
      </c>
      <c r="D33" s="3"/>
      <c r="E33" s="3"/>
      <c r="F33" s="3"/>
      <c r="G33" s="3"/>
      <c r="H33" s="3"/>
      <c r="I33" s="3"/>
      <c r="J33" s="3"/>
      <c r="K33" s="3"/>
      <c r="L33" s="3"/>
      <c r="M33" s="3"/>
      <c r="N33" s="3"/>
      <c r="O33" s="3"/>
      <c r="P33" s="3"/>
      <c r="Q33" s="3"/>
      <c r="R33" s="3"/>
      <c r="S33" s="3"/>
      <c r="T33" s="3"/>
      <c r="U33" s="3"/>
      <c r="V33" s="3"/>
      <c r="W33" s="3"/>
      <c r="X33" s="3"/>
      <c r="Y33" s="3"/>
      <c r="Z33" s="3"/>
      <c r="AA33" s="3"/>
    </row>
    <row r="34" spans="2:27" ht="19.5" customHeight="1">
      <c r="B34" s="153" t="s">
        <v>458</v>
      </c>
      <c r="C34" s="75" t="s">
        <v>353</v>
      </c>
      <c r="D34" s="3"/>
      <c r="E34" s="3"/>
      <c r="F34" s="3"/>
      <c r="G34" s="3"/>
      <c r="H34" s="3"/>
      <c r="I34" s="3"/>
      <c r="J34" s="3"/>
      <c r="K34" s="3"/>
      <c r="L34" s="3"/>
      <c r="M34" s="3"/>
      <c r="N34" s="3"/>
      <c r="O34" s="3"/>
      <c r="P34" s="3"/>
      <c r="Q34" s="3"/>
      <c r="R34" s="3"/>
      <c r="S34" s="3"/>
      <c r="T34" s="3"/>
      <c r="U34" s="3"/>
      <c r="V34" s="3"/>
      <c r="W34" s="3"/>
      <c r="X34" s="3"/>
      <c r="Y34" s="3"/>
      <c r="Z34" s="3"/>
      <c r="AA34" s="3"/>
    </row>
    <row r="35" spans="2:27" ht="19.5" customHeight="1">
      <c r="B35" s="63"/>
      <c r="C35" s="75"/>
      <c r="D35" s="3"/>
      <c r="E35" s="3"/>
      <c r="F35" s="3"/>
      <c r="G35" s="3"/>
      <c r="H35" s="3"/>
      <c r="I35" s="3"/>
      <c r="J35" s="3"/>
      <c r="K35" s="3"/>
      <c r="L35" s="3"/>
      <c r="M35" s="3"/>
      <c r="N35" s="3"/>
      <c r="O35" s="3"/>
      <c r="P35" s="3"/>
      <c r="Q35" s="3"/>
      <c r="R35" s="3"/>
      <c r="S35" s="3"/>
      <c r="T35" s="3"/>
      <c r="U35" s="3"/>
      <c r="V35" s="3"/>
      <c r="W35" s="3"/>
      <c r="X35" s="3"/>
      <c r="Y35" s="3"/>
      <c r="Z35" s="3"/>
      <c r="AA35" s="3"/>
    </row>
  </sheetData>
  <sheetProtection password="FA29" sheet="1"/>
  <mergeCells count="56">
    <mergeCell ref="C6:C8"/>
    <mergeCell ref="B6:B8"/>
    <mergeCell ref="I6:K6"/>
    <mergeCell ref="D6:H6"/>
    <mergeCell ref="E7:E8"/>
    <mergeCell ref="F7:F8"/>
    <mergeCell ref="G7:G8"/>
    <mergeCell ref="H7:H8"/>
    <mergeCell ref="I7:I8"/>
    <mergeCell ref="J7:J8"/>
    <mergeCell ref="K7:K8"/>
    <mergeCell ref="L6:L8"/>
    <mergeCell ref="M6:M8"/>
    <mergeCell ref="N6:Q6"/>
    <mergeCell ref="N7:N8"/>
    <mergeCell ref="O7:O8"/>
    <mergeCell ref="P7:P8"/>
    <mergeCell ref="B1:D1"/>
    <mergeCell ref="B3:M4"/>
    <mergeCell ref="P3:Q3"/>
    <mergeCell ref="V7:Y7"/>
    <mergeCell ref="R6:Y6"/>
    <mergeCell ref="R7:R8"/>
    <mergeCell ref="S7:S8"/>
    <mergeCell ref="T7:T8"/>
    <mergeCell ref="D7:D8"/>
    <mergeCell ref="U7:U8"/>
    <mergeCell ref="Z9:AA9"/>
    <mergeCell ref="Z10:AA10"/>
    <mergeCell ref="Z11:AA11"/>
    <mergeCell ref="Z12:AA12"/>
    <mergeCell ref="Z23:AA23"/>
    <mergeCell ref="Z13:AA13"/>
    <mergeCell ref="Z14:AA14"/>
    <mergeCell ref="Z15:AA15"/>
    <mergeCell ref="Z16:AA16"/>
    <mergeCell ref="Z17:AA17"/>
    <mergeCell ref="Z24:AA24"/>
    <mergeCell ref="Z25:AA25"/>
    <mergeCell ref="Z26:AA26"/>
    <mergeCell ref="Z27:AA27"/>
    <mergeCell ref="Z28:AA28"/>
    <mergeCell ref="Z18:AA18"/>
    <mergeCell ref="Z19:AA19"/>
    <mergeCell ref="Z20:AA20"/>
    <mergeCell ref="Z21:AA21"/>
    <mergeCell ref="Z22:AA22"/>
    <mergeCell ref="Z6:AA8"/>
    <mergeCell ref="V5:AA5"/>
    <mergeCell ref="N3:O3"/>
    <mergeCell ref="N4:O4"/>
    <mergeCell ref="P4:Z4"/>
    <mergeCell ref="W1:AA1"/>
    <mergeCell ref="W3:AA3"/>
    <mergeCell ref="R3:V3"/>
    <mergeCell ref="Q7:Q8"/>
  </mergeCells>
  <conditionalFormatting sqref="E10:F28">
    <cfRule type="expression" priority="43" dxfId="22" stopIfTrue="1">
      <formula>E10=""</formula>
    </cfRule>
  </conditionalFormatting>
  <conditionalFormatting sqref="I10:P28 M9">
    <cfRule type="expression" priority="42" dxfId="22" stopIfTrue="1">
      <formula>I9=""</formula>
    </cfRule>
  </conditionalFormatting>
  <conditionalFormatting sqref="R9:Z28">
    <cfRule type="expression" priority="41" dxfId="22" stopIfTrue="1">
      <formula>R9=""</formula>
    </cfRule>
  </conditionalFormatting>
  <conditionalFormatting sqref="H9:H28">
    <cfRule type="expression" priority="37" dxfId="22" stopIfTrue="1">
      <formula>H9=""</formula>
    </cfRule>
  </conditionalFormatting>
  <conditionalFormatting sqref="C9:C28">
    <cfRule type="expression" priority="36" dxfId="0" stopIfTrue="1">
      <formula>C9=""</formula>
    </cfRule>
  </conditionalFormatting>
  <conditionalFormatting sqref="G9:G28">
    <cfRule type="expression" priority="34" dxfId="0" stopIfTrue="1">
      <formula>G9=""</formula>
    </cfRule>
  </conditionalFormatting>
  <conditionalFormatting sqref="Q9:Q28">
    <cfRule type="expression" priority="32" dxfId="0" stopIfTrue="1">
      <formula>Q9=""</formula>
    </cfRule>
  </conditionalFormatting>
  <conditionalFormatting sqref="W1:AA1">
    <cfRule type="expression" priority="19" dxfId="0" stopIfTrue="1">
      <formula>$W$1="提出区分"</formula>
    </cfRule>
  </conditionalFormatting>
  <conditionalFormatting sqref="P3:Q3">
    <cfRule type="expression" priority="18" dxfId="0" stopIfTrue="1">
      <formula>$P$3=""</formula>
    </cfRule>
  </conditionalFormatting>
  <conditionalFormatting sqref="W3:AA3">
    <cfRule type="expression" priority="17" dxfId="0" stopIfTrue="1">
      <formula>$W$3=""</formula>
    </cfRule>
  </conditionalFormatting>
  <conditionalFormatting sqref="P4:Z4">
    <cfRule type="expression" priority="16" dxfId="0" stopIfTrue="1">
      <formula>$P$4="様式18-1に事業体名を入力してください。"</formula>
    </cfRule>
  </conditionalFormatting>
  <conditionalFormatting sqref="AA4">
    <cfRule type="expression" priority="15" dxfId="0" stopIfTrue="1">
      <formula>$AA$4=""</formula>
    </cfRule>
  </conditionalFormatting>
  <conditionalFormatting sqref="V5:AA5">
    <cfRule type="expression" priority="8" dxfId="0" stopIfTrue="1">
      <formula>$V$5="平成　　年　　月　　日現在　"</formula>
    </cfRule>
  </conditionalFormatting>
  <conditionalFormatting sqref="D10:D28">
    <cfRule type="expression" priority="6" dxfId="22" stopIfTrue="1">
      <formula>D10=""</formula>
    </cfRule>
  </conditionalFormatting>
  <conditionalFormatting sqref="E9:F9">
    <cfRule type="expression" priority="4" dxfId="22" stopIfTrue="1">
      <formula>E9=""</formula>
    </cfRule>
  </conditionalFormatting>
  <conditionalFormatting sqref="D9">
    <cfRule type="expression" priority="3" dxfId="22" stopIfTrue="1">
      <formula>D9=""</formula>
    </cfRule>
  </conditionalFormatting>
  <conditionalFormatting sqref="I9:L9">
    <cfRule type="expression" priority="2" dxfId="22" stopIfTrue="1">
      <formula>I9=""</formula>
    </cfRule>
  </conditionalFormatting>
  <conditionalFormatting sqref="N9:P9">
    <cfRule type="expression" priority="1" dxfId="22" stopIfTrue="1">
      <formula>N9=""</formula>
    </cfRule>
  </conditionalFormatting>
  <dataValidations count="14">
    <dataValidation type="list" allowBlank="1" showInputMessage="1" showErrorMessage="1" error="採用手段はリストから選択してください。" sqref="K9:K28">
      <formula1>INDIRECT("リスト!$AA$4:$AA$10")</formula1>
    </dataValidation>
    <dataValidation type="list" allowBlank="1" showInputMessage="1" showErrorMessage="1" error="賃金支払形態はリストから選択してください。" sqref="N9:N28">
      <formula1>INDIRECT("リスト!$AE$4:$AE$10")</formula1>
    </dataValidation>
    <dataValidation type="custom" allowBlank="1" showInputMessage="1" showErrorMessage="1" error="手当は月額換算（千円）で入力してください。" imeMode="disabled" sqref="P9:P27">
      <formula1>AND(ISNUMBER(P9),P9&gt;=0,SUM(O9:P9)&lt;=1000,ROUND(P9,2))</formula1>
    </dataValidation>
    <dataValidation allowBlank="1" showInputMessage="1" showErrorMessage="1" imeMode="halfKatakana" sqref="E9:E28"/>
    <dataValidation type="custom" allowBlank="1" showInputMessage="1" showErrorMessage="1" error="氏名は全角20文字以内で入力してください。&#10;※空白（スペース）も全角で入力してください。&#10;　 氏名の前後に空白（スペース）が入力されていないか確認してください。" sqref="D9:D28">
      <formula1>AND(TRIM(D9)=D9,LENB(D9)&lt;=40,D9=WIDECHAR(D9))</formula1>
    </dataValidation>
    <dataValidation type="date" operator="greaterThanOrEqual" allowBlank="1" showInputMessage="1" showErrorMessage="1" error="生年月日は日付(H00.00.00)で入力して下さい。" sqref="F9:F28">
      <formula1>1</formula1>
    </dataValidation>
    <dataValidation type="list" allowBlank="1" showInputMessage="1" showErrorMessage="1" error="性別はリストから選択してください。" sqref="H9:H28">
      <formula1>INDIRECT("リスト!$G$20:$G$21")</formula1>
    </dataValidation>
    <dataValidation type="date" operator="greaterThanOrEqual" allowBlank="1" showInputMessage="1" showErrorMessage="1" error="採用年月日は日付(H00.00.00)で入力して下さい。" sqref="I9:I28">
      <formula1>1</formula1>
    </dataValidation>
    <dataValidation type="whole" allowBlank="1" showInputMessage="1" showErrorMessage="1" error="林業就業経験月数は 0～11 の間で入力してください。" imeMode="disabled" sqref="L9:L28">
      <formula1>0</formula1>
      <formula2>11</formula2>
    </dataValidation>
    <dataValidation type="list" allowBlank="1" showInputMessage="1" showErrorMessage="1" error="研修生資格を満たしていることが確認できたら、リストから○を選択してください。" sqref="M9:M28">
      <formula1>INDIRECT("リスト!$G$13")</formula1>
    </dataValidation>
    <dataValidation type="list" allowBlank="1" showInputMessage="1" showErrorMessage="1" error="社会保険等は加入しているものについて、リストから○を選択してください。" sqref="R9:Y28">
      <formula1>INDIRECT("リスト!$G$13")</formula1>
    </dataValidation>
    <dataValidation type="custom" allowBlank="1" showInputMessage="1" showErrorMessage="1" error="賃金は月額換算（千円）で入力してください。" imeMode="disabled" sqref="O9:O28">
      <formula1>AND(ISNUMBER(O9),O9&gt;=0,O9&gt;=70,SUM(O9:P9)&lt;=1000,ROUND(O9,2))</formula1>
    </dataValidation>
    <dataValidation type="list" allowBlank="1" showInputMessage="1" showErrorMessage="1" error="雇用区分はリストから選択してください。" sqref="J9:J28">
      <formula1>INDIRECT("リスト!$W$7:$W$8")</formula1>
    </dataValidation>
    <dataValidation type="custom" allowBlank="1" showInputMessage="1" showErrorMessage="1" error="手当は月額換算（千円）で入力してください。" imeMode="disabled" sqref="P28">
      <formula1>AND(ISNUMBER(P28),P28&gt;=0,SUM(O28:P28)&lt;=1000,ROUND(P28,2))</formula1>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B1:AA32"/>
  <sheetViews>
    <sheetView view="pageBreakPreview" zoomScale="80" zoomScaleNormal="75" zoomScaleSheetLayoutView="80" zoomScalePageLayoutView="0" workbookViewId="0" topLeftCell="A1">
      <selection activeCell="E8" sqref="E8"/>
    </sheetView>
  </sheetViews>
  <sheetFormatPr defaultColWidth="9.140625" defaultRowHeight="19.5" customHeight="1"/>
  <cols>
    <col min="1" max="1" width="3.57421875" style="0" customWidth="1"/>
    <col min="2" max="3" width="4.57421875" style="0" customWidth="1"/>
    <col min="4" max="4" width="17.57421875" style="0" customWidth="1"/>
    <col min="5" max="6" width="12.57421875" style="0" customWidth="1"/>
    <col min="7" max="18" width="5.57421875" style="0" customWidth="1"/>
    <col min="19" max="19" width="9.140625" style="0" customWidth="1"/>
    <col min="20" max="22" width="5.57421875" style="0" customWidth="1"/>
    <col min="23" max="23" width="6.140625" style="0" customWidth="1"/>
    <col min="24" max="24" width="7.57421875" style="0" customWidth="1"/>
    <col min="25" max="25" width="6.57421875" style="0" hidden="1" customWidth="1"/>
    <col min="26" max="26" width="13.57421875" style="0" customWidth="1"/>
    <col min="27" max="27" width="10.57421875" style="0" customWidth="1"/>
    <col min="28" max="28" width="3.57421875" style="0" customWidth="1"/>
  </cols>
  <sheetData>
    <row r="1" spans="2:27" ht="19.5" customHeight="1">
      <c r="B1" s="314" t="str">
        <f>'18-1(TR表紙)'!C25&amp;'18-1(TR表紙)'!D25</f>
        <v>様式18-3</v>
      </c>
      <c r="C1" s="314"/>
      <c r="D1" s="314"/>
      <c r="E1" s="89" t="str">
        <f>'18-2(TR基本)'!E1</f>
        <v>27補正</v>
      </c>
      <c r="F1" s="89"/>
      <c r="M1" s="3"/>
      <c r="Q1" s="3"/>
      <c r="R1" s="3"/>
      <c r="S1" s="3"/>
      <c r="T1" s="3"/>
      <c r="U1" s="3"/>
      <c r="V1" s="3"/>
      <c r="W1" s="3"/>
      <c r="X1" s="58"/>
      <c r="Y1" s="301" t="str">
        <f>IF('18-1(TR表紙)'!$J$2="","提出区分",'18-1(TR表紙)'!$J$2)</f>
        <v>提出区分</v>
      </c>
      <c r="Z1" s="301"/>
      <c r="AA1" s="301"/>
    </row>
    <row r="2" spans="13:27" ht="19.5" customHeight="1">
      <c r="M2" s="3"/>
      <c r="Q2" s="3"/>
      <c r="R2" s="3"/>
      <c r="S2" s="3"/>
      <c r="T2" s="3"/>
      <c r="U2" s="3"/>
      <c r="V2" s="3"/>
      <c r="W2" s="3"/>
      <c r="X2" s="3"/>
      <c r="Y2" s="3"/>
      <c r="Z2" s="3"/>
      <c r="AA2" s="3"/>
    </row>
    <row r="3" spans="2:27" ht="19.5" customHeight="1">
      <c r="B3" s="176" t="s">
        <v>406</v>
      </c>
      <c r="C3" s="176"/>
      <c r="D3" s="176"/>
      <c r="E3" s="176"/>
      <c r="F3" s="176"/>
      <c r="G3" s="176"/>
      <c r="H3" s="176"/>
      <c r="I3" s="176"/>
      <c r="J3" s="176"/>
      <c r="K3" s="176"/>
      <c r="L3" s="176"/>
      <c r="M3" s="176"/>
      <c r="N3" s="86"/>
      <c r="O3" s="176"/>
      <c r="P3" s="280" t="s">
        <v>355</v>
      </c>
      <c r="Q3" s="281"/>
      <c r="R3" s="282"/>
      <c r="S3" s="280">
        <f>IF('18-1(TR表紙)'!$I$14="","",'18-1(TR表紙)'!$I$14)</f>
      </c>
      <c r="T3" s="281"/>
      <c r="U3" s="282"/>
      <c r="V3" s="280" t="s">
        <v>17</v>
      </c>
      <c r="W3" s="281"/>
      <c r="X3" s="281"/>
      <c r="Y3" s="282"/>
      <c r="Z3" s="280">
        <f>IF('18-1(TR表紙)'!$J$14="","",'18-1(TR表紙)'!$J$14)</f>
      </c>
      <c r="AA3" s="282"/>
    </row>
    <row r="4" spans="2:27" ht="19.5" customHeight="1">
      <c r="B4" s="176"/>
      <c r="C4" s="176"/>
      <c r="D4" s="176"/>
      <c r="E4" s="176"/>
      <c r="F4" s="176"/>
      <c r="G4" s="176"/>
      <c r="H4" s="176"/>
      <c r="I4" s="176"/>
      <c r="J4" s="176"/>
      <c r="K4" s="176"/>
      <c r="L4" s="176"/>
      <c r="M4" s="176"/>
      <c r="N4" s="86"/>
      <c r="O4" s="176"/>
      <c r="P4" s="280" t="s">
        <v>25</v>
      </c>
      <c r="Q4" s="281"/>
      <c r="R4" s="282"/>
      <c r="S4" s="280" t="str">
        <f>IF('18-1(TR表紙)'!$H$9="","様式18-1に事業体名を入力してください。",'18-1(TR表紙)'!$H$9)</f>
        <v>様式18-1に事業体名を入力してください。</v>
      </c>
      <c r="T4" s="281"/>
      <c r="U4" s="281"/>
      <c r="V4" s="281"/>
      <c r="W4" s="281"/>
      <c r="X4" s="281"/>
      <c r="Y4" s="281"/>
      <c r="Z4" s="281"/>
      <c r="AA4" s="175">
        <f>IF('18-1(TR表紙)'!$K$14="","",'18-1(TR表紙)'!$K$14)</f>
      </c>
    </row>
    <row r="5" spans="23:27" ht="19.5" customHeight="1">
      <c r="W5" s="300" t="str">
        <f>IF('18-1(TR表紙)'!$J$4="","平成　　年　　月　　日現在　",TEXT('18-1(TR表紙)'!$J$4,"ggge年m月d日現在　"))</f>
        <v>平成　　年　　月　　日現在　</v>
      </c>
      <c r="X5" s="300"/>
      <c r="Y5" s="300"/>
      <c r="Z5" s="300"/>
      <c r="AA5" s="300"/>
    </row>
    <row r="6" spans="2:27" ht="19.5" customHeight="1">
      <c r="B6" s="306" t="s">
        <v>391</v>
      </c>
      <c r="C6" s="306" t="s">
        <v>0</v>
      </c>
      <c r="D6" s="294" t="s">
        <v>1</v>
      </c>
      <c r="E6" s="288" t="s">
        <v>12</v>
      </c>
      <c r="F6" s="288"/>
      <c r="G6" s="288"/>
      <c r="H6" s="288"/>
      <c r="I6" s="280" t="s">
        <v>161</v>
      </c>
      <c r="J6" s="281"/>
      <c r="K6" s="281"/>
      <c r="L6" s="281"/>
      <c r="M6" s="281"/>
      <c r="N6" s="281"/>
      <c r="O6" s="281"/>
      <c r="P6" s="281"/>
      <c r="Q6" s="281"/>
      <c r="R6" s="281"/>
      <c r="S6" s="281"/>
      <c r="T6" s="281"/>
      <c r="U6" s="281"/>
      <c r="V6" s="281"/>
      <c r="W6" s="281"/>
      <c r="X6" s="282"/>
      <c r="Y6" s="315" t="s">
        <v>399</v>
      </c>
      <c r="Z6" s="310" t="s">
        <v>10</v>
      </c>
      <c r="AA6" s="311"/>
    </row>
    <row r="7" spans="2:27" ht="151.5" customHeight="1">
      <c r="B7" s="306"/>
      <c r="C7" s="306"/>
      <c r="D7" s="298"/>
      <c r="E7" s="90" t="s">
        <v>164</v>
      </c>
      <c r="F7" s="90" t="s">
        <v>383</v>
      </c>
      <c r="G7" s="84" t="s">
        <v>9</v>
      </c>
      <c r="H7" s="10" t="s">
        <v>13</v>
      </c>
      <c r="I7" s="11" t="s">
        <v>162</v>
      </c>
      <c r="J7" s="12" t="s">
        <v>165</v>
      </c>
      <c r="K7" s="12" t="s">
        <v>433</v>
      </c>
      <c r="L7" s="11" t="s">
        <v>163</v>
      </c>
      <c r="M7" s="12" t="s">
        <v>167</v>
      </c>
      <c r="N7" s="196" t="s">
        <v>657</v>
      </c>
      <c r="O7" s="13" t="s">
        <v>166</v>
      </c>
      <c r="P7" s="12" t="s">
        <v>168</v>
      </c>
      <c r="Q7" s="12" t="s">
        <v>169</v>
      </c>
      <c r="R7" s="13" t="s">
        <v>331</v>
      </c>
      <c r="S7" s="12" t="s">
        <v>170</v>
      </c>
      <c r="T7" s="12" t="s">
        <v>172</v>
      </c>
      <c r="U7" s="13" t="s">
        <v>171</v>
      </c>
      <c r="V7" s="12" t="s">
        <v>434</v>
      </c>
      <c r="W7" s="12" t="s">
        <v>435</v>
      </c>
      <c r="X7" s="11" t="s">
        <v>436</v>
      </c>
      <c r="Y7" s="316"/>
      <c r="Z7" s="312"/>
      <c r="AA7" s="313"/>
    </row>
    <row r="8" spans="2:27" ht="21" customHeight="1">
      <c r="B8" s="2">
        <v>1</v>
      </c>
      <c r="C8" s="49">
        <f>IF('18-2(TR基本)'!C9="","",'18-2(TR基本)'!C9)</f>
      </c>
      <c r="D8" s="124">
        <f>IF('18-2(TR基本)'!D9="","",'18-2(TR基本)'!D9)</f>
      </c>
      <c r="E8" s="113"/>
      <c r="F8" s="113"/>
      <c r="G8" s="114"/>
      <c r="H8" s="114"/>
      <c r="I8" s="114"/>
      <c r="J8" s="114"/>
      <c r="K8" s="114"/>
      <c r="L8" s="114"/>
      <c r="M8" s="114"/>
      <c r="N8" s="114"/>
      <c r="O8" s="114"/>
      <c r="P8" s="114"/>
      <c r="Q8" s="114"/>
      <c r="R8" s="114"/>
      <c r="S8" s="114"/>
      <c r="T8" s="114"/>
      <c r="U8" s="114"/>
      <c r="V8" s="114"/>
      <c r="W8" s="114"/>
      <c r="X8" s="114"/>
      <c r="Y8" s="154"/>
      <c r="Z8" s="303"/>
      <c r="AA8" s="304"/>
    </row>
    <row r="9" spans="2:27" ht="21" customHeight="1">
      <c r="B9" s="2">
        <v>2</v>
      </c>
      <c r="C9" s="49">
        <f>IF('18-2(TR基本)'!C10="","",'18-2(TR基本)'!C10)</f>
      </c>
      <c r="D9" s="124">
        <f>IF('18-2(TR基本)'!D10="","",'18-2(TR基本)'!D10)</f>
      </c>
      <c r="E9" s="113"/>
      <c r="F9" s="113"/>
      <c r="G9" s="114"/>
      <c r="H9" s="114"/>
      <c r="I9" s="114"/>
      <c r="J9" s="114"/>
      <c r="K9" s="114"/>
      <c r="L9" s="114"/>
      <c r="M9" s="114"/>
      <c r="N9" s="114"/>
      <c r="O9" s="114"/>
      <c r="P9" s="114"/>
      <c r="Q9" s="114"/>
      <c r="R9" s="114"/>
      <c r="S9" s="114"/>
      <c r="T9" s="114"/>
      <c r="U9" s="114"/>
      <c r="V9" s="114"/>
      <c r="W9" s="114"/>
      <c r="X9" s="114"/>
      <c r="Y9" s="154"/>
      <c r="Z9" s="303"/>
      <c r="AA9" s="304"/>
    </row>
    <row r="10" spans="2:27" ht="21" customHeight="1">
      <c r="B10" s="2">
        <v>3</v>
      </c>
      <c r="C10" s="49">
        <f>IF('18-2(TR基本)'!C11="","",'18-2(TR基本)'!C11)</f>
      </c>
      <c r="D10" s="124">
        <f>IF('18-2(TR基本)'!D11="","",'18-2(TR基本)'!D11)</f>
      </c>
      <c r="E10" s="113"/>
      <c r="F10" s="113"/>
      <c r="G10" s="114"/>
      <c r="H10" s="114"/>
      <c r="I10" s="114"/>
      <c r="J10" s="114"/>
      <c r="K10" s="114"/>
      <c r="L10" s="114"/>
      <c r="M10" s="114"/>
      <c r="N10" s="114"/>
      <c r="O10" s="114"/>
      <c r="P10" s="114"/>
      <c r="Q10" s="114"/>
      <c r="R10" s="114"/>
      <c r="S10" s="114"/>
      <c r="T10" s="114"/>
      <c r="U10" s="114"/>
      <c r="V10" s="114"/>
      <c r="W10" s="114"/>
      <c r="X10" s="114"/>
      <c r="Y10" s="154"/>
      <c r="Z10" s="303"/>
      <c r="AA10" s="304"/>
    </row>
    <row r="11" spans="2:27" ht="21" customHeight="1">
      <c r="B11" s="2">
        <v>4</v>
      </c>
      <c r="C11" s="49">
        <f>IF('18-2(TR基本)'!C12="","",'18-2(TR基本)'!C12)</f>
      </c>
      <c r="D11" s="124">
        <f>IF('18-2(TR基本)'!D12="","",'18-2(TR基本)'!D12)</f>
      </c>
      <c r="E11" s="113"/>
      <c r="F11" s="113"/>
      <c r="G11" s="114"/>
      <c r="H11" s="114"/>
      <c r="I11" s="114"/>
      <c r="J11" s="114"/>
      <c r="K11" s="114"/>
      <c r="L11" s="114"/>
      <c r="M11" s="114"/>
      <c r="N11" s="114"/>
      <c r="O11" s="114"/>
      <c r="P11" s="114"/>
      <c r="Q11" s="114"/>
      <c r="R11" s="114"/>
      <c r="S11" s="114"/>
      <c r="T11" s="114"/>
      <c r="U11" s="114"/>
      <c r="V11" s="114"/>
      <c r="W11" s="114"/>
      <c r="X11" s="114"/>
      <c r="Y11" s="154"/>
      <c r="Z11" s="303"/>
      <c r="AA11" s="304"/>
    </row>
    <row r="12" spans="2:27" ht="21" customHeight="1">
      <c r="B12" s="2">
        <v>5</v>
      </c>
      <c r="C12" s="49">
        <f>IF('18-2(TR基本)'!C13="","",'18-2(TR基本)'!C13)</f>
      </c>
      <c r="D12" s="124">
        <f>IF('18-2(TR基本)'!D13="","",'18-2(TR基本)'!D13)</f>
      </c>
      <c r="E12" s="113"/>
      <c r="F12" s="113"/>
      <c r="G12" s="114"/>
      <c r="H12" s="114"/>
      <c r="I12" s="114"/>
      <c r="J12" s="114"/>
      <c r="K12" s="114"/>
      <c r="L12" s="114"/>
      <c r="M12" s="114"/>
      <c r="N12" s="114"/>
      <c r="O12" s="114"/>
      <c r="P12" s="114"/>
      <c r="Q12" s="114"/>
      <c r="R12" s="114"/>
      <c r="S12" s="114"/>
      <c r="T12" s="114"/>
      <c r="U12" s="114"/>
      <c r="V12" s="114"/>
      <c r="W12" s="114"/>
      <c r="X12" s="114"/>
      <c r="Y12" s="154"/>
      <c r="Z12" s="303"/>
      <c r="AA12" s="304"/>
    </row>
    <row r="13" spans="2:27" ht="21" customHeight="1">
      <c r="B13" s="2">
        <v>6</v>
      </c>
      <c r="C13" s="49">
        <f>IF('18-2(TR基本)'!C14="","",'18-2(TR基本)'!C14)</f>
      </c>
      <c r="D13" s="124">
        <f>IF('18-2(TR基本)'!D14="","",'18-2(TR基本)'!D14)</f>
      </c>
      <c r="E13" s="113"/>
      <c r="F13" s="113"/>
      <c r="G13" s="114"/>
      <c r="H13" s="114"/>
      <c r="I13" s="114"/>
      <c r="J13" s="114"/>
      <c r="K13" s="114"/>
      <c r="L13" s="114"/>
      <c r="M13" s="114"/>
      <c r="N13" s="114"/>
      <c r="O13" s="114"/>
      <c r="P13" s="114"/>
      <c r="Q13" s="114"/>
      <c r="R13" s="114"/>
      <c r="S13" s="114"/>
      <c r="T13" s="114"/>
      <c r="U13" s="114"/>
      <c r="V13" s="114"/>
      <c r="W13" s="114"/>
      <c r="X13" s="114"/>
      <c r="Y13" s="154"/>
      <c r="Z13" s="303"/>
      <c r="AA13" s="304"/>
    </row>
    <row r="14" spans="2:27" ht="21" customHeight="1">
      <c r="B14" s="2">
        <v>7</v>
      </c>
      <c r="C14" s="49">
        <f>IF('18-2(TR基本)'!C15="","",'18-2(TR基本)'!C15)</f>
      </c>
      <c r="D14" s="124">
        <f>IF('18-2(TR基本)'!D15="","",'18-2(TR基本)'!D15)</f>
      </c>
      <c r="E14" s="113"/>
      <c r="F14" s="113"/>
      <c r="G14" s="114"/>
      <c r="H14" s="114"/>
      <c r="I14" s="114"/>
      <c r="J14" s="114"/>
      <c r="K14" s="114"/>
      <c r="L14" s="114"/>
      <c r="M14" s="114"/>
      <c r="N14" s="114"/>
      <c r="O14" s="114"/>
      <c r="P14" s="114"/>
      <c r="Q14" s="114"/>
      <c r="R14" s="114"/>
      <c r="S14" s="114"/>
      <c r="T14" s="114"/>
      <c r="U14" s="114"/>
      <c r="V14" s="114"/>
      <c r="W14" s="114"/>
      <c r="X14" s="114"/>
      <c r="Y14" s="154"/>
      <c r="Z14" s="303"/>
      <c r="AA14" s="304"/>
    </row>
    <row r="15" spans="2:27" ht="21" customHeight="1">
      <c r="B15" s="2">
        <v>8</v>
      </c>
      <c r="C15" s="49">
        <f>IF('18-2(TR基本)'!C16="","",'18-2(TR基本)'!C16)</f>
      </c>
      <c r="D15" s="124">
        <f>IF('18-2(TR基本)'!D16="","",'18-2(TR基本)'!D16)</f>
      </c>
      <c r="E15" s="113"/>
      <c r="F15" s="113"/>
      <c r="G15" s="114"/>
      <c r="H15" s="114"/>
      <c r="I15" s="114"/>
      <c r="J15" s="114"/>
      <c r="K15" s="114"/>
      <c r="L15" s="114"/>
      <c r="M15" s="114"/>
      <c r="N15" s="114"/>
      <c r="O15" s="114"/>
      <c r="P15" s="114"/>
      <c r="Q15" s="114"/>
      <c r="R15" s="114"/>
      <c r="S15" s="114"/>
      <c r="T15" s="114"/>
      <c r="U15" s="114"/>
      <c r="V15" s="114"/>
      <c r="W15" s="114"/>
      <c r="X15" s="114"/>
      <c r="Y15" s="154"/>
      <c r="Z15" s="303"/>
      <c r="AA15" s="304"/>
    </row>
    <row r="16" spans="2:27" ht="21" customHeight="1">
      <c r="B16" s="2">
        <v>9</v>
      </c>
      <c r="C16" s="49">
        <f>IF('18-2(TR基本)'!C17="","",'18-2(TR基本)'!C17)</f>
      </c>
      <c r="D16" s="124">
        <f>IF('18-2(TR基本)'!D17="","",'18-2(TR基本)'!D17)</f>
      </c>
      <c r="E16" s="113"/>
      <c r="F16" s="113"/>
      <c r="G16" s="114"/>
      <c r="H16" s="114"/>
      <c r="I16" s="114"/>
      <c r="J16" s="114"/>
      <c r="K16" s="114"/>
      <c r="L16" s="114"/>
      <c r="M16" s="114"/>
      <c r="N16" s="114"/>
      <c r="O16" s="114"/>
      <c r="P16" s="114"/>
      <c r="Q16" s="114"/>
      <c r="R16" s="114"/>
      <c r="S16" s="114"/>
      <c r="T16" s="114"/>
      <c r="U16" s="114"/>
      <c r="V16" s="114"/>
      <c r="W16" s="114"/>
      <c r="X16" s="114"/>
      <c r="Y16" s="154"/>
      <c r="Z16" s="303"/>
      <c r="AA16" s="304"/>
    </row>
    <row r="17" spans="2:27" ht="21" customHeight="1">
      <c r="B17" s="2">
        <v>10</v>
      </c>
      <c r="C17" s="49">
        <f>IF('18-2(TR基本)'!C18="","",'18-2(TR基本)'!C18)</f>
      </c>
      <c r="D17" s="124">
        <f>IF('18-2(TR基本)'!D18="","",'18-2(TR基本)'!D18)</f>
      </c>
      <c r="E17" s="113"/>
      <c r="F17" s="113"/>
      <c r="G17" s="114"/>
      <c r="H17" s="114"/>
      <c r="I17" s="114"/>
      <c r="J17" s="114"/>
      <c r="K17" s="114"/>
      <c r="L17" s="114"/>
      <c r="M17" s="114"/>
      <c r="N17" s="114"/>
      <c r="O17" s="114"/>
      <c r="P17" s="114"/>
      <c r="Q17" s="114"/>
      <c r="R17" s="114"/>
      <c r="S17" s="114"/>
      <c r="T17" s="114"/>
      <c r="U17" s="114"/>
      <c r="V17" s="114"/>
      <c r="W17" s="114"/>
      <c r="X17" s="114"/>
      <c r="Y17" s="154"/>
      <c r="Z17" s="303"/>
      <c r="AA17" s="304"/>
    </row>
    <row r="18" spans="2:27" ht="21" customHeight="1">
      <c r="B18" s="2">
        <v>11</v>
      </c>
      <c r="C18" s="49">
        <f>IF('18-2(TR基本)'!C19="","",'18-2(TR基本)'!C19)</f>
      </c>
      <c r="D18" s="124">
        <f>IF('18-2(TR基本)'!D19="","",'18-2(TR基本)'!D19)</f>
      </c>
      <c r="E18" s="113"/>
      <c r="F18" s="113"/>
      <c r="G18" s="114"/>
      <c r="H18" s="114"/>
      <c r="I18" s="114"/>
      <c r="J18" s="114"/>
      <c r="K18" s="114"/>
      <c r="L18" s="114"/>
      <c r="M18" s="114"/>
      <c r="N18" s="114"/>
      <c r="O18" s="114"/>
      <c r="P18" s="114"/>
      <c r="Q18" s="114"/>
      <c r="R18" s="114"/>
      <c r="S18" s="114"/>
      <c r="T18" s="114"/>
      <c r="U18" s="114"/>
      <c r="V18" s="114"/>
      <c r="W18" s="114"/>
      <c r="X18" s="114"/>
      <c r="Y18" s="154"/>
      <c r="Z18" s="303"/>
      <c r="AA18" s="304"/>
    </row>
    <row r="19" spans="2:27" ht="21" customHeight="1">
      <c r="B19" s="2">
        <v>12</v>
      </c>
      <c r="C19" s="49">
        <f>IF('18-2(TR基本)'!C20="","",'18-2(TR基本)'!C20)</f>
      </c>
      <c r="D19" s="124">
        <f>IF('18-2(TR基本)'!D20="","",'18-2(TR基本)'!D20)</f>
      </c>
      <c r="E19" s="113"/>
      <c r="F19" s="113"/>
      <c r="G19" s="114"/>
      <c r="H19" s="114"/>
      <c r="I19" s="114"/>
      <c r="J19" s="114"/>
      <c r="K19" s="114"/>
      <c r="L19" s="114"/>
      <c r="M19" s="114"/>
      <c r="N19" s="114"/>
      <c r="O19" s="114"/>
      <c r="P19" s="114"/>
      <c r="Q19" s="114"/>
      <c r="R19" s="114"/>
      <c r="S19" s="114"/>
      <c r="T19" s="114"/>
      <c r="U19" s="114"/>
      <c r="V19" s="114"/>
      <c r="W19" s="114"/>
      <c r="X19" s="114"/>
      <c r="Y19" s="154"/>
      <c r="Z19" s="303"/>
      <c r="AA19" s="304"/>
    </row>
    <row r="20" spans="2:27" ht="21" customHeight="1">
      <c r="B20" s="2">
        <v>13</v>
      </c>
      <c r="C20" s="49">
        <f>IF('18-2(TR基本)'!C21="","",'18-2(TR基本)'!C21)</f>
      </c>
      <c r="D20" s="124">
        <f>IF('18-2(TR基本)'!D21="","",'18-2(TR基本)'!D21)</f>
      </c>
      <c r="E20" s="113"/>
      <c r="F20" s="113"/>
      <c r="G20" s="114"/>
      <c r="H20" s="114"/>
      <c r="I20" s="114"/>
      <c r="J20" s="114"/>
      <c r="K20" s="114"/>
      <c r="L20" s="114"/>
      <c r="M20" s="114"/>
      <c r="N20" s="114"/>
      <c r="O20" s="114"/>
      <c r="P20" s="114"/>
      <c r="Q20" s="114"/>
      <c r="R20" s="114"/>
      <c r="S20" s="114"/>
      <c r="T20" s="114"/>
      <c r="U20" s="114"/>
      <c r="V20" s="114"/>
      <c r="W20" s="114"/>
      <c r="X20" s="114"/>
      <c r="Y20" s="154"/>
      <c r="Z20" s="303"/>
      <c r="AA20" s="304"/>
    </row>
    <row r="21" spans="2:27" ht="21" customHeight="1">
      <c r="B21" s="2">
        <v>14</v>
      </c>
      <c r="C21" s="49">
        <f>IF('18-2(TR基本)'!C22="","",'18-2(TR基本)'!C22)</f>
      </c>
      <c r="D21" s="124">
        <f>IF('18-2(TR基本)'!D22="","",'18-2(TR基本)'!D22)</f>
      </c>
      <c r="E21" s="113"/>
      <c r="F21" s="113"/>
      <c r="G21" s="114"/>
      <c r="H21" s="114"/>
      <c r="I21" s="114"/>
      <c r="J21" s="114"/>
      <c r="K21" s="114"/>
      <c r="L21" s="114"/>
      <c r="M21" s="114"/>
      <c r="N21" s="114"/>
      <c r="O21" s="114"/>
      <c r="P21" s="114"/>
      <c r="Q21" s="114"/>
      <c r="R21" s="114"/>
      <c r="S21" s="114"/>
      <c r="T21" s="114"/>
      <c r="U21" s="114"/>
      <c r="V21" s="114"/>
      <c r="W21" s="114"/>
      <c r="X21" s="114"/>
      <c r="Y21" s="154"/>
      <c r="Z21" s="303"/>
      <c r="AA21" s="304"/>
    </row>
    <row r="22" spans="2:27" ht="21" customHeight="1">
      <c r="B22" s="2">
        <v>15</v>
      </c>
      <c r="C22" s="49">
        <f>IF('18-2(TR基本)'!C23="","",'18-2(TR基本)'!C23)</f>
      </c>
      <c r="D22" s="124">
        <f>IF('18-2(TR基本)'!D23="","",'18-2(TR基本)'!D23)</f>
      </c>
      <c r="E22" s="113"/>
      <c r="F22" s="113"/>
      <c r="G22" s="114"/>
      <c r="H22" s="114"/>
      <c r="I22" s="114"/>
      <c r="J22" s="114"/>
      <c r="K22" s="114"/>
      <c r="L22" s="114"/>
      <c r="M22" s="114"/>
      <c r="N22" s="114"/>
      <c r="O22" s="114"/>
      <c r="P22" s="114"/>
      <c r="Q22" s="114"/>
      <c r="R22" s="114"/>
      <c r="S22" s="114"/>
      <c r="T22" s="114"/>
      <c r="U22" s="114"/>
      <c r="V22" s="114"/>
      <c r="W22" s="114"/>
      <c r="X22" s="114"/>
      <c r="Y22" s="154"/>
      <c r="Z22" s="303"/>
      <c r="AA22" s="304"/>
    </row>
    <row r="23" spans="2:27" ht="21" customHeight="1">
      <c r="B23" s="2">
        <v>16</v>
      </c>
      <c r="C23" s="49">
        <f>IF('18-2(TR基本)'!C24="","",'18-2(TR基本)'!C24)</f>
      </c>
      <c r="D23" s="124">
        <f>IF('18-2(TR基本)'!D24="","",'18-2(TR基本)'!D24)</f>
      </c>
      <c r="E23" s="113"/>
      <c r="F23" s="113"/>
      <c r="G23" s="114"/>
      <c r="H23" s="114"/>
      <c r="I23" s="114"/>
      <c r="J23" s="114"/>
      <c r="K23" s="114"/>
      <c r="L23" s="114"/>
      <c r="M23" s="114"/>
      <c r="N23" s="114"/>
      <c r="O23" s="114"/>
      <c r="P23" s="114"/>
      <c r="Q23" s="114"/>
      <c r="R23" s="114"/>
      <c r="S23" s="114"/>
      <c r="T23" s="114"/>
      <c r="U23" s="114"/>
      <c r="V23" s="114"/>
      <c r="W23" s="114"/>
      <c r="X23" s="114"/>
      <c r="Y23" s="154"/>
      <c r="Z23" s="303"/>
      <c r="AA23" s="304"/>
    </row>
    <row r="24" spans="2:27" ht="21" customHeight="1">
      <c r="B24" s="2">
        <v>17</v>
      </c>
      <c r="C24" s="49">
        <f>IF('18-2(TR基本)'!C25="","",'18-2(TR基本)'!C25)</f>
      </c>
      <c r="D24" s="124">
        <f>IF('18-2(TR基本)'!D25="","",'18-2(TR基本)'!D25)</f>
      </c>
      <c r="E24" s="113"/>
      <c r="F24" s="113"/>
      <c r="G24" s="114"/>
      <c r="H24" s="114"/>
      <c r="I24" s="114"/>
      <c r="J24" s="114"/>
      <c r="K24" s="114"/>
      <c r="L24" s="114"/>
      <c r="M24" s="114"/>
      <c r="N24" s="114"/>
      <c r="O24" s="114"/>
      <c r="P24" s="114"/>
      <c r="Q24" s="114"/>
      <c r="R24" s="114"/>
      <c r="S24" s="114"/>
      <c r="T24" s="114"/>
      <c r="U24" s="114"/>
      <c r="V24" s="114"/>
      <c r="W24" s="114"/>
      <c r="X24" s="114"/>
      <c r="Y24" s="154"/>
      <c r="Z24" s="303"/>
      <c r="AA24" s="304"/>
    </row>
    <row r="25" spans="2:27" ht="21" customHeight="1">
      <c r="B25" s="2">
        <v>18</v>
      </c>
      <c r="C25" s="49">
        <f>IF('18-2(TR基本)'!C26="","",'18-2(TR基本)'!C26)</f>
      </c>
      <c r="D25" s="124">
        <f>IF('18-2(TR基本)'!D26="","",'18-2(TR基本)'!D26)</f>
      </c>
      <c r="E25" s="113"/>
      <c r="F25" s="113"/>
      <c r="G25" s="114"/>
      <c r="H25" s="114"/>
      <c r="I25" s="114"/>
      <c r="J25" s="114"/>
      <c r="K25" s="114"/>
      <c r="L25" s="114"/>
      <c r="M25" s="114"/>
      <c r="N25" s="114"/>
      <c r="O25" s="114"/>
      <c r="P25" s="114"/>
      <c r="Q25" s="114"/>
      <c r="R25" s="114"/>
      <c r="S25" s="114"/>
      <c r="T25" s="114"/>
      <c r="U25" s="114"/>
      <c r="V25" s="114"/>
      <c r="W25" s="114"/>
      <c r="X25" s="114"/>
      <c r="Y25" s="154"/>
      <c r="Z25" s="303"/>
      <c r="AA25" s="304"/>
    </row>
    <row r="26" spans="2:27" ht="21" customHeight="1">
      <c r="B26" s="2">
        <v>19</v>
      </c>
      <c r="C26" s="49">
        <f>IF('18-2(TR基本)'!C27="","",'18-2(TR基本)'!C27)</f>
      </c>
      <c r="D26" s="124">
        <f>IF('18-2(TR基本)'!D27="","",'18-2(TR基本)'!D27)</f>
      </c>
      <c r="E26" s="113"/>
      <c r="F26" s="113"/>
      <c r="G26" s="114"/>
      <c r="H26" s="114"/>
      <c r="I26" s="114"/>
      <c r="J26" s="114"/>
      <c r="K26" s="114"/>
      <c r="L26" s="114"/>
      <c r="M26" s="114"/>
      <c r="N26" s="114"/>
      <c r="O26" s="114"/>
      <c r="P26" s="114"/>
      <c r="Q26" s="114"/>
      <c r="R26" s="114"/>
      <c r="S26" s="114"/>
      <c r="T26" s="114"/>
      <c r="U26" s="114"/>
      <c r="V26" s="114"/>
      <c r="W26" s="114"/>
      <c r="X26" s="114"/>
      <c r="Y26" s="154"/>
      <c r="Z26" s="303"/>
      <c r="AA26" s="304"/>
    </row>
    <row r="27" spans="2:27" ht="21" customHeight="1">
      <c r="B27" s="2">
        <v>20</v>
      </c>
      <c r="C27" s="49">
        <f>IF('18-2(TR基本)'!C28="","",'18-2(TR基本)'!C28)</f>
      </c>
      <c r="D27" s="124">
        <f>IF('18-2(TR基本)'!D28="","",'18-2(TR基本)'!D28)</f>
      </c>
      <c r="E27" s="113"/>
      <c r="F27" s="113"/>
      <c r="G27" s="114"/>
      <c r="H27" s="114"/>
      <c r="I27" s="114"/>
      <c r="J27" s="114"/>
      <c r="K27" s="114"/>
      <c r="L27" s="114"/>
      <c r="M27" s="114"/>
      <c r="N27" s="114"/>
      <c r="O27" s="114"/>
      <c r="P27" s="114"/>
      <c r="Q27" s="114"/>
      <c r="R27" s="114"/>
      <c r="S27" s="114"/>
      <c r="T27" s="114"/>
      <c r="U27" s="114"/>
      <c r="V27" s="114"/>
      <c r="W27" s="114"/>
      <c r="X27" s="114"/>
      <c r="Y27" s="154"/>
      <c r="Z27" s="303"/>
      <c r="AA27" s="304"/>
    </row>
    <row r="29" spans="2:3" ht="19.5" customHeight="1">
      <c r="B29" s="172" t="s">
        <v>586</v>
      </c>
      <c r="C29" t="s">
        <v>587</v>
      </c>
    </row>
    <row r="30" spans="2:3" ht="19.5" customHeight="1">
      <c r="B30" s="82" t="s">
        <v>585</v>
      </c>
      <c r="C30" t="s">
        <v>354</v>
      </c>
    </row>
    <row r="31" spans="2:3" ht="19.5" customHeight="1">
      <c r="B31" s="174" t="s">
        <v>350</v>
      </c>
      <c r="C31" t="str">
        <f>"【安全講習等】に、新規安全講習（"&amp;N7&amp;"）を追加しました。既習得者は○印を付す。"</f>
        <v>【安全講習等】に、新規安全講習（わな猟）を追加しました。既習得者は○印を付す。</v>
      </c>
    </row>
    <row r="32" spans="2:3" ht="19.5" customHeight="1" hidden="1">
      <c r="B32" s="82" t="s">
        <v>352</v>
      </c>
      <c r="C32" t="s">
        <v>583</v>
      </c>
    </row>
  </sheetData>
  <sheetProtection password="FA29" sheet="1"/>
  <mergeCells count="36">
    <mergeCell ref="S3:U3"/>
    <mergeCell ref="Z3:AA3"/>
    <mergeCell ref="S4:Z4"/>
    <mergeCell ref="I6:X6"/>
    <mergeCell ref="V3:Y3"/>
    <mergeCell ref="Z23:AA23"/>
    <mergeCell ref="Y6:Y7"/>
    <mergeCell ref="W5:AA5"/>
    <mergeCell ref="Z21:AA21"/>
    <mergeCell ref="Z22:AA22"/>
    <mergeCell ref="Z12:AA12"/>
    <mergeCell ref="Z17:AA17"/>
    <mergeCell ref="Z18:AA18"/>
    <mergeCell ref="B1:D1"/>
    <mergeCell ref="B6:B7"/>
    <mergeCell ref="C6:C7"/>
    <mergeCell ref="D6:D7"/>
    <mergeCell ref="P3:R3"/>
    <mergeCell ref="P4:R4"/>
    <mergeCell ref="Z16:AA16"/>
    <mergeCell ref="E6:H6"/>
    <mergeCell ref="Z6:AA7"/>
    <mergeCell ref="Z8:AA8"/>
    <mergeCell ref="Z9:AA9"/>
    <mergeCell ref="Z10:AA10"/>
    <mergeCell ref="Z11:AA11"/>
    <mergeCell ref="Z25:AA25"/>
    <mergeCell ref="Z26:AA26"/>
    <mergeCell ref="Z27:AA27"/>
    <mergeCell ref="Y1:AA1"/>
    <mergeCell ref="Z13:AA13"/>
    <mergeCell ref="Z14:AA14"/>
    <mergeCell ref="Z15:AA15"/>
    <mergeCell ref="Z19:AA19"/>
    <mergeCell ref="Z20:AA20"/>
    <mergeCell ref="Z24:AA24"/>
  </mergeCells>
  <conditionalFormatting sqref="C8:D27">
    <cfRule type="expression" priority="479" dxfId="0" stopIfTrue="1">
      <formula>C8=""</formula>
    </cfRule>
  </conditionalFormatting>
  <conditionalFormatting sqref="Y1:AA1">
    <cfRule type="expression" priority="467" dxfId="0" stopIfTrue="1">
      <formula>$Y$1="提出区分"</formula>
    </cfRule>
  </conditionalFormatting>
  <conditionalFormatting sqref="S3">
    <cfRule type="expression" priority="466" dxfId="0" stopIfTrue="1">
      <formula>$S$3=""</formula>
    </cfRule>
  </conditionalFormatting>
  <conditionalFormatting sqref="Z3">
    <cfRule type="expression" priority="465" dxfId="0" stopIfTrue="1">
      <formula>$Z$3=""</formula>
    </cfRule>
  </conditionalFormatting>
  <conditionalFormatting sqref="S4">
    <cfRule type="expression" priority="464" dxfId="0" stopIfTrue="1">
      <formula>$S$4="様式18-1に事業体名を入力してください。"</formula>
    </cfRule>
  </conditionalFormatting>
  <conditionalFormatting sqref="AA4">
    <cfRule type="expression" priority="463" dxfId="0" stopIfTrue="1">
      <formula>$AA$4=""</formula>
    </cfRule>
  </conditionalFormatting>
  <conditionalFormatting sqref="W5:AA5">
    <cfRule type="expression" priority="457" dxfId="0" stopIfTrue="1">
      <formula>$W$5="平成　　年　　月　　日現在　"</formula>
    </cfRule>
  </conditionalFormatting>
  <conditionalFormatting sqref="G8">
    <cfRule type="expression" priority="455" dxfId="22" stopIfTrue="1">
      <formula>G8=""</formula>
    </cfRule>
  </conditionalFormatting>
  <conditionalFormatting sqref="E8">
    <cfRule type="expression" priority="454" dxfId="185" stopIfTrue="1">
      <formula>E8=""</formula>
    </cfRule>
  </conditionalFormatting>
  <conditionalFormatting sqref="H8">
    <cfRule type="expression" priority="452" dxfId="22" stopIfTrue="1">
      <formula>H8=""</formula>
    </cfRule>
  </conditionalFormatting>
  <conditionalFormatting sqref="I8">
    <cfRule type="expression" priority="451" dxfId="185" stopIfTrue="1">
      <formula>I8=""</formula>
    </cfRule>
  </conditionalFormatting>
  <conditionalFormatting sqref="Z8:AA8">
    <cfRule type="expression" priority="436" dxfId="185" stopIfTrue="1">
      <formula>$Z8=""</formula>
    </cfRule>
  </conditionalFormatting>
  <conditionalFormatting sqref="F8">
    <cfRule type="expression" priority="435" dxfId="185" stopIfTrue="1">
      <formula>F8=""</formula>
    </cfRule>
  </conditionalFormatting>
  <conditionalFormatting sqref="J8">
    <cfRule type="expression" priority="434" dxfId="185" stopIfTrue="1">
      <formula>J8=""</formula>
    </cfRule>
  </conditionalFormatting>
  <conditionalFormatting sqref="K8">
    <cfRule type="expression" priority="433" dxfId="185" stopIfTrue="1">
      <formula>K8=""</formula>
    </cfRule>
  </conditionalFormatting>
  <conditionalFormatting sqref="P8">
    <cfRule type="expression" priority="432" dxfId="185" stopIfTrue="1">
      <formula>P8=""</formula>
    </cfRule>
  </conditionalFormatting>
  <conditionalFormatting sqref="O8">
    <cfRule type="expression" priority="431" dxfId="185" stopIfTrue="1">
      <formula>O8=""</formula>
    </cfRule>
  </conditionalFormatting>
  <conditionalFormatting sqref="L8">
    <cfRule type="expression" priority="430" dxfId="185" stopIfTrue="1">
      <formula>L8=""</formula>
    </cfRule>
  </conditionalFormatting>
  <conditionalFormatting sqref="M8">
    <cfRule type="expression" priority="428" dxfId="185" stopIfTrue="1">
      <formula>M8=""</formula>
    </cfRule>
  </conditionalFormatting>
  <conditionalFormatting sqref="V8">
    <cfRule type="expression" priority="427" dxfId="185" stopIfTrue="1">
      <formula>V8=""</formula>
    </cfRule>
  </conditionalFormatting>
  <conditionalFormatting sqref="Q8">
    <cfRule type="expression" priority="426" dxfId="185" stopIfTrue="1">
      <formula>Q8=""</formula>
    </cfRule>
  </conditionalFormatting>
  <conditionalFormatting sqref="R8">
    <cfRule type="expression" priority="425" dxfId="185" stopIfTrue="1">
      <formula>R8=""</formula>
    </cfRule>
  </conditionalFormatting>
  <conditionalFormatting sqref="S8">
    <cfRule type="expression" priority="424" dxfId="185" stopIfTrue="1">
      <formula>S8=""</formula>
    </cfRule>
  </conditionalFormatting>
  <conditionalFormatting sqref="T8">
    <cfRule type="expression" priority="423" dxfId="185" stopIfTrue="1">
      <formula>T8=""</formula>
    </cfRule>
  </conditionalFormatting>
  <conditionalFormatting sqref="U8">
    <cfRule type="expression" priority="422" dxfId="185" stopIfTrue="1">
      <formula>U8=""</formula>
    </cfRule>
  </conditionalFormatting>
  <conditionalFormatting sqref="W8">
    <cfRule type="expression" priority="421" dxfId="185" stopIfTrue="1">
      <formula>W8=""</formula>
    </cfRule>
  </conditionalFormatting>
  <conditionalFormatting sqref="X8">
    <cfRule type="expression" priority="420" dxfId="185" stopIfTrue="1">
      <formula>X8=""</formula>
    </cfRule>
  </conditionalFormatting>
  <conditionalFormatting sqref="G9">
    <cfRule type="expression" priority="419" dxfId="22" stopIfTrue="1">
      <formula>G9=""</formula>
    </cfRule>
  </conditionalFormatting>
  <conditionalFormatting sqref="E9">
    <cfRule type="expression" priority="418" dxfId="185" stopIfTrue="1">
      <formula>E9=""</formula>
    </cfRule>
  </conditionalFormatting>
  <conditionalFormatting sqref="H9">
    <cfRule type="expression" priority="417" dxfId="22" stopIfTrue="1">
      <formula>H9=""</formula>
    </cfRule>
  </conditionalFormatting>
  <conditionalFormatting sqref="I9">
    <cfRule type="expression" priority="416" dxfId="185" stopIfTrue="1">
      <formula>I9=""</formula>
    </cfRule>
  </conditionalFormatting>
  <conditionalFormatting sqref="Z9:AA9">
    <cfRule type="expression" priority="415" dxfId="185" stopIfTrue="1">
      <formula>$Z9=""</formula>
    </cfRule>
  </conditionalFormatting>
  <conditionalFormatting sqref="J9">
    <cfRule type="expression" priority="413" dxfId="185" stopIfTrue="1">
      <formula>J9=""</formula>
    </cfRule>
  </conditionalFormatting>
  <conditionalFormatting sqref="K9">
    <cfRule type="expression" priority="412" dxfId="185" stopIfTrue="1">
      <formula>K9=""</formula>
    </cfRule>
  </conditionalFormatting>
  <conditionalFormatting sqref="P9">
    <cfRule type="expression" priority="411" dxfId="185" stopIfTrue="1">
      <formula>P9=""</formula>
    </cfRule>
  </conditionalFormatting>
  <conditionalFormatting sqref="O9">
    <cfRule type="expression" priority="410" dxfId="185" stopIfTrue="1">
      <formula>O9=""</formula>
    </cfRule>
  </conditionalFormatting>
  <conditionalFormatting sqref="L9">
    <cfRule type="expression" priority="409" dxfId="185" stopIfTrue="1">
      <formula>L9=""</formula>
    </cfRule>
  </conditionalFormatting>
  <conditionalFormatting sqref="M9">
    <cfRule type="expression" priority="408" dxfId="185" stopIfTrue="1">
      <formula>M9=""</formula>
    </cfRule>
  </conditionalFormatting>
  <conditionalFormatting sqref="V9">
    <cfRule type="expression" priority="407" dxfId="185" stopIfTrue="1">
      <formula>V9=""</formula>
    </cfRule>
  </conditionalFormatting>
  <conditionalFormatting sqref="Q9">
    <cfRule type="expression" priority="406" dxfId="185" stopIfTrue="1">
      <formula>Q9=""</formula>
    </cfRule>
  </conditionalFormatting>
  <conditionalFormatting sqref="R9">
    <cfRule type="expression" priority="405" dxfId="185" stopIfTrue="1">
      <formula>R9=""</formula>
    </cfRule>
  </conditionalFormatting>
  <conditionalFormatting sqref="S9">
    <cfRule type="expression" priority="404" dxfId="185" stopIfTrue="1">
      <formula>S9=""</formula>
    </cfRule>
  </conditionalFormatting>
  <conditionalFormatting sqref="T9">
    <cfRule type="expression" priority="403" dxfId="185" stopIfTrue="1">
      <formula>T9=""</formula>
    </cfRule>
  </conditionalFormatting>
  <conditionalFormatting sqref="U9">
    <cfRule type="expression" priority="402" dxfId="185" stopIfTrue="1">
      <formula>U9=""</formula>
    </cfRule>
  </conditionalFormatting>
  <conditionalFormatting sqref="W9">
    <cfRule type="expression" priority="401" dxfId="185" stopIfTrue="1">
      <formula>W9=""</formula>
    </cfRule>
  </conditionalFormatting>
  <conditionalFormatting sqref="X9">
    <cfRule type="expression" priority="400" dxfId="185" stopIfTrue="1">
      <formula>X9=""</formula>
    </cfRule>
  </conditionalFormatting>
  <conditionalFormatting sqref="G10">
    <cfRule type="expression" priority="399" dxfId="22" stopIfTrue="1">
      <formula>G10=""</formula>
    </cfRule>
  </conditionalFormatting>
  <conditionalFormatting sqref="E10">
    <cfRule type="expression" priority="398" dxfId="185" stopIfTrue="1">
      <formula>E10=""</formula>
    </cfRule>
  </conditionalFormatting>
  <conditionalFormatting sqref="H10">
    <cfRule type="expression" priority="397" dxfId="22" stopIfTrue="1">
      <formula>H10=""</formula>
    </cfRule>
  </conditionalFormatting>
  <conditionalFormatting sqref="I10">
    <cfRule type="expression" priority="396" dxfId="185" stopIfTrue="1">
      <formula>I10=""</formula>
    </cfRule>
  </conditionalFormatting>
  <conditionalFormatting sqref="Z10:AA10">
    <cfRule type="expression" priority="395" dxfId="185" stopIfTrue="1">
      <formula>$Z10=""</formula>
    </cfRule>
  </conditionalFormatting>
  <conditionalFormatting sqref="J10">
    <cfRule type="expression" priority="393" dxfId="185" stopIfTrue="1">
      <formula>J10=""</formula>
    </cfRule>
  </conditionalFormatting>
  <conditionalFormatting sqref="K10">
    <cfRule type="expression" priority="392" dxfId="185" stopIfTrue="1">
      <formula>K10=""</formula>
    </cfRule>
  </conditionalFormatting>
  <conditionalFormatting sqref="P10">
    <cfRule type="expression" priority="391" dxfId="185" stopIfTrue="1">
      <formula>P10=""</formula>
    </cfRule>
  </conditionalFormatting>
  <conditionalFormatting sqref="O10">
    <cfRule type="expression" priority="390" dxfId="185" stopIfTrue="1">
      <formula>O10=""</formula>
    </cfRule>
  </conditionalFormatting>
  <conditionalFormatting sqref="L10">
    <cfRule type="expression" priority="389" dxfId="185" stopIfTrue="1">
      <formula>L10=""</formula>
    </cfRule>
  </conditionalFormatting>
  <conditionalFormatting sqref="M10">
    <cfRule type="expression" priority="388" dxfId="185" stopIfTrue="1">
      <formula>M10=""</formula>
    </cfRule>
  </conditionalFormatting>
  <conditionalFormatting sqref="V10">
    <cfRule type="expression" priority="387" dxfId="185" stopIfTrue="1">
      <formula>V10=""</formula>
    </cfRule>
  </conditionalFormatting>
  <conditionalFormatting sqref="Q10">
    <cfRule type="expression" priority="386" dxfId="185" stopIfTrue="1">
      <formula>Q10=""</formula>
    </cfRule>
  </conditionalFormatting>
  <conditionalFormatting sqref="R10">
    <cfRule type="expression" priority="385" dxfId="185" stopIfTrue="1">
      <formula>R10=""</formula>
    </cfRule>
  </conditionalFormatting>
  <conditionalFormatting sqref="S10">
    <cfRule type="expression" priority="384" dxfId="185" stopIfTrue="1">
      <formula>S10=""</formula>
    </cfRule>
  </conditionalFormatting>
  <conditionalFormatting sqref="T10">
    <cfRule type="expression" priority="383" dxfId="185" stopIfTrue="1">
      <formula>T10=""</formula>
    </cfRule>
  </conditionalFormatting>
  <conditionalFormatting sqref="U10">
    <cfRule type="expression" priority="382" dxfId="185" stopIfTrue="1">
      <formula>U10=""</formula>
    </cfRule>
  </conditionalFormatting>
  <conditionalFormatting sqref="W10">
    <cfRule type="expression" priority="381" dxfId="185" stopIfTrue="1">
      <formula>W10=""</formula>
    </cfRule>
  </conditionalFormatting>
  <conditionalFormatting sqref="X10">
    <cfRule type="expression" priority="380" dxfId="185" stopIfTrue="1">
      <formula>X10=""</formula>
    </cfRule>
  </conditionalFormatting>
  <conditionalFormatting sqref="G11">
    <cfRule type="expression" priority="379" dxfId="22" stopIfTrue="1">
      <formula>G11=""</formula>
    </cfRule>
  </conditionalFormatting>
  <conditionalFormatting sqref="E11">
    <cfRule type="expression" priority="378" dxfId="185" stopIfTrue="1">
      <formula>E11=""</formula>
    </cfRule>
  </conditionalFormatting>
  <conditionalFormatting sqref="H11">
    <cfRule type="expression" priority="377" dxfId="22" stopIfTrue="1">
      <formula>H11=""</formula>
    </cfRule>
  </conditionalFormatting>
  <conditionalFormatting sqref="I11">
    <cfRule type="expression" priority="376" dxfId="185" stopIfTrue="1">
      <formula>I11=""</formula>
    </cfRule>
  </conditionalFormatting>
  <conditionalFormatting sqref="Z11:AA11">
    <cfRule type="expression" priority="375" dxfId="185" stopIfTrue="1">
      <formula>$Z11=""</formula>
    </cfRule>
  </conditionalFormatting>
  <conditionalFormatting sqref="J11">
    <cfRule type="expression" priority="373" dxfId="185" stopIfTrue="1">
      <formula>J11=""</formula>
    </cfRule>
  </conditionalFormatting>
  <conditionalFormatting sqref="K11">
    <cfRule type="expression" priority="372" dxfId="185" stopIfTrue="1">
      <formula>K11=""</formula>
    </cfRule>
  </conditionalFormatting>
  <conditionalFormatting sqref="P11">
    <cfRule type="expression" priority="371" dxfId="185" stopIfTrue="1">
      <formula>P11=""</formula>
    </cfRule>
  </conditionalFormatting>
  <conditionalFormatting sqref="O11">
    <cfRule type="expression" priority="370" dxfId="185" stopIfTrue="1">
      <formula>O11=""</formula>
    </cfRule>
  </conditionalFormatting>
  <conditionalFormatting sqref="L11">
    <cfRule type="expression" priority="369" dxfId="185" stopIfTrue="1">
      <formula>L11=""</formula>
    </cfRule>
  </conditionalFormatting>
  <conditionalFormatting sqref="M11">
    <cfRule type="expression" priority="368" dxfId="185" stopIfTrue="1">
      <formula>M11=""</formula>
    </cfRule>
  </conditionalFormatting>
  <conditionalFormatting sqref="V11">
    <cfRule type="expression" priority="367" dxfId="185" stopIfTrue="1">
      <formula>V11=""</formula>
    </cfRule>
  </conditionalFormatting>
  <conditionalFormatting sqref="Q11">
    <cfRule type="expression" priority="366" dxfId="185" stopIfTrue="1">
      <formula>Q11=""</formula>
    </cfRule>
  </conditionalFormatting>
  <conditionalFormatting sqref="R11">
    <cfRule type="expression" priority="365" dxfId="185" stopIfTrue="1">
      <formula>R11=""</formula>
    </cfRule>
  </conditionalFormatting>
  <conditionalFormatting sqref="S11">
    <cfRule type="expression" priority="364" dxfId="185" stopIfTrue="1">
      <formula>S11=""</formula>
    </cfRule>
  </conditionalFormatting>
  <conditionalFormatting sqref="T11">
    <cfRule type="expression" priority="363" dxfId="185" stopIfTrue="1">
      <formula>T11=""</formula>
    </cfRule>
  </conditionalFormatting>
  <conditionalFormatting sqref="U11">
    <cfRule type="expression" priority="362" dxfId="185" stopIfTrue="1">
      <formula>U11=""</formula>
    </cfRule>
  </conditionalFormatting>
  <conditionalFormatting sqref="W11">
    <cfRule type="expression" priority="361" dxfId="185" stopIfTrue="1">
      <formula>W11=""</formula>
    </cfRule>
  </conditionalFormatting>
  <conditionalFormatting sqref="X11">
    <cfRule type="expression" priority="360" dxfId="185" stopIfTrue="1">
      <formula>X11=""</formula>
    </cfRule>
  </conditionalFormatting>
  <conditionalFormatting sqref="G12">
    <cfRule type="expression" priority="359" dxfId="22" stopIfTrue="1">
      <formula>G12=""</formula>
    </cfRule>
  </conditionalFormatting>
  <conditionalFormatting sqref="E12">
    <cfRule type="expression" priority="358" dxfId="185" stopIfTrue="1">
      <formula>E12=""</formula>
    </cfRule>
  </conditionalFormatting>
  <conditionalFormatting sqref="H12">
    <cfRule type="expression" priority="357" dxfId="22" stopIfTrue="1">
      <formula>H12=""</formula>
    </cfRule>
  </conditionalFormatting>
  <conditionalFormatting sqref="I12">
    <cfRule type="expression" priority="356" dxfId="185" stopIfTrue="1">
      <formula>I12=""</formula>
    </cfRule>
  </conditionalFormatting>
  <conditionalFormatting sqref="Z12:AA12">
    <cfRule type="expression" priority="355" dxfId="185" stopIfTrue="1">
      <formula>$Z12=""</formula>
    </cfRule>
  </conditionalFormatting>
  <conditionalFormatting sqref="J12">
    <cfRule type="expression" priority="353" dxfId="185" stopIfTrue="1">
      <formula>J12=""</formula>
    </cfRule>
  </conditionalFormatting>
  <conditionalFormatting sqref="K12">
    <cfRule type="expression" priority="352" dxfId="185" stopIfTrue="1">
      <formula>K12=""</formula>
    </cfRule>
  </conditionalFormatting>
  <conditionalFormatting sqref="P12">
    <cfRule type="expression" priority="351" dxfId="185" stopIfTrue="1">
      <formula>P12=""</formula>
    </cfRule>
  </conditionalFormatting>
  <conditionalFormatting sqref="O12">
    <cfRule type="expression" priority="350" dxfId="185" stopIfTrue="1">
      <formula>O12=""</formula>
    </cfRule>
  </conditionalFormatting>
  <conditionalFormatting sqref="L12">
    <cfRule type="expression" priority="349" dxfId="185" stopIfTrue="1">
      <formula>L12=""</formula>
    </cfRule>
  </conditionalFormatting>
  <conditionalFormatting sqref="M12">
    <cfRule type="expression" priority="348" dxfId="185" stopIfTrue="1">
      <formula>M12=""</formula>
    </cfRule>
  </conditionalFormatting>
  <conditionalFormatting sqref="V12">
    <cfRule type="expression" priority="347" dxfId="185" stopIfTrue="1">
      <formula>V12=""</formula>
    </cfRule>
  </conditionalFormatting>
  <conditionalFormatting sqref="Q12">
    <cfRule type="expression" priority="346" dxfId="185" stopIfTrue="1">
      <formula>Q12=""</formula>
    </cfRule>
  </conditionalFormatting>
  <conditionalFormatting sqref="R12">
    <cfRule type="expression" priority="345" dxfId="185" stopIfTrue="1">
      <formula>R12=""</formula>
    </cfRule>
  </conditionalFormatting>
  <conditionalFormatting sqref="S12">
    <cfRule type="expression" priority="344" dxfId="185" stopIfTrue="1">
      <formula>S12=""</formula>
    </cfRule>
  </conditionalFormatting>
  <conditionalFormatting sqref="T12">
    <cfRule type="expression" priority="343" dxfId="185" stopIfTrue="1">
      <formula>T12=""</formula>
    </cfRule>
  </conditionalFormatting>
  <conditionalFormatting sqref="U12">
    <cfRule type="expression" priority="342" dxfId="185" stopIfTrue="1">
      <formula>U12=""</formula>
    </cfRule>
  </conditionalFormatting>
  <conditionalFormatting sqref="W12">
    <cfRule type="expression" priority="341" dxfId="185" stopIfTrue="1">
      <formula>W12=""</formula>
    </cfRule>
  </conditionalFormatting>
  <conditionalFormatting sqref="X12">
    <cfRule type="expression" priority="340" dxfId="185" stopIfTrue="1">
      <formula>X12=""</formula>
    </cfRule>
  </conditionalFormatting>
  <conditionalFormatting sqref="G13">
    <cfRule type="expression" priority="339" dxfId="22" stopIfTrue="1">
      <formula>G13=""</formula>
    </cfRule>
  </conditionalFormatting>
  <conditionalFormatting sqref="E13">
    <cfRule type="expression" priority="338" dxfId="185" stopIfTrue="1">
      <formula>E13=""</formula>
    </cfRule>
  </conditionalFormatting>
  <conditionalFormatting sqref="H13">
    <cfRule type="expression" priority="337" dxfId="22" stopIfTrue="1">
      <formula>H13=""</formula>
    </cfRule>
  </conditionalFormatting>
  <conditionalFormatting sqref="I13">
    <cfRule type="expression" priority="336" dxfId="185" stopIfTrue="1">
      <formula>I13=""</formula>
    </cfRule>
  </conditionalFormatting>
  <conditionalFormatting sqref="Z13:AA13">
    <cfRule type="expression" priority="335" dxfId="185" stopIfTrue="1">
      <formula>$Z13=""</formula>
    </cfRule>
  </conditionalFormatting>
  <conditionalFormatting sqref="J13">
    <cfRule type="expression" priority="333" dxfId="185" stopIfTrue="1">
      <formula>J13=""</formula>
    </cfRule>
  </conditionalFormatting>
  <conditionalFormatting sqref="K13">
    <cfRule type="expression" priority="332" dxfId="185" stopIfTrue="1">
      <formula>K13=""</formula>
    </cfRule>
  </conditionalFormatting>
  <conditionalFormatting sqref="P13">
    <cfRule type="expression" priority="331" dxfId="185" stopIfTrue="1">
      <formula>P13=""</formula>
    </cfRule>
  </conditionalFormatting>
  <conditionalFormatting sqref="O13">
    <cfRule type="expression" priority="330" dxfId="185" stopIfTrue="1">
      <formula>O13=""</formula>
    </cfRule>
  </conditionalFormatting>
  <conditionalFormatting sqref="L13">
    <cfRule type="expression" priority="329" dxfId="185" stopIfTrue="1">
      <formula>L13=""</formula>
    </cfRule>
  </conditionalFormatting>
  <conditionalFormatting sqref="M13">
    <cfRule type="expression" priority="328" dxfId="185" stopIfTrue="1">
      <formula>M13=""</formula>
    </cfRule>
  </conditionalFormatting>
  <conditionalFormatting sqref="V13">
    <cfRule type="expression" priority="327" dxfId="185" stopIfTrue="1">
      <formula>V13=""</formula>
    </cfRule>
  </conditionalFormatting>
  <conditionalFormatting sqref="Q13">
    <cfRule type="expression" priority="326" dxfId="185" stopIfTrue="1">
      <formula>Q13=""</formula>
    </cfRule>
  </conditionalFormatting>
  <conditionalFormatting sqref="R13">
    <cfRule type="expression" priority="325" dxfId="185" stopIfTrue="1">
      <formula>R13=""</formula>
    </cfRule>
  </conditionalFormatting>
  <conditionalFormatting sqref="S13">
    <cfRule type="expression" priority="324" dxfId="185" stopIfTrue="1">
      <formula>S13=""</formula>
    </cfRule>
  </conditionalFormatting>
  <conditionalFormatting sqref="T13">
    <cfRule type="expression" priority="323" dxfId="185" stopIfTrue="1">
      <formula>T13=""</formula>
    </cfRule>
  </conditionalFormatting>
  <conditionalFormatting sqref="U13">
    <cfRule type="expression" priority="322" dxfId="185" stopIfTrue="1">
      <formula>U13=""</formula>
    </cfRule>
  </conditionalFormatting>
  <conditionalFormatting sqref="W13">
    <cfRule type="expression" priority="321" dxfId="185" stopIfTrue="1">
      <formula>W13=""</formula>
    </cfRule>
  </conditionalFormatting>
  <conditionalFormatting sqref="X13">
    <cfRule type="expression" priority="320" dxfId="185" stopIfTrue="1">
      <formula>X13=""</formula>
    </cfRule>
  </conditionalFormatting>
  <conditionalFormatting sqref="G14">
    <cfRule type="expression" priority="319" dxfId="22" stopIfTrue="1">
      <formula>G14=""</formula>
    </cfRule>
  </conditionalFormatting>
  <conditionalFormatting sqref="E14">
    <cfRule type="expression" priority="318" dxfId="185" stopIfTrue="1">
      <formula>E14=""</formula>
    </cfRule>
  </conditionalFormatting>
  <conditionalFormatting sqref="H14">
    <cfRule type="expression" priority="317" dxfId="22" stopIfTrue="1">
      <formula>H14=""</formula>
    </cfRule>
  </conditionalFormatting>
  <conditionalFormatting sqref="I14">
    <cfRule type="expression" priority="316" dxfId="185" stopIfTrue="1">
      <formula>I14=""</formula>
    </cfRule>
  </conditionalFormatting>
  <conditionalFormatting sqref="Z14:AA14">
    <cfRule type="expression" priority="315" dxfId="185" stopIfTrue="1">
      <formula>$Z14=""</formula>
    </cfRule>
  </conditionalFormatting>
  <conditionalFormatting sqref="J14">
    <cfRule type="expression" priority="313" dxfId="185" stopIfTrue="1">
      <formula>J14=""</formula>
    </cfRule>
  </conditionalFormatting>
  <conditionalFormatting sqref="K14">
    <cfRule type="expression" priority="312" dxfId="185" stopIfTrue="1">
      <formula>K14=""</formula>
    </cfRule>
  </conditionalFormatting>
  <conditionalFormatting sqref="P14">
    <cfRule type="expression" priority="311" dxfId="185" stopIfTrue="1">
      <formula>P14=""</formula>
    </cfRule>
  </conditionalFormatting>
  <conditionalFormatting sqref="O14">
    <cfRule type="expression" priority="310" dxfId="185" stopIfTrue="1">
      <formula>O14=""</formula>
    </cfRule>
  </conditionalFormatting>
  <conditionalFormatting sqref="L14">
    <cfRule type="expression" priority="309" dxfId="185" stopIfTrue="1">
      <formula>L14=""</formula>
    </cfRule>
  </conditionalFormatting>
  <conditionalFormatting sqref="M14">
    <cfRule type="expression" priority="308" dxfId="185" stopIfTrue="1">
      <formula>M14=""</formula>
    </cfRule>
  </conditionalFormatting>
  <conditionalFormatting sqref="V14">
    <cfRule type="expression" priority="307" dxfId="185" stopIfTrue="1">
      <formula>V14=""</formula>
    </cfRule>
  </conditionalFormatting>
  <conditionalFormatting sqref="Q14">
    <cfRule type="expression" priority="306" dxfId="185" stopIfTrue="1">
      <formula>Q14=""</formula>
    </cfRule>
  </conditionalFormatting>
  <conditionalFormatting sqref="R14">
    <cfRule type="expression" priority="305" dxfId="185" stopIfTrue="1">
      <formula>R14=""</formula>
    </cfRule>
  </conditionalFormatting>
  <conditionalFormatting sqref="S14">
    <cfRule type="expression" priority="304" dxfId="185" stopIfTrue="1">
      <formula>S14=""</formula>
    </cfRule>
  </conditionalFormatting>
  <conditionalFormatting sqref="T14">
    <cfRule type="expression" priority="303" dxfId="185" stopIfTrue="1">
      <formula>T14=""</formula>
    </cfRule>
  </conditionalFormatting>
  <conditionalFormatting sqref="U14">
    <cfRule type="expression" priority="302" dxfId="185" stopIfTrue="1">
      <formula>U14=""</formula>
    </cfRule>
  </conditionalFormatting>
  <conditionalFormatting sqref="W14">
    <cfRule type="expression" priority="301" dxfId="185" stopIfTrue="1">
      <formula>W14=""</formula>
    </cfRule>
  </conditionalFormatting>
  <conditionalFormatting sqref="X14">
    <cfRule type="expression" priority="300" dxfId="185" stopIfTrue="1">
      <formula>X14=""</formula>
    </cfRule>
  </conditionalFormatting>
  <conditionalFormatting sqref="G15">
    <cfRule type="expression" priority="299" dxfId="22" stopIfTrue="1">
      <formula>G15=""</formula>
    </cfRule>
  </conditionalFormatting>
  <conditionalFormatting sqref="E15">
    <cfRule type="expression" priority="298" dxfId="185" stopIfTrue="1">
      <formula>E15=""</formula>
    </cfRule>
  </conditionalFormatting>
  <conditionalFormatting sqref="H15">
    <cfRule type="expression" priority="297" dxfId="22" stopIfTrue="1">
      <formula>H15=""</formula>
    </cfRule>
  </conditionalFormatting>
  <conditionalFormatting sqref="I15">
    <cfRule type="expression" priority="296" dxfId="185" stopIfTrue="1">
      <formula>I15=""</formula>
    </cfRule>
  </conditionalFormatting>
  <conditionalFormatting sqref="Z15:AA15">
    <cfRule type="expression" priority="295" dxfId="185" stopIfTrue="1">
      <formula>$Z15=""</formula>
    </cfRule>
  </conditionalFormatting>
  <conditionalFormatting sqref="J15">
    <cfRule type="expression" priority="293" dxfId="185" stopIfTrue="1">
      <formula>J15=""</formula>
    </cfRule>
  </conditionalFormatting>
  <conditionalFormatting sqref="K15">
    <cfRule type="expression" priority="292" dxfId="185" stopIfTrue="1">
      <formula>K15=""</formula>
    </cfRule>
  </conditionalFormatting>
  <conditionalFormatting sqref="P15">
    <cfRule type="expression" priority="291" dxfId="185" stopIfTrue="1">
      <formula>P15=""</formula>
    </cfRule>
  </conditionalFormatting>
  <conditionalFormatting sqref="O15">
    <cfRule type="expression" priority="290" dxfId="185" stopIfTrue="1">
      <formula>O15=""</formula>
    </cfRule>
  </conditionalFormatting>
  <conditionalFormatting sqref="L15">
    <cfRule type="expression" priority="289" dxfId="185" stopIfTrue="1">
      <formula>L15=""</formula>
    </cfRule>
  </conditionalFormatting>
  <conditionalFormatting sqref="M15">
    <cfRule type="expression" priority="288" dxfId="185" stopIfTrue="1">
      <formula>M15=""</formula>
    </cfRule>
  </conditionalFormatting>
  <conditionalFormatting sqref="V15">
    <cfRule type="expression" priority="287" dxfId="185" stopIfTrue="1">
      <formula>V15=""</formula>
    </cfRule>
  </conditionalFormatting>
  <conditionalFormatting sqref="Q15">
    <cfRule type="expression" priority="286" dxfId="185" stopIfTrue="1">
      <formula>Q15=""</formula>
    </cfRule>
  </conditionalFormatting>
  <conditionalFormatting sqref="R15">
    <cfRule type="expression" priority="285" dxfId="185" stopIfTrue="1">
      <formula>R15=""</formula>
    </cfRule>
  </conditionalFormatting>
  <conditionalFormatting sqref="S15">
    <cfRule type="expression" priority="284" dxfId="185" stopIfTrue="1">
      <formula>S15=""</formula>
    </cfRule>
  </conditionalFormatting>
  <conditionalFormatting sqref="T15">
    <cfRule type="expression" priority="283" dxfId="185" stopIfTrue="1">
      <formula>T15=""</formula>
    </cfRule>
  </conditionalFormatting>
  <conditionalFormatting sqref="U15">
    <cfRule type="expression" priority="282" dxfId="185" stopIfTrue="1">
      <formula>U15=""</formula>
    </cfRule>
  </conditionalFormatting>
  <conditionalFormatting sqref="W15">
    <cfRule type="expression" priority="281" dxfId="185" stopIfTrue="1">
      <formula>W15=""</formula>
    </cfRule>
  </conditionalFormatting>
  <conditionalFormatting sqref="X15">
    <cfRule type="expression" priority="280" dxfId="185" stopIfTrue="1">
      <formula>X15=""</formula>
    </cfRule>
  </conditionalFormatting>
  <conditionalFormatting sqref="G16">
    <cfRule type="expression" priority="279" dxfId="22" stopIfTrue="1">
      <formula>G16=""</formula>
    </cfRule>
  </conditionalFormatting>
  <conditionalFormatting sqref="E16">
    <cfRule type="expression" priority="278" dxfId="185" stopIfTrue="1">
      <formula>E16=""</formula>
    </cfRule>
  </conditionalFormatting>
  <conditionalFormatting sqref="H16">
    <cfRule type="expression" priority="277" dxfId="22" stopIfTrue="1">
      <formula>H16=""</formula>
    </cfRule>
  </conditionalFormatting>
  <conditionalFormatting sqref="I16">
    <cfRule type="expression" priority="276" dxfId="185" stopIfTrue="1">
      <formula>I16=""</formula>
    </cfRule>
  </conditionalFormatting>
  <conditionalFormatting sqref="Z16:AA16">
    <cfRule type="expression" priority="275" dxfId="185" stopIfTrue="1">
      <formula>$Z16=""</formula>
    </cfRule>
  </conditionalFormatting>
  <conditionalFormatting sqref="J16">
    <cfRule type="expression" priority="273" dxfId="185" stopIfTrue="1">
      <formula>J16=""</formula>
    </cfRule>
  </conditionalFormatting>
  <conditionalFormatting sqref="K16">
    <cfRule type="expression" priority="272" dxfId="185" stopIfTrue="1">
      <formula>K16=""</formula>
    </cfRule>
  </conditionalFormatting>
  <conditionalFormatting sqref="P16">
    <cfRule type="expression" priority="271" dxfId="185" stopIfTrue="1">
      <formula>P16=""</formula>
    </cfRule>
  </conditionalFormatting>
  <conditionalFormatting sqref="O16">
    <cfRule type="expression" priority="270" dxfId="185" stopIfTrue="1">
      <formula>O16=""</formula>
    </cfRule>
  </conditionalFormatting>
  <conditionalFormatting sqref="L16">
    <cfRule type="expression" priority="269" dxfId="185" stopIfTrue="1">
      <formula>L16=""</formula>
    </cfRule>
  </conditionalFormatting>
  <conditionalFormatting sqref="M16">
    <cfRule type="expression" priority="268" dxfId="185" stopIfTrue="1">
      <formula>M16=""</formula>
    </cfRule>
  </conditionalFormatting>
  <conditionalFormatting sqref="V16">
    <cfRule type="expression" priority="267" dxfId="185" stopIfTrue="1">
      <formula>V16=""</formula>
    </cfRule>
  </conditionalFormatting>
  <conditionalFormatting sqref="Q16">
    <cfRule type="expression" priority="266" dxfId="185" stopIfTrue="1">
      <formula>Q16=""</formula>
    </cfRule>
  </conditionalFormatting>
  <conditionalFormatting sqref="R16">
    <cfRule type="expression" priority="265" dxfId="185" stopIfTrue="1">
      <formula>R16=""</formula>
    </cfRule>
  </conditionalFormatting>
  <conditionalFormatting sqref="S16">
    <cfRule type="expression" priority="264" dxfId="185" stopIfTrue="1">
      <formula>S16=""</formula>
    </cfRule>
  </conditionalFormatting>
  <conditionalFormatting sqref="T16">
    <cfRule type="expression" priority="263" dxfId="185" stopIfTrue="1">
      <formula>T16=""</formula>
    </cfRule>
  </conditionalFormatting>
  <conditionalFormatting sqref="U16">
    <cfRule type="expression" priority="262" dxfId="185" stopIfTrue="1">
      <formula>U16=""</formula>
    </cfRule>
  </conditionalFormatting>
  <conditionalFormatting sqref="W16">
    <cfRule type="expression" priority="261" dxfId="185" stopIfTrue="1">
      <formula>W16=""</formula>
    </cfRule>
  </conditionalFormatting>
  <conditionalFormatting sqref="X16">
    <cfRule type="expression" priority="260" dxfId="185" stopIfTrue="1">
      <formula>X16=""</formula>
    </cfRule>
  </conditionalFormatting>
  <conditionalFormatting sqref="G17">
    <cfRule type="expression" priority="259" dxfId="22" stopIfTrue="1">
      <formula>G17=""</formula>
    </cfRule>
  </conditionalFormatting>
  <conditionalFormatting sqref="E17">
    <cfRule type="expression" priority="258" dxfId="185" stopIfTrue="1">
      <formula>E17=""</formula>
    </cfRule>
  </conditionalFormatting>
  <conditionalFormatting sqref="H17">
    <cfRule type="expression" priority="257" dxfId="22" stopIfTrue="1">
      <formula>H17=""</formula>
    </cfRule>
  </conditionalFormatting>
  <conditionalFormatting sqref="I17">
    <cfRule type="expression" priority="256" dxfId="185" stopIfTrue="1">
      <formula>I17=""</formula>
    </cfRule>
  </conditionalFormatting>
  <conditionalFormatting sqref="Z17:AA17">
    <cfRule type="expression" priority="255" dxfId="185" stopIfTrue="1">
      <formula>$Z17=""</formula>
    </cfRule>
  </conditionalFormatting>
  <conditionalFormatting sqref="J17">
    <cfRule type="expression" priority="253" dxfId="185" stopIfTrue="1">
      <formula>J17=""</formula>
    </cfRule>
  </conditionalFormatting>
  <conditionalFormatting sqref="K17">
    <cfRule type="expression" priority="252" dxfId="185" stopIfTrue="1">
      <formula>K17=""</formula>
    </cfRule>
  </conditionalFormatting>
  <conditionalFormatting sqref="P17">
    <cfRule type="expression" priority="251" dxfId="185" stopIfTrue="1">
      <formula>P17=""</formula>
    </cfRule>
  </conditionalFormatting>
  <conditionalFormatting sqref="O17">
    <cfRule type="expression" priority="250" dxfId="185" stopIfTrue="1">
      <formula>O17=""</formula>
    </cfRule>
  </conditionalFormatting>
  <conditionalFormatting sqref="L17">
    <cfRule type="expression" priority="249" dxfId="185" stopIfTrue="1">
      <formula>L17=""</formula>
    </cfRule>
  </conditionalFormatting>
  <conditionalFormatting sqref="M17">
    <cfRule type="expression" priority="248" dxfId="185" stopIfTrue="1">
      <formula>M17=""</formula>
    </cfRule>
  </conditionalFormatting>
  <conditionalFormatting sqref="V17">
    <cfRule type="expression" priority="247" dxfId="185" stopIfTrue="1">
      <formula>V17=""</formula>
    </cfRule>
  </conditionalFormatting>
  <conditionalFormatting sqref="Q17">
    <cfRule type="expression" priority="246" dxfId="185" stopIfTrue="1">
      <formula>Q17=""</formula>
    </cfRule>
  </conditionalFormatting>
  <conditionalFormatting sqref="R17">
    <cfRule type="expression" priority="245" dxfId="185" stopIfTrue="1">
      <formula>R17=""</formula>
    </cfRule>
  </conditionalFormatting>
  <conditionalFormatting sqref="S17">
    <cfRule type="expression" priority="244" dxfId="185" stopIfTrue="1">
      <formula>S17=""</formula>
    </cfRule>
  </conditionalFormatting>
  <conditionalFormatting sqref="T17">
    <cfRule type="expression" priority="243" dxfId="185" stopIfTrue="1">
      <formula>T17=""</formula>
    </cfRule>
  </conditionalFormatting>
  <conditionalFormatting sqref="U17">
    <cfRule type="expression" priority="242" dxfId="185" stopIfTrue="1">
      <formula>U17=""</formula>
    </cfRule>
  </conditionalFormatting>
  <conditionalFormatting sqref="W17">
    <cfRule type="expression" priority="241" dxfId="185" stopIfTrue="1">
      <formula>W17=""</formula>
    </cfRule>
  </conditionalFormatting>
  <conditionalFormatting sqref="X17">
    <cfRule type="expression" priority="240" dxfId="185" stopIfTrue="1">
      <formula>X17=""</formula>
    </cfRule>
  </conditionalFormatting>
  <conditionalFormatting sqref="G18">
    <cfRule type="expression" priority="239" dxfId="22" stopIfTrue="1">
      <formula>G18=""</formula>
    </cfRule>
  </conditionalFormatting>
  <conditionalFormatting sqref="E18">
    <cfRule type="expression" priority="238" dxfId="185" stopIfTrue="1">
      <formula>E18=""</formula>
    </cfRule>
  </conditionalFormatting>
  <conditionalFormatting sqref="H18">
    <cfRule type="expression" priority="237" dxfId="22" stopIfTrue="1">
      <formula>H18=""</formula>
    </cfRule>
  </conditionalFormatting>
  <conditionalFormatting sqref="I18">
    <cfRule type="expression" priority="236" dxfId="185" stopIfTrue="1">
      <formula>I18=""</formula>
    </cfRule>
  </conditionalFormatting>
  <conditionalFormatting sqref="Z18:AA18">
    <cfRule type="expression" priority="235" dxfId="185" stopIfTrue="1">
      <formula>$Z18=""</formula>
    </cfRule>
  </conditionalFormatting>
  <conditionalFormatting sqref="J18">
    <cfRule type="expression" priority="233" dxfId="185" stopIfTrue="1">
      <formula>J18=""</formula>
    </cfRule>
  </conditionalFormatting>
  <conditionalFormatting sqref="K18">
    <cfRule type="expression" priority="232" dxfId="185" stopIfTrue="1">
      <formula>K18=""</formula>
    </cfRule>
  </conditionalFormatting>
  <conditionalFormatting sqref="P18">
    <cfRule type="expression" priority="231" dxfId="185" stopIfTrue="1">
      <formula>P18=""</formula>
    </cfRule>
  </conditionalFormatting>
  <conditionalFormatting sqref="O18">
    <cfRule type="expression" priority="230" dxfId="185" stopIfTrue="1">
      <formula>O18=""</formula>
    </cfRule>
  </conditionalFormatting>
  <conditionalFormatting sqref="L18">
    <cfRule type="expression" priority="229" dxfId="185" stopIfTrue="1">
      <formula>L18=""</formula>
    </cfRule>
  </conditionalFormatting>
  <conditionalFormatting sqref="M18">
    <cfRule type="expression" priority="228" dxfId="185" stopIfTrue="1">
      <formula>M18=""</formula>
    </cfRule>
  </conditionalFormatting>
  <conditionalFormatting sqref="V18">
    <cfRule type="expression" priority="227" dxfId="185" stopIfTrue="1">
      <formula>V18=""</formula>
    </cfRule>
  </conditionalFormatting>
  <conditionalFormatting sqref="Q18">
    <cfRule type="expression" priority="226" dxfId="185" stopIfTrue="1">
      <formula>Q18=""</formula>
    </cfRule>
  </conditionalFormatting>
  <conditionalFormatting sqref="R18">
    <cfRule type="expression" priority="225" dxfId="185" stopIfTrue="1">
      <formula>R18=""</formula>
    </cfRule>
  </conditionalFormatting>
  <conditionalFormatting sqref="S18">
    <cfRule type="expression" priority="224" dxfId="185" stopIfTrue="1">
      <formula>S18=""</formula>
    </cfRule>
  </conditionalFormatting>
  <conditionalFormatting sqref="T18">
    <cfRule type="expression" priority="223" dxfId="185" stopIfTrue="1">
      <formula>T18=""</formula>
    </cfRule>
  </conditionalFormatting>
  <conditionalFormatting sqref="U18">
    <cfRule type="expression" priority="222" dxfId="185" stopIfTrue="1">
      <formula>U18=""</formula>
    </cfRule>
  </conditionalFormatting>
  <conditionalFormatting sqref="W18">
    <cfRule type="expression" priority="221" dxfId="185" stopIfTrue="1">
      <formula>W18=""</formula>
    </cfRule>
  </conditionalFormatting>
  <conditionalFormatting sqref="X18">
    <cfRule type="expression" priority="220" dxfId="185" stopIfTrue="1">
      <formula>X18=""</formula>
    </cfRule>
  </conditionalFormatting>
  <conditionalFormatting sqref="G19">
    <cfRule type="expression" priority="219" dxfId="22" stopIfTrue="1">
      <formula>G19=""</formula>
    </cfRule>
  </conditionalFormatting>
  <conditionalFormatting sqref="E19">
    <cfRule type="expression" priority="218" dxfId="185" stopIfTrue="1">
      <formula>E19=""</formula>
    </cfRule>
  </conditionalFormatting>
  <conditionalFormatting sqref="H19">
    <cfRule type="expression" priority="217" dxfId="22" stopIfTrue="1">
      <formula>H19=""</formula>
    </cfRule>
  </conditionalFormatting>
  <conditionalFormatting sqref="I19">
    <cfRule type="expression" priority="216" dxfId="185" stopIfTrue="1">
      <formula>I19=""</formula>
    </cfRule>
  </conditionalFormatting>
  <conditionalFormatting sqref="Z19:AA19">
    <cfRule type="expression" priority="215" dxfId="185" stopIfTrue="1">
      <formula>$Z19=""</formula>
    </cfRule>
  </conditionalFormatting>
  <conditionalFormatting sqref="J19">
    <cfRule type="expression" priority="213" dxfId="185" stopIfTrue="1">
      <formula>J19=""</formula>
    </cfRule>
  </conditionalFormatting>
  <conditionalFormatting sqref="K19">
    <cfRule type="expression" priority="212" dxfId="185" stopIfTrue="1">
      <formula>K19=""</formula>
    </cfRule>
  </conditionalFormatting>
  <conditionalFormatting sqref="P19">
    <cfRule type="expression" priority="211" dxfId="185" stopIfTrue="1">
      <formula>P19=""</formula>
    </cfRule>
  </conditionalFormatting>
  <conditionalFormatting sqref="O19">
    <cfRule type="expression" priority="210" dxfId="185" stopIfTrue="1">
      <formula>O19=""</formula>
    </cfRule>
  </conditionalFormatting>
  <conditionalFormatting sqref="L19">
    <cfRule type="expression" priority="209" dxfId="185" stopIfTrue="1">
      <formula>L19=""</formula>
    </cfRule>
  </conditionalFormatting>
  <conditionalFormatting sqref="M19">
    <cfRule type="expression" priority="208" dxfId="185" stopIfTrue="1">
      <formula>M19=""</formula>
    </cfRule>
  </conditionalFormatting>
  <conditionalFormatting sqref="V19">
    <cfRule type="expression" priority="207" dxfId="185" stopIfTrue="1">
      <formula>V19=""</formula>
    </cfRule>
  </conditionalFormatting>
  <conditionalFormatting sqref="Q19">
    <cfRule type="expression" priority="206" dxfId="185" stopIfTrue="1">
      <formula>Q19=""</formula>
    </cfRule>
  </conditionalFormatting>
  <conditionalFormatting sqref="R19">
    <cfRule type="expression" priority="205" dxfId="185" stopIfTrue="1">
      <formula>R19=""</formula>
    </cfRule>
  </conditionalFormatting>
  <conditionalFormatting sqref="S19">
    <cfRule type="expression" priority="204" dxfId="185" stopIfTrue="1">
      <formula>S19=""</formula>
    </cfRule>
  </conditionalFormatting>
  <conditionalFormatting sqref="T19">
    <cfRule type="expression" priority="203" dxfId="185" stopIfTrue="1">
      <formula>T19=""</formula>
    </cfRule>
  </conditionalFormatting>
  <conditionalFormatting sqref="U19">
    <cfRule type="expression" priority="202" dxfId="185" stopIfTrue="1">
      <formula>U19=""</formula>
    </cfRule>
  </conditionalFormatting>
  <conditionalFormatting sqref="W19">
    <cfRule type="expression" priority="201" dxfId="185" stopIfTrue="1">
      <formula>W19=""</formula>
    </cfRule>
  </conditionalFormatting>
  <conditionalFormatting sqref="X19">
    <cfRule type="expression" priority="200" dxfId="185" stopIfTrue="1">
      <formula>X19=""</formula>
    </cfRule>
  </conditionalFormatting>
  <conditionalFormatting sqref="G20">
    <cfRule type="expression" priority="199" dxfId="22" stopIfTrue="1">
      <formula>G20=""</formula>
    </cfRule>
  </conditionalFormatting>
  <conditionalFormatting sqref="E20">
    <cfRule type="expression" priority="198" dxfId="185" stopIfTrue="1">
      <formula>E20=""</formula>
    </cfRule>
  </conditionalFormatting>
  <conditionalFormatting sqref="H20">
    <cfRule type="expression" priority="197" dxfId="22" stopIfTrue="1">
      <formula>H20=""</formula>
    </cfRule>
  </conditionalFormatting>
  <conditionalFormatting sqref="I20">
    <cfRule type="expression" priority="196" dxfId="185" stopIfTrue="1">
      <formula>I20=""</formula>
    </cfRule>
  </conditionalFormatting>
  <conditionalFormatting sqref="Z20:AA20">
    <cfRule type="expression" priority="195" dxfId="185" stopIfTrue="1">
      <formula>$Z20=""</formula>
    </cfRule>
  </conditionalFormatting>
  <conditionalFormatting sqref="J20">
    <cfRule type="expression" priority="193" dxfId="185" stopIfTrue="1">
      <formula>J20=""</formula>
    </cfRule>
  </conditionalFormatting>
  <conditionalFormatting sqref="K20">
    <cfRule type="expression" priority="192" dxfId="185" stopIfTrue="1">
      <formula>K20=""</formula>
    </cfRule>
  </conditionalFormatting>
  <conditionalFormatting sqref="P20">
    <cfRule type="expression" priority="191" dxfId="185" stopIfTrue="1">
      <formula>P20=""</formula>
    </cfRule>
  </conditionalFormatting>
  <conditionalFormatting sqref="O20">
    <cfRule type="expression" priority="190" dxfId="185" stopIfTrue="1">
      <formula>O20=""</formula>
    </cfRule>
  </conditionalFormatting>
  <conditionalFormatting sqref="L20">
    <cfRule type="expression" priority="189" dxfId="185" stopIfTrue="1">
      <formula>L20=""</formula>
    </cfRule>
  </conditionalFormatting>
  <conditionalFormatting sqref="M20">
    <cfRule type="expression" priority="188" dxfId="185" stopIfTrue="1">
      <formula>M20=""</formula>
    </cfRule>
  </conditionalFormatting>
  <conditionalFormatting sqref="V20">
    <cfRule type="expression" priority="187" dxfId="185" stopIfTrue="1">
      <formula>V20=""</formula>
    </cfRule>
  </conditionalFormatting>
  <conditionalFormatting sqref="Q20">
    <cfRule type="expression" priority="186" dxfId="185" stopIfTrue="1">
      <formula>Q20=""</formula>
    </cfRule>
  </conditionalFormatting>
  <conditionalFormatting sqref="R20">
    <cfRule type="expression" priority="185" dxfId="185" stopIfTrue="1">
      <formula>R20=""</formula>
    </cfRule>
  </conditionalFormatting>
  <conditionalFormatting sqref="S20">
    <cfRule type="expression" priority="184" dxfId="185" stopIfTrue="1">
      <formula>S20=""</formula>
    </cfRule>
  </conditionalFormatting>
  <conditionalFormatting sqref="T20">
    <cfRule type="expression" priority="183" dxfId="185" stopIfTrue="1">
      <formula>T20=""</formula>
    </cfRule>
  </conditionalFormatting>
  <conditionalFormatting sqref="U20">
    <cfRule type="expression" priority="182" dxfId="185" stopIfTrue="1">
      <formula>U20=""</formula>
    </cfRule>
  </conditionalFormatting>
  <conditionalFormatting sqref="W20">
    <cfRule type="expression" priority="181" dxfId="185" stopIfTrue="1">
      <formula>W20=""</formula>
    </cfRule>
  </conditionalFormatting>
  <conditionalFormatting sqref="X20">
    <cfRule type="expression" priority="180" dxfId="185" stopIfTrue="1">
      <formula>X20=""</formula>
    </cfRule>
  </conditionalFormatting>
  <conditionalFormatting sqref="G21">
    <cfRule type="expression" priority="179" dxfId="22" stopIfTrue="1">
      <formula>G21=""</formula>
    </cfRule>
  </conditionalFormatting>
  <conditionalFormatting sqref="E21">
    <cfRule type="expression" priority="178" dxfId="185" stopIfTrue="1">
      <formula>E21=""</formula>
    </cfRule>
  </conditionalFormatting>
  <conditionalFormatting sqref="H21">
    <cfRule type="expression" priority="177" dxfId="22" stopIfTrue="1">
      <formula>H21=""</formula>
    </cfRule>
  </conditionalFormatting>
  <conditionalFormatting sqref="I21">
    <cfRule type="expression" priority="176" dxfId="185" stopIfTrue="1">
      <formula>I21=""</formula>
    </cfRule>
  </conditionalFormatting>
  <conditionalFormatting sqref="Z21:AA21">
    <cfRule type="expression" priority="175" dxfId="185" stopIfTrue="1">
      <formula>$Z21=""</formula>
    </cfRule>
  </conditionalFormatting>
  <conditionalFormatting sqref="J21">
    <cfRule type="expression" priority="173" dxfId="185" stopIfTrue="1">
      <formula>J21=""</formula>
    </cfRule>
  </conditionalFormatting>
  <conditionalFormatting sqref="K21">
    <cfRule type="expression" priority="172" dxfId="185" stopIfTrue="1">
      <formula>K21=""</formula>
    </cfRule>
  </conditionalFormatting>
  <conditionalFormatting sqref="P21">
    <cfRule type="expression" priority="171" dxfId="185" stopIfTrue="1">
      <formula>P21=""</formula>
    </cfRule>
  </conditionalFormatting>
  <conditionalFormatting sqref="O21">
    <cfRule type="expression" priority="170" dxfId="185" stopIfTrue="1">
      <formula>O21=""</formula>
    </cfRule>
  </conditionalFormatting>
  <conditionalFormatting sqref="L21">
    <cfRule type="expression" priority="169" dxfId="185" stopIfTrue="1">
      <formula>L21=""</formula>
    </cfRule>
  </conditionalFormatting>
  <conditionalFormatting sqref="M21">
    <cfRule type="expression" priority="168" dxfId="185" stopIfTrue="1">
      <formula>M21=""</formula>
    </cfRule>
  </conditionalFormatting>
  <conditionalFormatting sqref="V21">
    <cfRule type="expression" priority="167" dxfId="185" stopIfTrue="1">
      <formula>V21=""</formula>
    </cfRule>
  </conditionalFormatting>
  <conditionalFormatting sqref="Q21">
    <cfRule type="expression" priority="166" dxfId="185" stopIfTrue="1">
      <formula>Q21=""</formula>
    </cfRule>
  </conditionalFormatting>
  <conditionalFormatting sqref="R21">
    <cfRule type="expression" priority="165" dxfId="185" stopIfTrue="1">
      <formula>R21=""</formula>
    </cfRule>
  </conditionalFormatting>
  <conditionalFormatting sqref="S21">
    <cfRule type="expression" priority="164" dxfId="185" stopIfTrue="1">
      <formula>S21=""</formula>
    </cfRule>
  </conditionalFormatting>
  <conditionalFormatting sqref="T21">
    <cfRule type="expression" priority="163" dxfId="185" stopIfTrue="1">
      <formula>T21=""</formula>
    </cfRule>
  </conditionalFormatting>
  <conditionalFormatting sqref="U21">
    <cfRule type="expression" priority="162" dxfId="185" stopIfTrue="1">
      <formula>U21=""</formula>
    </cfRule>
  </conditionalFormatting>
  <conditionalFormatting sqref="W21">
    <cfRule type="expression" priority="161" dxfId="185" stopIfTrue="1">
      <formula>W21=""</formula>
    </cfRule>
  </conditionalFormatting>
  <conditionalFormatting sqref="X21">
    <cfRule type="expression" priority="160" dxfId="185" stopIfTrue="1">
      <formula>X21=""</formula>
    </cfRule>
  </conditionalFormatting>
  <conditionalFormatting sqref="G22">
    <cfRule type="expression" priority="159" dxfId="22" stopIfTrue="1">
      <formula>G22=""</formula>
    </cfRule>
  </conditionalFormatting>
  <conditionalFormatting sqref="E22">
    <cfRule type="expression" priority="158" dxfId="185" stopIfTrue="1">
      <formula>E22=""</formula>
    </cfRule>
  </conditionalFormatting>
  <conditionalFormatting sqref="H22">
    <cfRule type="expression" priority="157" dxfId="22" stopIfTrue="1">
      <formula>H22=""</formula>
    </cfRule>
  </conditionalFormatting>
  <conditionalFormatting sqref="I22">
    <cfRule type="expression" priority="156" dxfId="185" stopIfTrue="1">
      <formula>I22=""</formula>
    </cfRule>
  </conditionalFormatting>
  <conditionalFormatting sqref="Z22:AA22">
    <cfRule type="expression" priority="155" dxfId="185" stopIfTrue="1">
      <formula>$Z22=""</formula>
    </cfRule>
  </conditionalFormatting>
  <conditionalFormatting sqref="J22">
    <cfRule type="expression" priority="153" dxfId="185" stopIfTrue="1">
      <formula>J22=""</formula>
    </cfRule>
  </conditionalFormatting>
  <conditionalFormatting sqref="K22">
    <cfRule type="expression" priority="152" dxfId="185" stopIfTrue="1">
      <formula>K22=""</formula>
    </cfRule>
  </conditionalFormatting>
  <conditionalFormatting sqref="P22">
    <cfRule type="expression" priority="151" dxfId="185" stopIfTrue="1">
      <formula>P22=""</formula>
    </cfRule>
  </conditionalFormatting>
  <conditionalFormatting sqref="O22">
    <cfRule type="expression" priority="150" dxfId="185" stopIfTrue="1">
      <formula>O22=""</formula>
    </cfRule>
  </conditionalFormatting>
  <conditionalFormatting sqref="L22">
    <cfRule type="expression" priority="149" dxfId="185" stopIfTrue="1">
      <formula>L22=""</formula>
    </cfRule>
  </conditionalFormatting>
  <conditionalFormatting sqref="M22">
    <cfRule type="expression" priority="148" dxfId="185" stopIfTrue="1">
      <formula>M22=""</formula>
    </cfRule>
  </conditionalFormatting>
  <conditionalFormatting sqref="V22">
    <cfRule type="expression" priority="147" dxfId="185" stopIfTrue="1">
      <formula>V22=""</formula>
    </cfRule>
  </conditionalFormatting>
  <conditionalFormatting sqref="Q22">
    <cfRule type="expression" priority="146" dxfId="185" stopIfTrue="1">
      <formula>Q22=""</formula>
    </cfRule>
  </conditionalFormatting>
  <conditionalFormatting sqref="R22">
    <cfRule type="expression" priority="145" dxfId="185" stopIfTrue="1">
      <formula>R22=""</formula>
    </cfRule>
  </conditionalFormatting>
  <conditionalFormatting sqref="S22">
    <cfRule type="expression" priority="144" dxfId="185" stopIfTrue="1">
      <formula>S22=""</formula>
    </cfRule>
  </conditionalFormatting>
  <conditionalFormatting sqref="T22">
    <cfRule type="expression" priority="143" dxfId="185" stopIfTrue="1">
      <formula>T22=""</formula>
    </cfRule>
  </conditionalFormatting>
  <conditionalFormatting sqref="U22">
    <cfRule type="expression" priority="142" dxfId="185" stopIfTrue="1">
      <formula>U22=""</formula>
    </cfRule>
  </conditionalFormatting>
  <conditionalFormatting sqref="W22">
    <cfRule type="expression" priority="141" dxfId="185" stopIfTrue="1">
      <formula>W22=""</formula>
    </cfRule>
  </conditionalFormatting>
  <conditionalFormatting sqref="X22">
    <cfRule type="expression" priority="140" dxfId="185" stopIfTrue="1">
      <formula>X22=""</formula>
    </cfRule>
  </conditionalFormatting>
  <conditionalFormatting sqref="G23">
    <cfRule type="expression" priority="139" dxfId="22" stopIfTrue="1">
      <formula>G23=""</formula>
    </cfRule>
  </conditionalFormatting>
  <conditionalFormatting sqref="E23">
    <cfRule type="expression" priority="138" dxfId="185" stopIfTrue="1">
      <formula>E23=""</formula>
    </cfRule>
  </conditionalFormatting>
  <conditionalFormatting sqref="H23">
    <cfRule type="expression" priority="137" dxfId="22" stopIfTrue="1">
      <formula>H23=""</formula>
    </cfRule>
  </conditionalFormatting>
  <conditionalFormatting sqref="I23">
    <cfRule type="expression" priority="136" dxfId="185" stopIfTrue="1">
      <formula>I23=""</formula>
    </cfRule>
  </conditionalFormatting>
  <conditionalFormatting sqref="Z23:AA23">
    <cfRule type="expression" priority="135" dxfId="185" stopIfTrue="1">
      <formula>$Z23=""</formula>
    </cfRule>
  </conditionalFormatting>
  <conditionalFormatting sqref="J23">
    <cfRule type="expression" priority="133" dxfId="185" stopIfTrue="1">
      <formula>J23=""</formula>
    </cfRule>
  </conditionalFormatting>
  <conditionalFormatting sqref="K23">
    <cfRule type="expression" priority="132" dxfId="185" stopIfTrue="1">
      <formula>K23=""</formula>
    </cfRule>
  </conditionalFormatting>
  <conditionalFormatting sqref="P23">
    <cfRule type="expression" priority="131" dxfId="185" stopIfTrue="1">
      <formula>P23=""</formula>
    </cfRule>
  </conditionalFormatting>
  <conditionalFormatting sqref="O23">
    <cfRule type="expression" priority="130" dxfId="185" stopIfTrue="1">
      <formula>O23=""</formula>
    </cfRule>
  </conditionalFormatting>
  <conditionalFormatting sqref="L23">
    <cfRule type="expression" priority="129" dxfId="185" stopIfTrue="1">
      <formula>L23=""</formula>
    </cfRule>
  </conditionalFormatting>
  <conditionalFormatting sqref="M23">
    <cfRule type="expression" priority="128" dxfId="185" stopIfTrue="1">
      <formula>M23=""</formula>
    </cfRule>
  </conditionalFormatting>
  <conditionalFormatting sqref="V23">
    <cfRule type="expression" priority="127" dxfId="185" stopIfTrue="1">
      <formula>V23=""</formula>
    </cfRule>
  </conditionalFormatting>
  <conditionalFormatting sqref="Q23">
    <cfRule type="expression" priority="126" dxfId="185" stopIfTrue="1">
      <formula>Q23=""</formula>
    </cfRule>
  </conditionalFormatting>
  <conditionalFormatting sqref="R23">
    <cfRule type="expression" priority="125" dxfId="185" stopIfTrue="1">
      <formula>R23=""</formula>
    </cfRule>
  </conditionalFormatting>
  <conditionalFormatting sqref="S23">
    <cfRule type="expression" priority="124" dxfId="185" stopIfTrue="1">
      <formula>S23=""</formula>
    </cfRule>
  </conditionalFormatting>
  <conditionalFormatting sqref="T23">
    <cfRule type="expression" priority="123" dxfId="185" stopIfTrue="1">
      <formula>T23=""</formula>
    </cfRule>
  </conditionalFormatting>
  <conditionalFormatting sqref="U23">
    <cfRule type="expression" priority="122" dxfId="185" stopIfTrue="1">
      <formula>U23=""</formula>
    </cfRule>
  </conditionalFormatting>
  <conditionalFormatting sqref="W23">
    <cfRule type="expression" priority="121" dxfId="185" stopIfTrue="1">
      <formula>W23=""</formula>
    </cfRule>
  </conditionalFormatting>
  <conditionalFormatting sqref="X23">
    <cfRule type="expression" priority="120" dxfId="185" stopIfTrue="1">
      <formula>X23=""</formula>
    </cfRule>
  </conditionalFormatting>
  <conditionalFormatting sqref="G24">
    <cfRule type="expression" priority="119" dxfId="22" stopIfTrue="1">
      <formula>G24=""</formula>
    </cfRule>
  </conditionalFormatting>
  <conditionalFormatting sqref="E24">
    <cfRule type="expression" priority="118" dxfId="185" stopIfTrue="1">
      <formula>E24=""</formula>
    </cfRule>
  </conditionalFormatting>
  <conditionalFormatting sqref="H24">
    <cfRule type="expression" priority="117" dxfId="22" stopIfTrue="1">
      <formula>H24=""</formula>
    </cfRule>
  </conditionalFormatting>
  <conditionalFormatting sqref="I24">
    <cfRule type="expression" priority="116" dxfId="185" stopIfTrue="1">
      <formula>I24=""</formula>
    </cfRule>
  </conditionalFormatting>
  <conditionalFormatting sqref="Z24:AA24">
    <cfRule type="expression" priority="115" dxfId="185" stopIfTrue="1">
      <formula>$Z24=""</formula>
    </cfRule>
  </conditionalFormatting>
  <conditionalFormatting sqref="J24">
    <cfRule type="expression" priority="113" dxfId="185" stopIfTrue="1">
      <formula>J24=""</formula>
    </cfRule>
  </conditionalFormatting>
  <conditionalFormatting sqref="K24">
    <cfRule type="expression" priority="112" dxfId="185" stopIfTrue="1">
      <formula>K24=""</formula>
    </cfRule>
  </conditionalFormatting>
  <conditionalFormatting sqref="P24">
    <cfRule type="expression" priority="111" dxfId="185" stopIfTrue="1">
      <formula>P24=""</formula>
    </cfRule>
  </conditionalFormatting>
  <conditionalFormatting sqref="O24">
    <cfRule type="expression" priority="110" dxfId="185" stopIfTrue="1">
      <formula>O24=""</formula>
    </cfRule>
  </conditionalFormatting>
  <conditionalFormatting sqref="L24">
    <cfRule type="expression" priority="109" dxfId="185" stopIfTrue="1">
      <formula>L24=""</formula>
    </cfRule>
  </conditionalFormatting>
  <conditionalFormatting sqref="M24">
    <cfRule type="expression" priority="108" dxfId="185" stopIfTrue="1">
      <formula>M24=""</formula>
    </cfRule>
  </conditionalFormatting>
  <conditionalFormatting sqref="V24">
    <cfRule type="expression" priority="107" dxfId="185" stopIfTrue="1">
      <formula>V24=""</formula>
    </cfRule>
  </conditionalFormatting>
  <conditionalFormatting sqref="Q24">
    <cfRule type="expression" priority="106" dxfId="185" stopIfTrue="1">
      <formula>Q24=""</formula>
    </cfRule>
  </conditionalFormatting>
  <conditionalFormatting sqref="R24">
    <cfRule type="expression" priority="105" dxfId="185" stopIfTrue="1">
      <formula>R24=""</formula>
    </cfRule>
  </conditionalFormatting>
  <conditionalFormatting sqref="S24">
    <cfRule type="expression" priority="104" dxfId="185" stopIfTrue="1">
      <formula>S24=""</formula>
    </cfRule>
  </conditionalFormatting>
  <conditionalFormatting sqref="T24">
    <cfRule type="expression" priority="103" dxfId="185" stopIfTrue="1">
      <formula>T24=""</formula>
    </cfRule>
  </conditionalFormatting>
  <conditionalFormatting sqref="U24">
    <cfRule type="expression" priority="102" dxfId="185" stopIfTrue="1">
      <formula>U24=""</formula>
    </cfRule>
  </conditionalFormatting>
  <conditionalFormatting sqref="W24">
    <cfRule type="expression" priority="101" dxfId="185" stopIfTrue="1">
      <formula>W24=""</formula>
    </cfRule>
  </conditionalFormatting>
  <conditionalFormatting sqref="X24">
    <cfRule type="expression" priority="100" dxfId="185" stopIfTrue="1">
      <formula>X24=""</formula>
    </cfRule>
  </conditionalFormatting>
  <conditionalFormatting sqref="G25">
    <cfRule type="expression" priority="99" dxfId="22" stopIfTrue="1">
      <formula>G25=""</formula>
    </cfRule>
  </conditionalFormatting>
  <conditionalFormatting sqref="E25">
    <cfRule type="expression" priority="98" dxfId="185" stopIfTrue="1">
      <formula>E25=""</formula>
    </cfRule>
  </conditionalFormatting>
  <conditionalFormatting sqref="H25">
    <cfRule type="expression" priority="97" dxfId="22" stopIfTrue="1">
      <formula>H25=""</formula>
    </cfRule>
  </conditionalFormatting>
  <conditionalFormatting sqref="I25">
    <cfRule type="expression" priority="96" dxfId="185" stopIfTrue="1">
      <formula>I25=""</formula>
    </cfRule>
  </conditionalFormatting>
  <conditionalFormatting sqref="Z25:AA25">
    <cfRule type="expression" priority="95" dxfId="185" stopIfTrue="1">
      <formula>$Z25=""</formula>
    </cfRule>
  </conditionalFormatting>
  <conditionalFormatting sqref="J25">
    <cfRule type="expression" priority="93" dxfId="185" stopIfTrue="1">
      <formula>J25=""</formula>
    </cfRule>
  </conditionalFormatting>
  <conditionalFormatting sqref="K25">
    <cfRule type="expression" priority="92" dxfId="185" stopIfTrue="1">
      <formula>K25=""</formula>
    </cfRule>
  </conditionalFormatting>
  <conditionalFormatting sqref="P25">
    <cfRule type="expression" priority="91" dxfId="185" stopIfTrue="1">
      <formula>P25=""</formula>
    </cfRule>
  </conditionalFormatting>
  <conditionalFormatting sqref="O25">
    <cfRule type="expression" priority="90" dxfId="185" stopIfTrue="1">
      <formula>O25=""</formula>
    </cfRule>
  </conditionalFormatting>
  <conditionalFormatting sqref="L25">
    <cfRule type="expression" priority="89" dxfId="185" stopIfTrue="1">
      <formula>L25=""</formula>
    </cfRule>
  </conditionalFormatting>
  <conditionalFormatting sqref="M25">
    <cfRule type="expression" priority="88" dxfId="185" stopIfTrue="1">
      <formula>M25=""</formula>
    </cfRule>
  </conditionalFormatting>
  <conditionalFormatting sqref="V25">
    <cfRule type="expression" priority="87" dxfId="185" stopIfTrue="1">
      <formula>V25=""</formula>
    </cfRule>
  </conditionalFormatting>
  <conditionalFormatting sqref="Q25">
    <cfRule type="expression" priority="86" dxfId="185" stopIfTrue="1">
      <formula>Q25=""</formula>
    </cfRule>
  </conditionalFormatting>
  <conditionalFormatting sqref="R25">
    <cfRule type="expression" priority="85" dxfId="185" stopIfTrue="1">
      <formula>R25=""</formula>
    </cfRule>
  </conditionalFormatting>
  <conditionalFormatting sqref="S25">
    <cfRule type="expression" priority="84" dxfId="185" stopIfTrue="1">
      <formula>S25=""</formula>
    </cfRule>
  </conditionalFormatting>
  <conditionalFormatting sqref="T25">
    <cfRule type="expression" priority="83" dxfId="185" stopIfTrue="1">
      <formula>T25=""</formula>
    </cfRule>
  </conditionalFormatting>
  <conditionalFormatting sqref="U25">
    <cfRule type="expression" priority="82" dxfId="185" stopIfTrue="1">
      <formula>U25=""</formula>
    </cfRule>
  </conditionalFormatting>
  <conditionalFormatting sqref="W25">
    <cfRule type="expression" priority="81" dxfId="185" stopIfTrue="1">
      <formula>W25=""</formula>
    </cfRule>
  </conditionalFormatting>
  <conditionalFormatting sqref="X25">
    <cfRule type="expression" priority="80" dxfId="185" stopIfTrue="1">
      <formula>X25=""</formula>
    </cfRule>
  </conditionalFormatting>
  <conditionalFormatting sqref="G26">
    <cfRule type="expression" priority="79" dxfId="22" stopIfTrue="1">
      <formula>G26=""</formula>
    </cfRule>
  </conditionalFormatting>
  <conditionalFormatting sqref="E26">
    <cfRule type="expression" priority="78" dxfId="185" stopIfTrue="1">
      <formula>E26=""</formula>
    </cfRule>
  </conditionalFormatting>
  <conditionalFormatting sqref="H26">
    <cfRule type="expression" priority="77" dxfId="22" stopIfTrue="1">
      <formula>H26=""</formula>
    </cfRule>
  </conditionalFormatting>
  <conditionalFormatting sqref="I26">
    <cfRule type="expression" priority="76" dxfId="185" stopIfTrue="1">
      <formula>I26=""</formula>
    </cfRule>
  </conditionalFormatting>
  <conditionalFormatting sqref="Z26:AA26">
    <cfRule type="expression" priority="75" dxfId="185" stopIfTrue="1">
      <formula>$Z26=""</formula>
    </cfRule>
  </conditionalFormatting>
  <conditionalFormatting sqref="J26">
    <cfRule type="expression" priority="73" dxfId="185" stopIfTrue="1">
      <formula>J26=""</formula>
    </cfRule>
  </conditionalFormatting>
  <conditionalFormatting sqref="K26">
    <cfRule type="expression" priority="72" dxfId="185" stopIfTrue="1">
      <formula>K26=""</formula>
    </cfRule>
  </conditionalFormatting>
  <conditionalFormatting sqref="P26">
    <cfRule type="expression" priority="71" dxfId="185" stopIfTrue="1">
      <formula>P26=""</formula>
    </cfRule>
  </conditionalFormatting>
  <conditionalFormatting sqref="O26">
    <cfRule type="expression" priority="70" dxfId="185" stopIfTrue="1">
      <formula>O26=""</formula>
    </cfRule>
  </conditionalFormatting>
  <conditionalFormatting sqref="L26">
    <cfRule type="expression" priority="69" dxfId="185" stopIfTrue="1">
      <formula>L26=""</formula>
    </cfRule>
  </conditionalFormatting>
  <conditionalFormatting sqref="M26">
    <cfRule type="expression" priority="68" dxfId="185" stopIfTrue="1">
      <formula>M26=""</formula>
    </cfRule>
  </conditionalFormatting>
  <conditionalFormatting sqref="V26">
    <cfRule type="expression" priority="67" dxfId="185" stopIfTrue="1">
      <formula>V26=""</formula>
    </cfRule>
  </conditionalFormatting>
  <conditionalFormatting sqref="Q26">
    <cfRule type="expression" priority="66" dxfId="185" stopIfTrue="1">
      <formula>Q26=""</formula>
    </cfRule>
  </conditionalFormatting>
  <conditionalFormatting sqref="R26">
    <cfRule type="expression" priority="65" dxfId="185" stopIfTrue="1">
      <formula>R26=""</formula>
    </cfRule>
  </conditionalFormatting>
  <conditionalFormatting sqref="S26">
    <cfRule type="expression" priority="64" dxfId="185" stopIfTrue="1">
      <formula>S26=""</formula>
    </cfRule>
  </conditionalFormatting>
  <conditionalFormatting sqref="T26">
    <cfRule type="expression" priority="63" dxfId="185" stopIfTrue="1">
      <formula>T26=""</formula>
    </cfRule>
  </conditionalFormatting>
  <conditionalFormatting sqref="U26">
    <cfRule type="expression" priority="62" dxfId="185" stopIfTrue="1">
      <formula>U26=""</formula>
    </cfRule>
  </conditionalFormatting>
  <conditionalFormatting sqref="W26">
    <cfRule type="expression" priority="61" dxfId="185" stopIfTrue="1">
      <formula>W26=""</formula>
    </cfRule>
  </conditionalFormatting>
  <conditionalFormatting sqref="X26">
    <cfRule type="expression" priority="60" dxfId="185" stopIfTrue="1">
      <formula>X26=""</formula>
    </cfRule>
  </conditionalFormatting>
  <conditionalFormatting sqref="G27">
    <cfRule type="expression" priority="59" dxfId="22" stopIfTrue="1">
      <formula>G27=""</formula>
    </cfRule>
  </conditionalFormatting>
  <conditionalFormatting sqref="E27">
    <cfRule type="expression" priority="58" dxfId="185" stopIfTrue="1">
      <formula>E27=""</formula>
    </cfRule>
  </conditionalFormatting>
  <conditionalFormatting sqref="H27">
    <cfRule type="expression" priority="57" dxfId="22" stopIfTrue="1">
      <formula>H27=""</formula>
    </cfRule>
  </conditionalFormatting>
  <conditionalFormatting sqref="I27">
    <cfRule type="expression" priority="56" dxfId="185" stopIfTrue="1">
      <formula>I27=""</formula>
    </cfRule>
  </conditionalFormatting>
  <conditionalFormatting sqref="Z27:AA27">
    <cfRule type="expression" priority="55" dxfId="185" stopIfTrue="1">
      <formula>$Z27=""</formula>
    </cfRule>
  </conditionalFormatting>
  <conditionalFormatting sqref="J27">
    <cfRule type="expression" priority="53" dxfId="185" stopIfTrue="1">
      <formula>J27=""</formula>
    </cfRule>
  </conditionalFormatting>
  <conditionalFormatting sqref="K27">
    <cfRule type="expression" priority="52" dxfId="185" stopIfTrue="1">
      <formula>K27=""</formula>
    </cfRule>
  </conditionalFormatting>
  <conditionalFormatting sqref="P27">
    <cfRule type="expression" priority="51" dxfId="185" stopIfTrue="1">
      <formula>P27=""</formula>
    </cfRule>
  </conditionalFormatting>
  <conditionalFormatting sqref="O27">
    <cfRule type="expression" priority="50" dxfId="185" stopIfTrue="1">
      <formula>O27=""</formula>
    </cfRule>
  </conditionalFormatting>
  <conditionalFormatting sqref="L27">
    <cfRule type="expression" priority="49" dxfId="185" stopIfTrue="1">
      <formula>L27=""</formula>
    </cfRule>
  </conditionalFormatting>
  <conditionalFormatting sqref="M27">
    <cfRule type="expression" priority="48" dxfId="185" stopIfTrue="1">
      <formula>M27=""</formula>
    </cfRule>
  </conditionalFormatting>
  <conditionalFormatting sqref="V27">
    <cfRule type="expression" priority="47" dxfId="185" stopIfTrue="1">
      <formula>V27=""</formula>
    </cfRule>
  </conditionalFormatting>
  <conditionalFormatting sqref="Q27">
    <cfRule type="expression" priority="46" dxfId="185" stopIfTrue="1">
      <formula>Q27=""</formula>
    </cfRule>
  </conditionalFormatting>
  <conditionalFormatting sqref="R27">
    <cfRule type="expression" priority="45" dxfId="185" stopIfTrue="1">
      <formula>R27=""</formula>
    </cfRule>
  </conditionalFormatting>
  <conditionalFormatting sqref="S27">
    <cfRule type="expression" priority="44" dxfId="185" stopIfTrue="1">
      <formula>S27=""</formula>
    </cfRule>
  </conditionalFormatting>
  <conditionalFormatting sqref="T27">
    <cfRule type="expression" priority="43" dxfId="185" stopIfTrue="1">
      <formula>T27=""</formula>
    </cfRule>
  </conditionalFormatting>
  <conditionalFormatting sqref="U27">
    <cfRule type="expression" priority="42" dxfId="185" stopIfTrue="1">
      <formula>U27=""</formula>
    </cfRule>
  </conditionalFormatting>
  <conditionalFormatting sqref="W27">
    <cfRule type="expression" priority="41" dxfId="185" stopIfTrue="1">
      <formula>W27=""</formula>
    </cfRule>
  </conditionalFormatting>
  <conditionalFormatting sqref="X27">
    <cfRule type="expression" priority="40" dxfId="185" stopIfTrue="1">
      <formula>X27=""</formula>
    </cfRule>
  </conditionalFormatting>
  <conditionalFormatting sqref="F9">
    <cfRule type="expression" priority="39" dxfId="185" stopIfTrue="1">
      <formula>F9=""</formula>
    </cfRule>
  </conditionalFormatting>
  <conditionalFormatting sqref="F10">
    <cfRule type="expression" priority="38" dxfId="185" stopIfTrue="1">
      <formula>F10=""</formula>
    </cfRule>
  </conditionalFormatting>
  <conditionalFormatting sqref="F11">
    <cfRule type="expression" priority="37" dxfId="185" stopIfTrue="1">
      <formula>F11=""</formula>
    </cfRule>
  </conditionalFormatting>
  <conditionalFormatting sqref="F12">
    <cfRule type="expression" priority="36" dxfId="185" stopIfTrue="1">
      <formula>F12=""</formula>
    </cfRule>
  </conditionalFormatting>
  <conditionalFormatting sqref="F13">
    <cfRule type="expression" priority="35" dxfId="185" stopIfTrue="1">
      <formula>F13=""</formula>
    </cfRule>
  </conditionalFormatting>
  <conditionalFormatting sqref="F14">
    <cfRule type="expression" priority="34" dxfId="185" stopIfTrue="1">
      <formula>F14=""</formula>
    </cfRule>
  </conditionalFormatting>
  <conditionalFormatting sqref="F15">
    <cfRule type="expression" priority="33" dxfId="185" stopIfTrue="1">
      <formula>F15=""</formula>
    </cfRule>
  </conditionalFormatting>
  <conditionalFormatting sqref="F16">
    <cfRule type="expression" priority="32" dxfId="185" stopIfTrue="1">
      <formula>F16=""</formula>
    </cfRule>
  </conditionalFormatting>
  <conditionalFormatting sqref="F17">
    <cfRule type="expression" priority="31" dxfId="185" stopIfTrue="1">
      <formula>F17=""</formula>
    </cfRule>
  </conditionalFormatting>
  <conditionalFormatting sqref="F18">
    <cfRule type="expression" priority="30" dxfId="185" stopIfTrue="1">
      <formula>F18=""</formula>
    </cfRule>
  </conditionalFormatting>
  <conditionalFormatting sqref="F19">
    <cfRule type="expression" priority="29" dxfId="185" stopIfTrue="1">
      <formula>F19=""</formula>
    </cfRule>
  </conditionalFormatting>
  <conditionalFormatting sqref="F20">
    <cfRule type="expression" priority="28" dxfId="185" stopIfTrue="1">
      <formula>F20=""</formula>
    </cfRule>
  </conditionalFormatting>
  <conditionalFormatting sqref="F21">
    <cfRule type="expression" priority="27" dxfId="185" stopIfTrue="1">
      <formula>F21=""</formula>
    </cfRule>
  </conditionalFormatting>
  <conditionalFormatting sqref="F22">
    <cfRule type="expression" priority="26" dxfId="185" stopIfTrue="1">
      <formula>F22=""</formula>
    </cfRule>
  </conditionalFormatting>
  <conditionalFormatting sqref="F23">
    <cfRule type="expression" priority="25" dxfId="185" stopIfTrue="1">
      <formula>F23=""</formula>
    </cfRule>
  </conditionalFormatting>
  <conditionalFormatting sqref="F24">
    <cfRule type="expression" priority="24" dxfId="185" stopIfTrue="1">
      <formula>F24=""</formula>
    </cfRule>
  </conditionalFormatting>
  <conditionalFormatting sqref="F25">
    <cfRule type="expression" priority="23" dxfId="185" stopIfTrue="1">
      <formula>F25=""</formula>
    </cfRule>
  </conditionalFormatting>
  <conditionalFormatting sqref="F26">
    <cfRule type="expression" priority="22" dxfId="185" stopIfTrue="1">
      <formula>F26=""</formula>
    </cfRule>
  </conditionalFormatting>
  <conditionalFormatting sqref="F27">
    <cfRule type="expression" priority="21" dxfId="185" stopIfTrue="1">
      <formula>F27=""</formula>
    </cfRule>
  </conditionalFormatting>
  <conditionalFormatting sqref="N8">
    <cfRule type="expression" priority="20" dxfId="185" stopIfTrue="1">
      <formula>N8=""</formula>
    </cfRule>
  </conditionalFormatting>
  <conditionalFormatting sqref="N9">
    <cfRule type="expression" priority="19" dxfId="185" stopIfTrue="1">
      <formula>N9=""</formula>
    </cfRule>
  </conditionalFormatting>
  <conditionalFormatting sqref="N10">
    <cfRule type="expression" priority="18" dxfId="185" stopIfTrue="1">
      <formula>N10=""</formula>
    </cfRule>
  </conditionalFormatting>
  <conditionalFormatting sqref="N11">
    <cfRule type="expression" priority="17" dxfId="185" stopIfTrue="1">
      <formula>N11=""</formula>
    </cfRule>
  </conditionalFormatting>
  <conditionalFormatting sqref="N12">
    <cfRule type="expression" priority="16" dxfId="185" stopIfTrue="1">
      <formula>N12=""</formula>
    </cfRule>
  </conditionalFormatting>
  <conditionalFormatting sqref="N13">
    <cfRule type="expression" priority="15" dxfId="185" stopIfTrue="1">
      <formula>N13=""</formula>
    </cfRule>
  </conditionalFormatting>
  <conditionalFormatting sqref="N14">
    <cfRule type="expression" priority="14" dxfId="185" stopIfTrue="1">
      <formula>N14=""</formula>
    </cfRule>
  </conditionalFormatting>
  <conditionalFormatting sqref="N15">
    <cfRule type="expression" priority="13" dxfId="185" stopIfTrue="1">
      <formula>N15=""</formula>
    </cfRule>
  </conditionalFormatting>
  <conditionalFormatting sqref="N16">
    <cfRule type="expression" priority="12" dxfId="185" stopIfTrue="1">
      <formula>N16=""</formula>
    </cfRule>
  </conditionalFormatting>
  <conditionalFormatting sqref="N17">
    <cfRule type="expression" priority="11" dxfId="185" stopIfTrue="1">
      <formula>N17=""</formula>
    </cfRule>
  </conditionalFormatting>
  <conditionalFormatting sqref="N18">
    <cfRule type="expression" priority="10" dxfId="185" stopIfTrue="1">
      <formula>N18=""</formula>
    </cfRule>
  </conditionalFormatting>
  <conditionalFormatting sqref="N19">
    <cfRule type="expression" priority="9" dxfId="185" stopIfTrue="1">
      <formula>N19=""</formula>
    </cfRule>
  </conditionalFormatting>
  <conditionalFormatting sqref="N20">
    <cfRule type="expression" priority="8" dxfId="185" stopIfTrue="1">
      <formula>N20=""</formula>
    </cfRule>
  </conditionalFormatting>
  <conditionalFormatting sqref="N21">
    <cfRule type="expression" priority="7" dxfId="185" stopIfTrue="1">
      <formula>N21=""</formula>
    </cfRule>
  </conditionalFormatting>
  <conditionalFormatting sqref="N22">
    <cfRule type="expression" priority="6" dxfId="185" stopIfTrue="1">
      <formula>N22=""</formula>
    </cfRule>
  </conditionalFormatting>
  <conditionalFormatting sqref="N23">
    <cfRule type="expression" priority="5" dxfId="185" stopIfTrue="1">
      <formula>N23=""</formula>
    </cfRule>
  </conditionalFormatting>
  <conditionalFormatting sqref="N24">
    <cfRule type="expression" priority="4" dxfId="185" stopIfTrue="1">
      <formula>N24=""</formula>
    </cfRule>
  </conditionalFormatting>
  <conditionalFormatting sqref="N25">
    <cfRule type="expression" priority="3" dxfId="185" stopIfTrue="1">
      <formula>N25=""</formula>
    </cfRule>
  </conditionalFormatting>
  <conditionalFormatting sqref="N26">
    <cfRule type="expression" priority="2" dxfId="185" stopIfTrue="1">
      <formula>N26=""</formula>
    </cfRule>
  </conditionalFormatting>
  <conditionalFormatting sqref="N27">
    <cfRule type="expression" priority="1" dxfId="185" stopIfTrue="1">
      <formula>N27=""</formula>
    </cfRule>
  </conditionalFormatting>
  <dataValidations count="6">
    <dataValidation type="date" allowBlank="1" showInputMessage="1" showErrorMessage="1" error="研修開始年月日は2016年4月1日以降の日付をご入力下さい。" sqref="E8:E27">
      <formula1>INDIRECT("リスト!G35")</formula1>
      <formula2>INDIRECT("リスト!G36")</formula2>
    </dataValidation>
    <dataValidation type="whole" operator="lessThanOrEqual" allowBlank="1" showInputMessage="1" showErrorMessage="1" sqref="G8:G27">
      <formula1>INDIRECT("リスト!C42")</formula1>
    </dataValidation>
    <dataValidation type="whole" operator="lessThanOrEqual" allowBlank="1" showInputMessage="1" showErrorMessage="1" sqref="H8:H27">
      <formula1>INDIRECT("リスト!C46")</formula1>
    </dataValidation>
    <dataValidation type="list" allowBlank="1" showInputMessage="1" showErrorMessage="1" sqref="I8:X27">
      <formula1>INDIRECT("リスト!G13")</formula1>
    </dataValidation>
    <dataValidation type="date" allowBlank="1" showInputMessage="1" showErrorMessage="1" error="研修開始年月日は2016年5月31日以前の日付をご入力下さい。" sqref="F8:F27">
      <formula1>INDIRECT("リスト!G35")</formula1>
      <formula2>INDIRECT("リスト!G36")</formula2>
    </dataValidation>
    <dataValidation type="list" allowBlank="1" showInputMessage="1" showErrorMessage="1" sqref="Y8:Y27">
      <formula1>INDIRECT("リスト!$C$26:$C$30")</formula1>
    </dataValidation>
  </dataValidations>
  <printOptions horizontalCentered="1"/>
  <pageMargins left="0.1968503937007874" right="0.1968503937007874" top="0.7874015748031497" bottom="0.1968503937007874" header="0.3937007874015748" footer="0"/>
  <pageSetup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B1:T31"/>
  <sheetViews>
    <sheetView view="pageBreakPreview" zoomScale="85" zoomScaleNormal="75" zoomScaleSheetLayoutView="85" zoomScalePageLayoutView="0" workbookViewId="0" topLeftCell="A1">
      <selection activeCell="D9" sqref="D9"/>
    </sheetView>
  </sheetViews>
  <sheetFormatPr defaultColWidth="9.140625" defaultRowHeight="19.5" customHeight="1"/>
  <cols>
    <col min="1" max="1" width="2.57421875" style="0" customWidth="1"/>
    <col min="2" max="3" width="3.57421875" style="0" customWidth="1"/>
    <col min="4" max="4" width="12.57421875" style="0" customWidth="1"/>
    <col min="5" max="5" width="10.57421875" style="0" customWidth="1"/>
    <col min="6" max="17" width="9.140625" style="0" customWidth="1"/>
    <col min="18" max="18" width="4.57421875" style="0" customWidth="1"/>
    <col min="19" max="20" width="12.57421875" style="0" customWidth="1"/>
    <col min="21" max="21" width="2.57421875" style="0" customWidth="1"/>
  </cols>
  <sheetData>
    <row r="1" spans="2:20" ht="19.5" customHeight="1">
      <c r="B1" s="288" t="str">
        <f>'18-1(TR表紙)'!C26&amp;'18-1(TR表紙)'!D26</f>
        <v>様式18-4</v>
      </c>
      <c r="C1" s="288"/>
      <c r="D1" s="288"/>
      <c r="E1" t="str">
        <f>'18-2(TR基本)'!E1</f>
        <v>27補正</v>
      </c>
      <c r="R1" s="317" t="str">
        <f>IF('18-1(TR表紙)'!$J$2="","提出区分",'18-1(TR表紙)'!$J$2)</f>
        <v>提出区分</v>
      </c>
      <c r="S1" s="317"/>
      <c r="T1" s="317"/>
    </row>
    <row r="3" spans="2:20" ht="19.5" customHeight="1">
      <c r="B3" s="319" t="s">
        <v>407</v>
      </c>
      <c r="C3" s="319"/>
      <c r="D3" s="319"/>
      <c r="E3" s="319"/>
      <c r="F3" s="319"/>
      <c r="G3" s="319"/>
      <c r="H3" s="319"/>
      <c r="I3" s="319"/>
      <c r="J3" s="319"/>
      <c r="L3" s="288" t="s">
        <v>338</v>
      </c>
      <c r="M3" s="288"/>
      <c r="N3" s="288">
        <f>IF('18-1(TR表紙)'!$I$14="","",'18-1(TR表紙)'!$I$14)</f>
      </c>
      <c r="O3" s="288"/>
      <c r="P3" s="288" t="s">
        <v>340</v>
      </c>
      <c r="Q3" s="288"/>
      <c r="R3" s="288">
        <f>IF('18-1(TR表紙)'!$J$14="","",'18-1(TR表紙)'!$J$14)</f>
      </c>
      <c r="S3" s="288"/>
      <c r="T3" s="288"/>
    </row>
    <row r="4" spans="2:20" ht="19.5" customHeight="1">
      <c r="B4" s="319"/>
      <c r="C4" s="319"/>
      <c r="D4" s="319"/>
      <c r="E4" s="319"/>
      <c r="F4" s="319"/>
      <c r="G4" s="319"/>
      <c r="H4" s="319"/>
      <c r="I4" s="319"/>
      <c r="J4" s="319"/>
      <c r="L4" s="288" t="s">
        <v>339</v>
      </c>
      <c r="M4" s="288"/>
      <c r="N4" s="280" t="str">
        <f>IF('18-1(TR表紙)'!$H$9="","様式18-1に事業体名を入力してください。",'18-1(TR表紙)'!$H$9)</f>
        <v>様式18-1に事業体名を入力してください。</v>
      </c>
      <c r="O4" s="281"/>
      <c r="P4" s="281"/>
      <c r="Q4" s="281"/>
      <c r="R4" s="281"/>
      <c r="S4" s="281"/>
      <c r="T4" s="60">
        <f>IF('18-1(TR表紙)'!$K$14="","",'18-1(TR表紙)'!$K$14)</f>
      </c>
    </row>
    <row r="5" spans="2:20" ht="19.5" customHeight="1">
      <c r="B5" s="318">
        <f>IF(COUNTIF(R9:R28,"×")&gt;0,"技術習得推進費の助成上限は、研修生1人当たり最大3ヶ月、9万円／月です。内容を確認してください。","")</f>
      </c>
      <c r="C5" s="318"/>
      <c r="D5" s="318"/>
      <c r="E5" s="318"/>
      <c r="F5" s="318"/>
      <c r="G5" s="318"/>
      <c r="H5" s="318"/>
      <c r="I5" s="318"/>
      <c r="J5" s="318"/>
      <c r="K5" s="318"/>
      <c r="L5" s="318"/>
      <c r="M5" s="318"/>
      <c r="N5" s="318"/>
      <c r="O5" s="318"/>
      <c r="P5" s="318"/>
      <c r="Q5" s="300" t="str">
        <f>IF('18-1(TR表紙)'!$J$4="","平成　　年　　月　　日現在　",TEXT('18-1(TR表紙)'!$J$4,"ggge年m月d日現在　"))</f>
        <v>平成　　年　　月　　日現在　</v>
      </c>
      <c r="R5" s="300"/>
      <c r="S5" s="300"/>
      <c r="T5" s="300"/>
    </row>
    <row r="6" spans="2:20" ht="19.5" customHeight="1">
      <c r="B6" s="306" t="s">
        <v>391</v>
      </c>
      <c r="C6" s="306" t="s">
        <v>0</v>
      </c>
      <c r="D6" s="288" t="s">
        <v>1</v>
      </c>
      <c r="E6" s="288" t="s">
        <v>173</v>
      </c>
      <c r="F6" s="288"/>
      <c r="G6" s="288"/>
      <c r="H6" s="288"/>
      <c r="I6" s="288"/>
      <c r="J6" s="288"/>
      <c r="K6" s="288"/>
      <c r="L6" s="288"/>
      <c r="M6" s="288"/>
      <c r="N6" s="288"/>
      <c r="O6" s="288"/>
      <c r="P6" s="288"/>
      <c r="Q6" s="288"/>
      <c r="R6" s="307" t="s">
        <v>175</v>
      </c>
      <c r="S6" s="294" t="s">
        <v>176</v>
      </c>
      <c r="T6" s="295"/>
    </row>
    <row r="7" spans="2:20" ht="64.5" customHeight="1">
      <c r="B7" s="306"/>
      <c r="C7" s="306"/>
      <c r="D7" s="288"/>
      <c r="E7" s="4" t="s">
        <v>174</v>
      </c>
      <c r="F7" s="133" t="s">
        <v>468</v>
      </c>
      <c r="G7" s="133" t="s">
        <v>445</v>
      </c>
      <c r="H7" s="140" t="s">
        <v>486</v>
      </c>
      <c r="I7" s="140" t="s">
        <v>487</v>
      </c>
      <c r="J7" s="140" t="s">
        <v>488</v>
      </c>
      <c r="K7" s="140" t="s">
        <v>489</v>
      </c>
      <c r="L7" s="140" t="s">
        <v>490</v>
      </c>
      <c r="M7" s="140" t="s">
        <v>491</v>
      </c>
      <c r="N7" s="140" t="s">
        <v>492</v>
      </c>
      <c r="O7" s="140" t="s">
        <v>493</v>
      </c>
      <c r="P7" s="140" t="s">
        <v>494</v>
      </c>
      <c r="Q7" s="140" t="s">
        <v>495</v>
      </c>
      <c r="R7" s="309"/>
      <c r="S7" s="298"/>
      <c r="T7" s="299"/>
    </row>
    <row r="8" spans="2:20" ht="19.5" customHeight="1">
      <c r="B8" s="288" t="s">
        <v>174</v>
      </c>
      <c r="C8" s="288"/>
      <c r="D8" s="288"/>
      <c r="E8" s="48">
        <f>IF(COUNT(E9:E28)=0,"",IF(SUM(E9:E28)=SUM(F8:Q8),SUM(E9:E28),FALSE))</f>
      </c>
      <c r="F8" s="134">
        <f aca="true" t="shared" si="0" ref="F8:Q8">IF(SUM(F9:F28)=0,"",SUM(F9:F28))</f>
      </c>
      <c r="G8" s="134">
        <f t="shared" si="0"/>
      </c>
      <c r="H8" s="136">
        <f>IF(SUM(H9:H28)=0,"",SUM(H9:H28))</f>
      </c>
      <c r="I8" s="136">
        <f t="shared" si="0"/>
      </c>
      <c r="J8" s="136">
        <f t="shared" si="0"/>
      </c>
      <c r="K8" s="136">
        <f t="shared" si="0"/>
      </c>
      <c r="L8" s="136">
        <f t="shared" si="0"/>
      </c>
      <c r="M8" s="136">
        <f t="shared" si="0"/>
      </c>
      <c r="N8" s="136">
        <f t="shared" si="0"/>
      </c>
      <c r="O8" s="127">
        <f t="shared" si="0"/>
      </c>
      <c r="P8" s="127">
        <f t="shared" si="0"/>
      </c>
      <c r="Q8" s="136">
        <f t="shared" si="0"/>
      </c>
      <c r="R8" s="2">
        <f>IF(SUM(R9:R28)=0,"",SUM(R9:R28))</f>
      </c>
      <c r="S8" s="303"/>
      <c r="T8" s="304"/>
    </row>
    <row r="9" spans="2:20" ht="19.5" customHeight="1">
      <c r="B9" s="2">
        <v>1</v>
      </c>
      <c r="C9" s="112">
        <f>IF('18-2(TR基本)'!C9="","",'18-2(TR基本)'!C9)</f>
      </c>
      <c r="D9" s="126">
        <f>IF('18-2(TR基本)'!D9="","",'18-2(TR基本)'!D9)</f>
      </c>
      <c r="E9" s="48">
        <f>IF(OR(D9="",SUM(F9:Q9)=0),"",SUM(F9:Q9))</f>
      </c>
      <c r="F9" s="135"/>
      <c r="G9" s="135"/>
      <c r="H9" s="127"/>
      <c r="I9" s="127"/>
      <c r="J9" s="127"/>
      <c r="K9" s="127"/>
      <c r="L9" s="127"/>
      <c r="M9" s="127"/>
      <c r="N9" s="127"/>
      <c r="O9" s="127"/>
      <c r="P9" s="127"/>
      <c r="Q9" s="127"/>
      <c r="R9" s="2">
        <f>IF(OR(D9="",COUNTIF(F9:Q9,"&gt;0")=0),"",IF(COUNTIF(F9:Q9,"&gt;0")&lt;=3,COUNTIF(F9:Q9,"&gt;0"),"×"))</f>
      </c>
      <c r="S9" s="303"/>
      <c r="T9" s="304"/>
    </row>
    <row r="10" spans="2:20" ht="19.5" customHeight="1">
      <c r="B10" s="2">
        <v>2</v>
      </c>
      <c r="C10" s="119">
        <f>IF('18-2(TR基本)'!C10="","",'18-2(TR基本)'!C10)</f>
      </c>
      <c r="D10" s="126">
        <f>IF('18-2(TR基本)'!D10="","",'18-2(TR基本)'!D10)</f>
      </c>
      <c r="E10" s="48">
        <f aca="true" t="shared" si="1" ref="E10:E28">IF(OR(D10="",SUM(F10:Q10)=0),"",SUM(F10:Q10))</f>
      </c>
      <c r="F10" s="135"/>
      <c r="G10" s="135"/>
      <c r="H10" s="127"/>
      <c r="I10" s="127"/>
      <c r="J10" s="127"/>
      <c r="K10" s="127"/>
      <c r="L10" s="127"/>
      <c r="M10" s="127"/>
      <c r="N10" s="127"/>
      <c r="O10" s="127"/>
      <c r="P10" s="127"/>
      <c r="Q10" s="127"/>
      <c r="R10" s="2">
        <f aca="true" t="shared" si="2" ref="R10:R28">IF(OR(D10="",COUNTIF(F10:Q10,"&gt;0")=0),"",IF(COUNTIF(F10:Q10,"&gt;0")&lt;=3,COUNTIF(F10:Q10,"&gt;0"),"×"))</f>
      </c>
      <c r="S10" s="303"/>
      <c r="T10" s="304"/>
    </row>
    <row r="11" spans="2:20" ht="19.5" customHeight="1">
      <c r="B11" s="2">
        <v>3</v>
      </c>
      <c r="C11" s="119">
        <f>IF('18-2(TR基本)'!C11="","",'18-2(TR基本)'!C11)</f>
      </c>
      <c r="D11" s="126">
        <f>IF('18-2(TR基本)'!D11="","",'18-2(TR基本)'!D11)</f>
      </c>
      <c r="E11" s="48">
        <f t="shared" si="1"/>
      </c>
      <c r="F11" s="135"/>
      <c r="G11" s="135"/>
      <c r="H11" s="127"/>
      <c r="I11" s="127"/>
      <c r="J11" s="127"/>
      <c r="K11" s="127"/>
      <c r="L11" s="127"/>
      <c r="M11" s="127"/>
      <c r="N11" s="127"/>
      <c r="O11" s="127"/>
      <c r="P11" s="127"/>
      <c r="Q11" s="127"/>
      <c r="R11" s="2">
        <f t="shared" si="2"/>
      </c>
      <c r="S11" s="303"/>
      <c r="T11" s="304"/>
    </row>
    <row r="12" spans="2:20" ht="19.5" customHeight="1">
      <c r="B12" s="2">
        <v>4</v>
      </c>
      <c r="C12" s="119">
        <f>IF('18-2(TR基本)'!C12="","",'18-2(TR基本)'!C12)</f>
      </c>
      <c r="D12" s="126">
        <f>IF('18-2(TR基本)'!D12="","",'18-2(TR基本)'!D12)</f>
      </c>
      <c r="E12" s="48">
        <f t="shared" si="1"/>
      </c>
      <c r="F12" s="135"/>
      <c r="G12" s="135"/>
      <c r="H12" s="127"/>
      <c r="I12" s="127"/>
      <c r="J12" s="127"/>
      <c r="K12" s="127"/>
      <c r="L12" s="127"/>
      <c r="M12" s="127"/>
      <c r="N12" s="127"/>
      <c r="O12" s="127"/>
      <c r="P12" s="127"/>
      <c r="Q12" s="127"/>
      <c r="R12" s="2">
        <f t="shared" si="2"/>
      </c>
      <c r="S12" s="303"/>
      <c r="T12" s="304"/>
    </row>
    <row r="13" spans="2:20" ht="19.5" customHeight="1">
      <c r="B13" s="2">
        <v>5</v>
      </c>
      <c r="C13" s="119">
        <f>IF('18-2(TR基本)'!C13="","",'18-2(TR基本)'!C13)</f>
      </c>
      <c r="D13" s="126">
        <f>IF('18-2(TR基本)'!D13="","",'18-2(TR基本)'!D13)</f>
      </c>
      <c r="E13" s="48">
        <f t="shared" si="1"/>
      </c>
      <c r="F13" s="135"/>
      <c r="G13" s="135"/>
      <c r="H13" s="127"/>
      <c r="I13" s="127"/>
      <c r="J13" s="127"/>
      <c r="K13" s="127"/>
      <c r="L13" s="127"/>
      <c r="M13" s="127"/>
      <c r="N13" s="127"/>
      <c r="O13" s="127"/>
      <c r="P13" s="127"/>
      <c r="Q13" s="127"/>
      <c r="R13" s="2">
        <f t="shared" si="2"/>
      </c>
      <c r="S13" s="303"/>
      <c r="T13" s="304"/>
    </row>
    <row r="14" spans="2:20" ht="19.5" customHeight="1">
      <c r="B14" s="2">
        <v>6</v>
      </c>
      <c r="C14" s="119">
        <f>IF('18-2(TR基本)'!C14="","",'18-2(TR基本)'!C14)</f>
      </c>
      <c r="D14" s="126">
        <f>IF('18-2(TR基本)'!D14="","",'18-2(TR基本)'!D14)</f>
      </c>
      <c r="E14" s="48">
        <f t="shared" si="1"/>
      </c>
      <c r="F14" s="135"/>
      <c r="G14" s="135"/>
      <c r="H14" s="127"/>
      <c r="I14" s="127"/>
      <c r="J14" s="127"/>
      <c r="K14" s="127"/>
      <c r="L14" s="127"/>
      <c r="M14" s="127"/>
      <c r="N14" s="127"/>
      <c r="O14" s="127"/>
      <c r="P14" s="127"/>
      <c r="Q14" s="127"/>
      <c r="R14" s="2">
        <f t="shared" si="2"/>
      </c>
      <c r="S14" s="303"/>
      <c r="T14" s="304"/>
    </row>
    <row r="15" spans="2:20" ht="19.5" customHeight="1">
      <c r="B15" s="2">
        <v>7</v>
      </c>
      <c r="C15" s="119">
        <f>IF('18-2(TR基本)'!C15="","",'18-2(TR基本)'!C15)</f>
      </c>
      <c r="D15" s="126">
        <f>IF('18-2(TR基本)'!D15="","",'18-2(TR基本)'!D15)</f>
      </c>
      <c r="E15" s="48">
        <f t="shared" si="1"/>
      </c>
      <c r="F15" s="135"/>
      <c r="G15" s="135"/>
      <c r="H15" s="127"/>
      <c r="I15" s="127"/>
      <c r="J15" s="127"/>
      <c r="K15" s="127"/>
      <c r="L15" s="127"/>
      <c r="M15" s="127"/>
      <c r="N15" s="127"/>
      <c r="O15" s="127"/>
      <c r="P15" s="127"/>
      <c r="Q15" s="127"/>
      <c r="R15" s="2">
        <f t="shared" si="2"/>
      </c>
      <c r="S15" s="303"/>
      <c r="T15" s="304"/>
    </row>
    <row r="16" spans="2:20" ht="19.5" customHeight="1">
      <c r="B16" s="2">
        <v>8</v>
      </c>
      <c r="C16" s="119">
        <f>IF('18-2(TR基本)'!C16="","",'18-2(TR基本)'!C16)</f>
      </c>
      <c r="D16" s="126">
        <f>IF('18-2(TR基本)'!D16="","",'18-2(TR基本)'!D16)</f>
      </c>
      <c r="E16" s="48">
        <f t="shared" si="1"/>
      </c>
      <c r="F16" s="135"/>
      <c r="G16" s="135"/>
      <c r="H16" s="127"/>
      <c r="I16" s="127"/>
      <c r="J16" s="127"/>
      <c r="K16" s="127"/>
      <c r="L16" s="127"/>
      <c r="M16" s="127"/>
      <c r="N16" s="127"/>
      <c r="O16" s="127"/>
      <c r="P16" s="127"/>
      <c r="Q16" s="127"/>
      <c r="R16" s="2">
        <f t="shared" si="2"/>
      </c>
      <c r="S16" s="303"/>
      <c r="T16" s="304"/>
    </row>
    <row r="17" spans="2:20" ht="19.5" customHeight="1">
      <c r="B17" s="2">
        <v>9</v>
      </c>
      <c r="C17" s="119">
        <f>IF('18-2(TR基本)'!C17="","",'18-2(TR基本)'!C17)</f>
      </c>
      <c r="D17" s="126">
        <f>IF('18-2(TR基本)'!D17="","",'18-2(TR基本)'!D17)</f>
      </c>
      <c r="E17" s="48">
        <f t="shared" si="1"/>
      </c>
      <c r="F17" s="135"/>
      <c r="G17" s="135"/>
      <c r="H17" s="127"/>
      <c r="I17" s="127"/>
      <c r="J17" s="127"/>
      <c r="K17" s="127"/>
      <c r="L17" s="127"/>
      <c r="M17" s="127"/>
      <c r="N17" s="127"/>
      <c r="O17" s="127"/>
      <c r="P17" s="127"/>
      <c r="Q17" s="127"/>
      <c r="R17" s="2">
        <f t="shared" si="2"/>
      </c>
      <c r="S17" s="303"/>
      <c r="T17" s="304"/>
    </row>
    <row r="18" spans="2:20" ht="19.5" customHeight="1">
      <c r="B18" s="2">
        <v>10</v>
      </c>
      <c r="C18" s="119">
        <f>IF('18-2(TR基本)'!C18="","",'18-2(TR基本)'!C18)</f>
      </c>
      <c r="D18" s="126">
        <f>IF('18-2(TR基本)'!D18="","",'18-2(TR基本)'!D18)</f>
      </c>
      <c r="E18" s="48">
        <f t="shared" si="1"/>
      </c>
      <c r="F18" s="135"/>
      <c r="G18" s="135"/>
      <c r="H18" s="127"/>
      <c r="I18" s="127"/>
      <c r="J18" s="127"/>
      <c r="K18" s="127"/>
      <c r="L18" s="127"/>
      <c r="M18" s="127"/>
      <c r="N18" s="127"/>
      <c r="O18" s="127"/>
      <c r="P18" s="127"/>
      <c r="Q18" s="127"/>
      <c r="R18" s="2">
        <f t="shared" si="2"/>
      </c>
      <c r="S18" s="303"/>
      <c r="T18" s="304"/>
    </row>
    <row r="19" spans="2:20" ht="19.5" customHeight="1">
      <c r="B19" s="2">
        <v>11</v>
      </c>
      <c r="C19" s="119">
        <f>IF('18-2(TR基本)'!C19="","",'18-2(TR基本)'!C19)</f>
      </c>
      <c r="D19" s="126">
        <f>IF('18-2(TR基本)'!D19="","",'18-2(TR基本)'!D19)</f>
      </c>
      <c r="E19" s="48">
        <f t="shared" si="1"/>
      </c>
      <c r="F19" s="135"/>
      <c r="G19" s="135"/>
      <c r="H19" s="127"/>
      <c r="I19" s="127"/>
      <c r="J19" s="127"/>
      <c r="K19" s="127"/>
      <c r="L19" s="127"/>
      <c r="M19" s="127"/>
      <c r="N19" s="127"/>
      <c r="O19" s="127"/>
      <c r="P19" s="127"/>
      <c r="Q19" s="127"/>
      <c r="R19" s="2">
        <f t="shared" si="2"/>
      </c>
      <c r="S19" s="303"/>
      <c r="T19" s="304"/>
    </row>
    <row r="20" spans="2:20" ht="19.5" customHeight="1">
      <c r="B20" s="2">
        <v>12</v>
      </c>
      <c r="C20" s="119">
        <f>IF('18-2(TR基本)'!C20="","",'18-2(TR基本)'!C20)</f>
      </c>
      <c r="D20" s="126">
        <f>IF('18-2(TR基本)'!D20="","",'18-2(TR基本)'!D20)</f>
      </c>
      <c r="E20" s="48">
        <f t="shared" si="1"/>
      </c>
      <c r="F20" s="135"/>
      <c r="G20" s="135"/>
      <c r="H20" s="127"/>
      <c r="I20" s="127"/>
      <c r="J20" s="127"/>
      <c r="K20" s="127"/>
      <c r="L20" s="127"/>
      <c r="M20" s="127"/>
      <c r="N20" s="127"/>
      <c r="O20" s="127"/>
      <c r="P20" s="127"/>
      <c r="Q20" s="127"/>
      <c r="R20" s="2">
        <f t="shared" si="2"/>
      </c>
      <c r="S20" s="303"/>
      <c r="T20" s="304"/>
    </row>
    <row r="21" spans="2:20" ht="19.5" customHeight="1">
      <c r="B21" s="2">
        <v>13</v>
      </c>
      <c r="C21" s="119">
        <f>IF('18-2(TR基本)'!C21="","",'18-2(TR基本)'!C21)</f>
      </c>
      <c r="D21" s="126">
        <f>IF('18-2(TR基本)'!D21="","",'18-2(TR基本)'!D21)</f>
      </c>
      <c r="E21" s="48">
        <f t="shared" si="1"/>
      </c>
      <c r="F21" s="135"/>
      <c r="G21" s="135"/>
      <c r="H21" s="127"/>
      <c r="I21" s="127"/>
      <c r="J21" s="127"/>
      <c r="K21" s="127"/>
      <c r="L21" s="127"/>
      <c r="M21" s="127"/>
      <c r="N21" s="127"/>
      <c r="O21" s="127"/>
      <c r="P21" s="127"/>
      <c r="Q21" s="127"/>
      <c r="R21" s="2">
        <f t="shared" si="2"/>
      </c>
      <c r="S21" s="303"/>
      <c r="T21" s="304"/>
    </row>
    <row r="22" spans="2:20" ht="19.5" customHeight="1">
      <c r="B22" s="2">
        <v>14</v>
      </c>
      <c r="C22" s="119">
        <f>IF('18-2(TR基本)'!C22="","",'18-2(TR基本)'!C22)</f>
      </c>
      <c r="D22" s="126">
        <f>IF('18-2(TR基本)'!D22="","",'18-2(TR基本)'!D22)</f>
      </c>
      <c r="E22" s="48">
        <f t="shared" si="1"/>
      </c>
      <c r="F22" s="135"/>
      <c r="G22" s="135"/>
      <c r="H22" s="127"/>
      <c r="I22" s="127"/>
      <c r="J22" s="127"/>
      <c r="K22" s="127"/>
      <c r="L22" s="127"/>
      <c r="M22" s="127"/>
      <c r="N22" s="127"/>
      <c r="O22" s="127"/>
      <c r="P22" s="127"/>
      <c r="Q22" s="127"/>
      <c r="R22" s="2">
        <f t="shared" si="2"/>
      </c>
      <c r="S22" s="303"/>
      <c r="T22" s="304"/>
    </row>
    <row r="23" spans="2:20" ht="19.5" customHeight="1">
      <c r="B23" s="2">
        <v>15</v>
      </c>
      <c r="C23" s="119">
        <f>IF('18-2(TR基本)'!C23="","",'18-2(TR基本)'!C23)</f>
      </c>
      <c r="D23" s="126">
        <f>IF('18-2(TR基本)'!D23="","",'18-2(TR基本)'!D23)</f>
      </c>
      <c r="E23" s="48">
        <f t="shared" si="1"/>
      </c>
      <c r="F23" s="135"/>
      <c r="G23" s="135"/>
      <c r="H23" s="127"/>
      <c r="I23" s="127"/>
      <c r="J23" s="127"/>
      <c r="K23" s="127"/>
      <c r="L23" s="127"/>
      <c r="M23" s="127"/>
      <c r="N23" s="127"/>
      <c r="O23" s="127"/>
      <c r="P23" s="127"/>
      <c r="Q23" s="127"/>
      <c r="R23" s="2">
        <f t="shared" si="2"/>
      </c>
      <c r="S23" s="303"/>
      <c r="T23" s="304"/>
    </row>
    <row r="24" spans="2:20" ht="19.5" customHeight="1">
      <c r="B24" s="2">
        <v>16</v>
      </c>
      <c r="C24" s="119">
        <f>IF('18-2(TR基本)'!C24="","",'18-2(TR基本)'!C24)</f>
      </c>
      <c r="D24" s="126">
        <f>IF('18-2(TR基本)'!D24="","",'18-2(TR基本)'!D24)</f>
      </c>
      <c r="E24" s="48">
        <f t="shared" si="1"/>
      </c>
      <c r="F24" s="135"/>
      <c r="G24" s="135"/>
      <c r="H24" s="127"/>
      <c r="I24" s="127"/>
      <c r="J24" s="127"/>
      <c r="K24" s="127"/>
      <c r="L24" s="127"/>
      <c r="M24" s="127"/>
      <c r="N24" s="127"/>
      <c r="O24" s="127"/>
      <c r="P24" s="127"/>
      <c r="Q24" s="127"/>
      <c r="R24" s="2">
        <f t="shared" si="2"/>
      </c>
      <c r="S24" s="303"/>
      <c r="T24" s="304"/>
    </row>
    <row r="25" spans="2:20" ht="19.5" customHeight="1">
      <c r="B25" s="2">
        <v>17</v>
      </c>
      <c r="C25" s="119">
        <f>IF('18-2(TR基本)'!C25="","",'18-2(TR基本)'!C25)</f>
      </c>
      <c r="D25" s="126">
        <f>IF('18-2(TR基本)'!D25="","",'18-2(TR基本)'!D25)</f>
      </c>
      <c r="E25" s="48">
        <f t="shared" si="1"/>
      </c>
      <c r="F25" s="135"/>
      <c r="G25" s="135"/>
      <c r="H25" s="127"/>
      <c r="I25" s="127"/>
      <c r="J25" s="127"/>
      <c r="K25" s="127"/>
      <c r="L25" s="127"/>
      <c r="M25" s="127"/>
      <c r="N25" s="127"/>
      <c r="O25" s="127"/>
      <c r="P25" s="127"/>
      <c r="Q25" s="127"/>
      <c r="R25" s="2">
        <f t="shared" si="2"/>
      </c>
      <c r="S25" s="303"/>
      <c r="T25" s="304"/>
    </row>
    <row r="26" spans="2:20" ht="19.5" customHeight="1">
      <c r="B26" s="2">
        <v>18</v>
      </c>
      <c r="C26" s="119">
        <f>IF('18-2(TR基本)'!C26="","",'18-2(TR基本)'!C26)</f>
      </c>
      <c r="D26" s="126">
        <f>IF('18-2(TR基本)'!D26="","",'18-2(TR基本)'!D26)</f>
      </c>
      <c r="E26" s="48">
        <f t="shared" si="1"/>
      </c>
      <c r="F26" s="135"/>
      <c r="G26" s="135"/>
      <c r="H26" s="127"/>
      <c r="I26" s="127"/>
      <c r="J26" s="127"/>
      <c r="K26" s="127"/>
      <c r="L26" s="127"/>
      <c r="M26" s="127"/>
      <c r="N26" s="127"/>
      <c r="O26" s="127"/>
      <c r="P26" s="127"/>
      <c r="Q26" s="127"/>
      <c r="R26" s="2">
        <f t="shared" si="2"/>
      </c>
      <c r="S26" s="303"/>
      <c r="T26" s="304"/>
    </row>
    <row r="27" spans="2:20" ht="19.5" customHeight="1">
      <c r="B27" s="2">
        <v>19</v>
      </c>
      <c r="C27" s="119">
        <f>IF('18-2(TR基本)'!C27="","",'18-2(TR基本)'!C27)</f>
      </c>
      <c r="D27" s="126">
        <f>IF('18-2(TR基本)'!D27="","",'18-2(TR基本)'!D27)</f>
      </c>
      <c r="E27" s="48">
        <f t="shared" si="1"/>
      </c>
      <c r="F27" s="135"/>
      <c r="G27" s="135"/>
      <c r="H27" s="127"/>
      <c r="I27" s="127"/>
      <c r="J27" s="127"/>
      <c r="K27" s="127"/>
      <c r="L27" s="127"/>
      <c r="M27" s="127"/>
      <c r="N27" s="127"/>
      <c r="O27" s="127"/>
      <c r="P27" s="127"/>
      <c r="Q27" s="127"/>
      <c r="R27" s="2">
        <f t="shared" si="2"/>
      </c>
      <c r="S27" s="303"/>
      <c r="T27" s="304"/>
    </row>
    <row r="28" spans="2:20" ht="19.5" customHeight="1">
      <c r="B28" s="2">
        <v>20</v>
      </c>
      <c r="C28" s="119">
        <f>IF('18-2(TR基本)'!C28="","",'18-2(TR基本)'!C28)</f>
      </c>
      <c r="D28" s="126">
        <f>IF('18-2(TR基本)'!D28="","",'18-2(TR基本)'!D28)</f>
      </c>
      <c r="E28" s="48">
        <f t="shared" si="1"/>
      </c>
      <c r="F28" s="135"/>
      <c r="G28" s="135"/>
      <c r="H28" s="127"/>
      <c r="I28" s="127"/>
      <c r="J28" s="127"/>
      <c r="K28" s="127"/>
      <c r="L28" s="127"/>
      <c r="M28" s="127"/>
      <c r="N28" s="127"/>
      <c r="O28" s="127"/>
      <c r="P28" s="127"/>
      <c r="Q28" s="127"/>
      <c r="R28" s="2">
        <f t="shared" si="2"/>
      </c>
      <c r="S28" s="303"/>
      <c r="T28" s="304"/>
    </row>
    <row r="30" spans="2:3" ht="19.5" customHeight="1">
      <c r="B30" s="55"/>
      <c r="C30" t="s">
        <v>470</v>
      </c>
    </row>
    <row r="31" spans="2:3" ht="19.5" customHeight="1">
      <c r="B31" s="55"/>
      <c r="C31" t="s">
        <v>356</v>
      </c>
    </row>
  </sheetData>
  <sheetProtection password="FA29" sheet="1"/>
  <mergeCells count="39">
    <mergeCell ref="B3:J4"/>
    <mergeCell ref="B6:B7"/>
    <mergeCell ref="C6:C7"/>
    <mergeCell ref="S23:T23"/>
    <mergeCell ref="S8:T8"/>
    <mergeCell ref="R6:R7"/>
    <mergeCell ref="S13:T13"/>
    <mergeCell ref="S14:T14"/>
    <mergeCell ref="L4:M4"/>
    <mergeCell ref="S6:T7"/>
    <mergeCell ref="S12:T12"/>
    <mergeCell ref="D6:D7"/>
    <mergeCell ref="E6:Q6"/>
    <mergeCell ref="S24:T24"/>
    <mergeCell ref="S15:T15"/>
    <mergeCell ref="S16:T16"/>
    <mergeCell ref="S17:T17"/>
    <mergeCell ref="S21:T21"/>
    <mergeCell ref="S22:T22"/>
    <mergeCell ref="S26:T26"/>
    <mergeCell ref="S27:T27"/>
    <mergeCell ref="S11:T11"/>
    <mergeCell ref="B1:D1"/>
    <mergeCell ref="R3:T3"/>
    <mergeCell ref="P3:Q3"/>
    <mergeCell ref="N3:O3"/>
    <mergeCell ref="L3:M3"/>
    <mergeCell ref="B8:D8"/>
    <mergeCell ref="B5:P5"/>
    <mergeCell ref="R1:T1"/>
    <mergeCell ref="Q5:T5"/>
    <mergeCell ref="S28:T28"/>
    <mergeCell ref="N4:S4"/>
    <mergeCell ref="S18:T18"/>
    <mergeCell ref="S9:T9"/>
    <mergeCell ref="S10:T10"/>
    <mergeCell ref="S19:T19"/>
    <mergeCell ref="S20:T20"/>
    <mergeCell ref="S25:T25"/>
  </mergeCells>
  <conditionalFormatting sqref="R1">
    <cfRule type="expression" priority="42" dxfId="0" stopIfTrue="1">
      <formula>$R$1="提出区分"</formula>
    </cfRule>
  </conditionalFormatting>
  <conditionalFormatting sqref="S8:T28">
    <cfRule type="expression" priority="41" dxfId="22" stopIfTrue="1">
      <formula>S8=""</formula>
    </cfRule>
  </conditionalFormatting>
  <conditionalFormatting sqref="N3:O3">
    <cfRule type="expression" priority="40" dxfId="0" stopIfTrue="1">
      <formula>N3=""</formula>
    </cfRule>
  </conditionalFormatting>
  <conditionalFormatting sqref="R3:T3">
    <cfRule type="expression" priority="39" dxfId="0" stopIfTrue="1">
      <formula>R3=""</formula>
    </cfRule>
  </conditionalFormatting>
  <conditionalFormatting sqref="N4:S4">
    <cfRule type="expression" priority="38" dxfId="0" stopIfTrue="1">
      <formula>N4="様式18-1に事業体名を入力してください。"</formula>
    </cfRule>
  </conditionalFormatting>
  <conditionalFormatting sqref="T4">
    <cfRule type="expression" priority="36" dxfId="0" stopIfTrue="1">
      <formula>T4=""</formula>
    </cfRule>
  </conditionalFormatting>
  <conditionalFormatting sqref="C9:D28">
    <cfRule type="expression" priority="35" dxfId="0" stopIfTrue="1">
      <formula>C9=""</formula>
    </cfRule>
  </conditionalFormatting>
  <conditionalFormatting sqref="E8">
    <cfRule type="expression" priority="32" dxfId="0" stopIfTrue="1">
      <formula>E8=0</formula>
    </cfRule>
    <cfRule type="expression" priority="33" dxfId="0" stopIfTrue="1">
      <formula>E8=""</formula>
    </cfRule>
  </conditionalFormatting>
  <conditionalFormatting sqref="E9:E28">
    <cfRule type="expression" priority="31" dxfId="0" stopIfTrue="1">
      <formula>E9=""</formula>
    </cfRule>
  </conditionalFormatting>
  <conditionalFormatting sqref="R8:R28">
    <cfRule type="expression" priority="28" dxfId="0" stopIfTrue="1">
      <formula>R8=0</formula>
    </cfRule>
    <cfRule type="expression" priority="29" dxfId="0" stopIfTrue="1">
      <formula>R8=""</formula>
    </cfRule>
  </conditionalFormatting>
  <conditionalFormatting sqref="Q5:T5">
    <cfRule type="expression" priority="19" dxfId="0" stopIfTrue="1">
      <formula>$Q$5="平成　　年　　月　　日現在　"</formula>
    </cfRule>
  </conditionalFormatting>
  <conditionalFormatting sqref="F8:G8">
    <cfRule type="expression" priority="10" dxfId="0" stopIfTrue="1">
      <formula>F8=0</formula>
    </cfRule>
    <cfRule type="expression" priority="11" dxfId="0" stopIfTrue="1">
      <formula>F8=""</formula>
    </cfRule>
  </conditionalFormatting>
  <conditionalFormatting sqref="F9:G28">
    <cfRule type="expression" priority="9" dxfId="22" stopIfTrue="1">
      <formula>F9=""</formula>
    </cfRule>
  </conditionalFormatting>
  <conditionalFormatting sqref="G9">
    <cfRule type="expression" priority="6" dxfId="22" stopIfTrue="1">
      <formula>G9=""</formula>
    </cfRule>
  </conditionalFormatting>
  <dataValidations count="3">
    <dataValidation type="custom" allowBlank="1" showInputMessage="1" showErrorMessage="1" error="技術習得推進費の助成上限は、研修生1人当たり最大3ヶ月、9万円／月です。" imeMode="disabled" sqref="H9:N9 M10 I10 K10">
      <formula1>AND($D9&lt;&gt;"",ISNUMBER(H9),H9&gt;=0,H9&lt;=90000,COUNTIF($F9:$Q9,"&gt;0")&lt;=3)</formula1>
    </dataValidation>
    <dataValidation type="custom" allowBlank="1" showInputMessage="1" showErrorMessage="1" error="技術習得推進費の助成上限は、研修生1人当たり最大3ヶ月、9万円／月です。" imeMode="disabled" sqref="O9:Q28 H10:H28 I11:I28 J10:J28 K11:K28 L10:L28 N10:N28 M11:M28">
      <formula1>AND(INT(O9)=O9,$D9&lt;&gt;"",ISNUMBER(O9),O9&gt;=0,O9&lt;=90000,COUNTIF($F9:$Q9,"&gt;0")&lt;=3)</formula1>
    </dataValidation>
    <dataValidation type="custom" allowBlank="1" showInputMessage="1" showErrorMessage="1" error="技術習得推進費の助成上限は、研修生1人当たり最大2ヶ月、9万円／月です。" imeMode="disabled" sqref="F9:G28">
      <formula1>AND($D9&lt;&gt;"",ISNUMBER(F9),F9&gt;=0,F9&lt;=90000,COUNTIF($F9:$Q9,"&gt;0")&lt;=2)</formula1>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B1:T33"/>
  <sheetViews>
    <sheetView view="pageBreakPreview" zoomScale="85" zoomScaleNormal="75" zoomScaleSheetLayoutView="85" zoomScalePageLayoutView="0" workbookViewId="0" topLeftCell="A1">
      <selection activeCell="D9" sqref="D9"/>
    </sheetView>
  </sheetViews>
  <sheetFormatPr defaultColWidth="9.140625" defaultRowHeight="19.5" customHeight="1"/>
  <cols>
    <col min="1" max="2" width="3.57421875" style="0" customWidth="1"/>
    <col min="3" max="3" width="4.57421875" style="0" customWidth="1"/>
    <col min="4" max="4" width="15.57421875" style="0" customWidth="1"/>
    <col min="5" max="17" width="9.421875" style="0" customWidth="1"/>
    <col min="18" max="18" width="5.57421875" style="0" customWidth="1"/>
    <col min="19" max="19" width="14.57421875" style="0" customWidth="1"/>
    <col min="20" max="20" width="10.57421875" style="0" customWidth="1"/>
    <col min="21" max="21" width="3.57421875" style="0" customWidth="1"/>
  </cols>
  <sheetData>
    <row r="1" spans="2:20" ht="19.5" customHeight="1">
      <c r="B1" s="320" t="str">
        <f>'18-1(TR表紙)'!C27&amp;'18-1(TR表紙)'!D27</f>
        <v>様式18-5</v>
      </c>
      <c r="C1" s="320"/>
      <c r="D1" s="320"/>
      <c r="E1" s="64" t="str">
        <f>'18-2(TR基本)'!E1</f>
        <v>27補正</v>
      </c>
      <c r="K1" s="3"/>
      <c r="L1" s="3"/>
      <c r="M1" s="3"/>
      <c r="N1" s="3"/>
      <c r="O1" s="3"/>
      <c r="P1" s="3"/>
      <c r="Q1" s="58"/>
      <c r="R1" s="301" t="str">
        <f>IF('18-1(TR表紙)'!$J$2="","提出区分",'18-1(TR表紙)'!$J$2)</f>
        <v>提出区分</v>
      </c>
      <c r="S1" s="301"/>
      <c r="T1" s="301"/>
    </row>
    <row r="2" spans="11:20" ht="19.5" customHeight="1">
      <c r="K2" s="3"/>
      <c r="L2" s="3"/>
      <c r="M2" s="3"/>
      <c r="N2" s="3"/>
      <c r="O2" s="3"/>
      <c r="P2" s="3"/>
      <c r="Q2" s="3"/>
      <c r="R2" s="3"/>
      <c r="S2" s="3"/>
      <c r="T2" s="3"/>
    </row>
    <row r="3" spans="2:20" ht="19.5" customHeight="1">
      <c r="B3" s="319" t="s">
        <v>408</v>
      </c>
      <c r="C3" s="319"/>
      <c r="D3" s="319"/>
      <c r="E3" s="319"/>
      <c r="F3" s="319"/>
      <c r="G3" s="319"/>
      <c r="H3" s="319"/>
      <c r="I3" s="319"/>
      <c r="J3" s="319"/>
      <c r="K3" s="58"/>
      <c r="L3" s="288" t="s">
        <v>359</v>
      </c>
      <c r="M3" s="288"/>
      <c r="N3" s="288">
        <f>IF('18-1(TR表紙)'!$I$14="","",'18-1(TR表紙)'!$I$14)</f>
      </c>
      <c r="O3" s="288"/>
      <c r="P3" s="288" t="s">
        <v>361</v>
      </c>
      <c r="Q3" s="288"/>
      <c r="R3" s="288">
        <f>IF('18-1(TR表紙)'!$J$14="","",'18-1(TR表紙)'!$J$14)</f>
      </c>
      <c r="S3" s="288"/>
      <c r="T3" s="288"/>
    </row>
    <row r="4" spans="2:20" ht="19.5" customHeight="1">
      <c r="B4" s="319"/>
      <c r="C4" s="319"/>
      <c r="D4" s="319"/>
      <c r="E4" s="319"/>
      <c r="F4" s="319"/>
      <c r="G4" s="319"/>
      <c r="H4" s="319"/>
      <c r="I4" s="319"/>
      <c r="J4" s="319"/>
      <c r="K4" s="58"/>
      <c r="L4" s="288" t="s">
        <v>360</v>
      </c>
      <c r="M4" s="288"/>
      <c r="N4" s="280" t="str">
        <f>IF('18-1(TR表紙)'!$H$9="","様式18-1に事業体名を入力してください。",'18-1(TR表紙)'!$H$9)</f>
        <v>様式18-1に事業体名を入力してください。</v>
      </c>
      <c r="O4" s="281"/>
      <c r="P4" s="281"/>
      <c r="Q4" s="281"/>
      <c r="R4" s="281"/>
      <c r="S4" s="281"/>
      <c r="T4" s="79">
        <f>IF('18-1(TR表紙)'!$K$14="","",'18-1(TR表紙)'!$K$14)</f>
      </c>
    </row>
    <row r="5" spans="2:20" ht="19.5" customHeight="1">
      <c r="B5" s="318">
        <f>IF(COUNTIF(R9:R28,"×")&gt;0,"雇用促進支援費の助成上限は、研修生1人当たり最大3ヶ月、2万円／月です。","")</f>
      </c>
      <c r="C5" s="318"/>
      <c r="D5" s="318"/>
      <c r="E5" s="318"/>
      <c r="F5" s="318"/>
      <c r="G5" s="318"/>
      <c r="H5" s="318"/>
      <c r="I5" s="318"/>
      <c r="J5" s="318"/>
      <c r="K5" s="318"/>
      <c r="L5" s="318"/>
      <c r="M5" s="318"/>
      <c r="N5" s="318"/>
      <c r="O5" s="318"/>
      <c r="P5" s="300" t="str">
        <f>IF('18-1(TR表紙)'!$J$4="","平成　　年　　月　　日現在　",TEXT('18-1(TR表紙)'!$J$4,"ggge年m月d日現在　"))</f>
        <v>平成　　年　　月　　日現在　</v>
      </c>
      <c r="Q5" s="300"/>
      <c r="R5" s="300"/>
      <c r="S5" s="300"/>
      <c r="T5" s="300"/>
    </row>
    <row r="6" spans="2:20" ht="19.5" customHeight="1">
      <c r="B6" s="306" t="s">
        <v>391</v>
      </c>
      <c r="C6" s="306" t="s">
        <v>0</v>
      </c>
      <c r="D6" s="288" t="s">
        <v>1</v>
      </c>
      <c r="E6" s="288" t="s">
        <v>177</v>
      </c>
      <c r="F6" s="288"/>
      <c r="G6" s="288"/>
      <c r="H6" s="288"/>
      <c r="I6" s="288"/>
      <c r="J6" s="288"/>
      <c r="K6" s="288"/>
      <c r="L6" s="288"/>
      <c r="M6" s="288"/>
      <c r="N6" s="288"/>
      <c r="O6" s="288"/>
      <c r="P6" s="288"/>
      <c r="Q6" s="288"/>
      <c r="R6" s="307" t="s">
        <v>175</v>
      </c>
      <c r="S6" s="294" t="s">
        <v>176</v>
      </c>
      <c r="T6" s="295"/>
    </row>
    <row r="7" spans="2:20" ht="64.5" customHeight="1">
      <c r="B7" s="306"/>
      <c r="C7" s="306"/>
      <c r="D7" s="288"/>
      <c r="E7" s="4" t="s">
        <v>174</v>
      </c>
      <c r="F7" s="133" t="s">
        <v>471</v>
      </c>
      <c r="G7" s="133" t="s">
        <v>446</v>
      </c>
      <c r="H7" s="140" t="s">
        <v>486</v>
      </c>
      <c r="I7" s="140" t="s">
        <v>487</v>
      </c>
      <c r="J7" s="140" t="s">
        <v>488</v>
      </c>
      <c r="K7" s="140" t="s">
        <v>489</v>
      </c>
      <c r="L7" s="140" t="s">
        <v>490</v>
      </c>
      <c r="M7" s="140" t="s">
        <v>491</v>
      </c>
      <c r="N7" s="140" t="s">
        <v>492</v>
      </c>
      <c r="O7" s="140" t="s">
        <v>493</v>
      </c>
      <c r="P7" s="140" t="s">
        <v>494</v>
      </c>
      <c r="Q7" s="140" t="s">
        <v>495</v>
      </c>
      <c r="R7" s="309"/>
      <c r="S7" s="298"/>
      <c r="T7" s="299"/>
    </row>
    <row r="8" spans="2:20" ht="19.5" customHeight="1">
      <c r="B8" s="288" t="s">
        <v>174</v>
      </c>
      <c r="C8" s="288"/>
      <c r="D8" s="288"/>
      <c r="E8" s="116">
        <f>IF(COUNT(E9:E28)=0,"",IF(SUM(E9:E28)=SUM(F8:Q8),SUM(E9:E28),FALSE))</f>
      </c>
      <c r="F8" s="137">
        <f aca="true" t="shared" si="0" ref="F8:R8">IF(SUM(F9:F28)=0,"",SUM(F9:F28))</f>
      </c>
      <c r="G8" s="137">
        <f t="shared" si="0"/>
      </c>
      <c r="H8" s="138">
        <f t="shared" si="0"/>
      </c>
      <c r="I8" s="138">
        <f t="shared" si="0"/>
      </c>
      <c r="J8" s="138">
        <f t="shared" si="0"/>
      </c>
      <c r="K8" s="138">
        <f t="shared" si="0"/>
      </c>
      <c r="L8" s="138">
        <f t="shared" si="0"/>
      </c>
      <c r="M8" s="138">
        <f t="shared" si="0"/>
      </c>
      <c r="N8" s="138">
        <f t="shared" si="0"/>
      </c>
      <c r="O8" s="128">
        <f t="shared" si="0"/>
      </c>
      <c r="P8" s="138">
        <f t="shared" si="0"/>
      </c>
      <c r="Q8" s="138">
        <f t="shared" si="0"/>
      </c>
      <c r="R8" s="2">
        <f t="shared" si="0"/>
      </c>
      <c r="S8" s="303"/>
      <c r="T8" s="304"/>
    </row>
    <row r="9" spans="2:20" ht="19.5" customHeight="1">
      <c r="B9" s="2">
        <v>1</v>
      </c>
      <c r="C9" s="112">
        <f>IF('18-2(TR基本)'!C9="","",'18-2(TR基本)'!C9)</f>
      </c>
      <c r="D9" s="125">
        <f>IF('18-2(TR基本)'!D9="","",'18-2(TR基本)'!D9)</f>
      </c>
      <c r="E9" s="116">
        <f>IF(OR(D9="",SUM(F9:Q9)=0),"",SUM(F9:Q9))</f>
      </c>
      <c r="F9" s="139"/>
      <c r="G9" s="139"/>
      <c r="H9" s="128"/>
      <c r="I9" s="128"/>
      <c r="J9" s="128"/>
      <c r="K9" s="128"/>
      <c r="L9" s="128"/>
      <c r="M9" s="128"/>
      <c r="N9" s="128"/>
      <c r="O9" s="128"/>
      <c r="P9" s="128"/>
      <c r="Q9" s="128"/>
      <c r="R9" s="2">
        <f>IF(OR(D9="",COUNTIF(F9:Q9,"&gt;0")=0),"",IF(COUNTIF(F9:Q9,"&gt;0")&lt;=3,COUNTIF(F9:Q9,"&gt;0"),"×"))</f>
      </c>
      <c r="S9" s="303"/>
      <c r="T9" s="304"/>
    </row>
    <row r="10" spans="2:20" ht="19.5" customHeight="1">
      <c r="B10" s="2">
        <v>2</v>
      </c>
      <c r="C10" s="119">
        <f>IF('18-2(TR基本)'!C10="","",'18-2(TR基本)'!C10)</f>
      </c>
      <c r="D10" s="125">
        <f>IF('18-2(TR基本)'!D10="","",'18-2(TR基本)'!D10)</f>
      </c>
      <c r="E10" s="116">
        <f aca="true" t="shared" si="1" ref="E10:E28">IF(OR(D10="",SUM(F10:Q10)=0),"",SUM(F10:Q10))</f>
      </c>
      <c r="F10" s="139"/>
      <c r="G10" s="139"/>
      <c r="H10" s="128"/>
      <c r="I10" s="128"/>
      <c r="J10" s="128"/>
      <c r="K10" s="128"/>
      <c r="L10" s="128"/>
      <c r="M10" s="128"/>
      <c r="N10" s="128"/>
      <c r="O10" s="128"/>
      <c r="P10" s="128"/>
      <c r="Q10" s="128"/>
      <c r="R10" s="2">
        <f aca="true" t="shared" si="2" ref="R10:R28">IF(OR(D10="",COUNTIF(F10:Q10,"&gt;0")=0),"",IF(COUNTIF(F10:Q10,"&gt;0")&lt;=3,COUNTIF(F10:Q10,"&gt;0"),"×"))</f>
      </c>
      <c r="S10" s="303"/>
      <c r="T10" s="304"/>
    </row>
    <row r="11" spans="2:20" ht="19.5" customHeight="1">
      <c r="B11" s="2">
        <v>3</v>
      </c>
      <c r="C11" s="119">
        <f>IF('18-2(TR基本)'!C11="","",'18-2(TR基本)'!C11)</f>
      </c>
      <c r="D11" s="125">
        <f>IF('18-2(TR基本)'!D11="","",'18-2(TR基本)'!D11)</f>
      </c>
      <c r="E11" s="116">
        <f t="shared" si="1"/>
      </c>
      <c r="F11" s="139"/>
      <c r="G11" s="139"/>
      <c r="H11" s="128"/>
      <c r="I11" s="128"/>
      <c r="J11" s="128"/>
      <c r="K11" s="128"/>
      <c r="L11" s="128"/>
      <c r="M11" s="128"/>
      <c r="N11" s="128"/>
      <c r="O11" s="128"/>
      <c r="P11" s="128"/>
      <c r="Q11" s="128"/>
      <c r="R11" s="2">
        <f t="shared" si="2"/>
      </c>
      <c r="S11" s="303"/>
      <c r="T11" s="304"/>
    </row>
    <row r="12" spans="2:20" ht="19.5" customHeight="1">
      <c r="B12" s="2">
        <v>4</v>
      </c>
      <c r="C12" s="119">
        <f>IF('18-2(TR基本)'!C12="","",'18-2(TR基本)'!C12)</f>
      </c>
      <c r="D12" s="125">
        <f>IF('18-2(TR基本)'!D12="","",'18-2(TR基本)'!D12)</f>
      </c>
      <c r="E12" s="116">
        <f t="shared" si="1"/>
      </c>
      <c r="F12" s="139"/>
      <c r="G12" s="139"/>
      <c r="H12" s="128"/>
      <c r="I12" s="128"/>
      <c r="J12" s="128"/>
      <c r="K12" s="128"/>
      <c r="L12" s="128"/>
      <c r="M12" s="128"/>
      <c r="N12" s="128"/>
      <c r="O12" s="128"/>
      <c r="P12" s="128"/>
      <c r="Q12" s="128"/>
      <c r="R12" s="2">
        <f t="shared" si="2"/>
      </c>
      <c r="S12" s="303"/>
      <c r="T12" s="304"/>
    </row>
    <row r="13" spans="2:20" ht="19.5" customHeight="1">
      <c r="B13" s="2">
        <v>5</v>
      </c>
      <c r="C13" s="119">
        <f>IF('18-2(TR基本)'!C13="","",'18-2(TR基本)'!C13)</f>
      </c>
      <c r="D13" s="125">
        <f>IF('18-2(TR基本)'!D13="","",'18-2(TR基本)'!D13)</f>
      </c>
      <c r="E13" s="116">
        <f t="shared" si="1"/>
      </c>
      <c r="F13" s="139"/>
      <c r="G13" s="139"/>
      <c r="H13" s="128"/>
      <c r="I13" s="128"/>
      <c r="J13" s="128"/>
      <c r="K13" s="128"/>
      <c r="L13" s="128"/>
      <c r="M13" s="128"/>
      <c r="N13" s="128"/>
      <c r="O13" s="128"/>
      <c r="P13" s="128"/>
      <c r="Q13" s="128"/>
      <c r="R13" s="2">
        <f t="shared" si="2"/>
      </c>
      <c r="S13" s="303"/>
      <c r="T13" s="304"/>
    </row>
    <row r="14" spans="2:20" ht="19.5" customHeight="1">
      <c r="B14" s="2">
        <v>6</v>
      </c>
      <c r="C14" s="119">
        <f>IF('18-2(TR基本)'!C14="","",'18-2(TR基本)'!C14)</f>
      </c>
      <c r="D14" s="125">
        <f>IF('18-2(TR基本)'!D14="","",'18-2(TR基本)'!D14)</f>
      </c>
      <c r="E14" s="116">
        <f t="shared" si="1"/>
      </c>
      <c r="F14" s="139"/>
      <c r="G14" s="139"/>
      <c r="H14" s="128"/>
      <c r="I14" s="128"/>
      <c r="J14" s="128"/>
      <c r="K14" s="128"/>
      <c r="L14" s="128"/>
      <c r="M14" s="128"/>
      <c r="N14" s="128"/>
      <c r="O14" s="128"/>
      <c r="P14" s="128"/>
      <c r="Q14" s="128"/>
      <c r="R14" s="2">
        <f t="shared" si="2"/>
      </c>
      <c r="S14" s="303"/>
      <c r="T14" s="304"/>
    </row>
    <row r="15" spans="2:20" ht="19.5" customHeight="1">
      <c r="B15" s="2">
        <v>7</v>
      </c>
      <c r="C15" s="119">
        <f>IF('18-2(TR基本)'!C15="","",'18-2(TR基本)'!C15)</f>
      </c>
      <c r="D15" s="125">
        <f>IF('18-2(TR基本)'!D15="","",'18-2(TR基本)'!D15)</f>
      </c>
      <c r="E15" s="116">
        <f t="shared" si="1"/>
      </c>
      <c r="F15" s="139"/>
      <c r="G15" s="139"/>
      <c r="H15" s="128"/>
      <c r="I15" s="128"/>
      <c r="J15" s="128"/>
      <c r="K15" s="128"/>
      <c r="L15" s="128"/>
      <c r="M15" s="128"/>
      <c r="N15" s="128"/>
      <c r="O15" s="128"/>
      <c r="P15" s="128"/>
      <c r="Q15" s="128"/>
      <c r="R15" s="2">
        <f t="shared" si="2"/>
      </c>
      <c r="S15" s="303"/>
      <c r="T15" s="304"/>
    </row>
    <row r="16" spans="2:20" ht="19.5" customHeight="1">
      <c r="B16" s="2">
        <v>8</v>
      </c>
      <c r="C16" s="119">
        <f>IF('18-2(TR基本)'!C16="","",'18-2(TR基本)'!C16)</f>
      </c>
      <c r="D16" s="125">
        <f>IF('18-2(TR基本)'!D16="","",'18-2(TR基本)'!D16)</f>
      </c>
      <c r="E16" s="116">
        <f t="shared" si="1"/>
      </c>
      <c r="F16" s="139"/>
      <c r="G16" s="139"/>
      <c r="H16" s="128"/>
      <c r="I16" s="128"/>
      <c r="J16" s="128"/>
      <c r="K16" s="128"/>
      <c r="L16" s="128"/>
      <c r="M16" s="128"/>
      <c r="N16" s="128"/>
      <c r="O16" s="128"/>
      <c r="P16" s="128"/>
      <c r="Q16" s="128"/>
      <c r="R16" s="2">
        <f t="shared" si="2"/>
      </c>
      <c r="S16" s="303"/>
      <c r="T16" s="304"/>
    </row>
    <row r="17" spans="2:20" ht="19.5" customHeight="1">
      <c r="B17" s="2">
        <v>9</v>
      </c>
      <c r="C17" s="119">
        <f>IF('18-2(TR基本)'!C17="","",'18-2(TR基本)'!C17)</f>
      </c>
      <c r="D17" s="125">
        <f>IF('18-2(TR基本)'!D17="","",'18-2(TR基本)'!D17)</f>
      </c>
      <c r="E17" s="116">
        <f t="shared" si="1"/>
      </c>
      <c r="F17" s="139"/>
      <c r="G17" s="139"/>
      <c r="H17" s="128"/>
      <c r="I17" s="128"/>
      <c r="J17" s="128"/>
      <c r="K17" s="128"/>
      <c r="L17" s="128"/>
      <c r="M17" s="128"/>
      <c r="N17" s="128"/>
      <c r="O17" s="128"/>
      <c r="P17" s="128"/>
      <c r="Q17" s="128"/>
      <c r="R17" s="2">
        <f t="shared" si="2"/>
      </c>
      <c r="S17" s="303"/>
      <c r="T17" s="304"/>
    </row>
    <row r="18" spans="2:20" ht="19.5" customHeight="1">
      <c r="B18" s="2">
        <v>10</v>
      </c>
      <c r="C18" s="119">
        <f>IF('18-2(TR基本)'!C18="","",'18-2(TR基本)'!C18)</f>
      </c>
      <c r="D18" s="125">
        <f>IF('18-2(TR基本)'!D18="","",'18-2(TR基本)'!D18)</f>
      </c>
      <c r="E18" s="116">
        <f t="shared" si="1"/>
      </c>
      <c r="F18" s="139"/>
      <c r="G18" s="139"/>
      <c r="H18" s="128"/>
      <c r="I18" s="128"/>
      <c r="J18" s="128"/>
      <c r="K18" s="128"/>
      <c r="L18" s="128"/>
      <c r="M18" s="128"/>
      <c r="N18" s="128"/>
      <c r="O18" s="128"/>
      <c r="P18" s="128"/>
      <c r="Q18" s="128"/>
      <c r="R18" s="2">
        <f t="shared" si="2"/>
      </c>
      <c r="S18" s="303"/>
      <c r="T18" s="304"/>
    </row>
    <row r="19" spans="2:20" ht="19.5" customHeight="1">
      <c r="B19" s="2">
        <v>11</v>
      </c>
      <c r="C19" s="119">
        <f>IF('18-2(TR基本)'!C19="","",'18-2(TR基本)'!C19)</f>
      </c>
      <c r="D19" s="125">
        <f>IF('18-2(TR基本)'!D19="","",'18-2(TR基本)'!D19)</f>
      </c>
      <c r="E19" s="116">
        <f t="shared" si="1"/>
      </c>
      <c r="F19" s="139"/>
      <c r="G19" s="139"/>
      <c r="H19" s="128"/>
      <c r="I19" s="128"/>
      <c r="J19" s="128"/>
      <c r="K19" s="128"/>
      <c r="L19" s="128"/>
      <c r="M19" s="128"/>
      <c r="N19" s="128"/>
      <c r="O19" s="128"/>
      <c r="P19" s="128"/>
      <c r="Q19" s="128"/>
      <c r="R19" s="2">
        <f t="shared" si="2"/>
      </c>
      <c r="S19" s="303"/>
      <c r="T19" s="304"/>
    </row>
    <row r="20" spans="2:20" ht="19.5" customHeight="1">
      <c r="B20" s="2">
        <v>12</v>
      </c>
      <c r="C20" s="119">
        <f>IF('18-2(TR基本)'!C20="","",'18-2(TR基本)'!C20)</f>
      </c>
      <c r="D20" s="125">
        <f>IF('18-2(TR基本)'!D20="","",'18-2(TR基本)'!D20)</f>
      </c>
      <c r="E20" s="116">
        <f t="shared" si="1"/>
      </c>
      <c r="F20" s="139"/>
      <c r="G20" s="139"/>
      <c r="H20" s="128"/>
      <c r="I20" s="128"/>
      <c r="J20" s="128"/>
      <c r="K20" s="128"/>
      <c r="L20" s="128"/>
      <c r="M20" s="128"/>
      <c r="N20" s="128"/>
      <c r="O20" s="128"/>
      <c r="P20" s="128"/>
      <c r="Q20" s="128"/>
      <c r="R20" s="2">
        <f t="shared" si="2"/>
      </c>
      <c r="S20" s="303"/>
      <c r="T20" s="304"/>
    </row>
    <row r="21" spans="2:20" ht="19.5" customHeight="1">
      <c r="B21" s="2">
        <v>13</v>
      </c>
      <c r="C21" s="119">
        <f>IF('18-2(TR基本)'!C21="","",'18-2(TR基本)'!C21)</f>
      </c>
      <c r="D21" s="125">
        <f>IF('18-2(TR基本)'!D21="","",'18-2(TR基本)'!D21)</f>
      </c>
      <c r="E21" s="116">
        <f t="shared" si="1"/>
      </c>
      <c r="F21" s="139"/>
      <c r="G21" s="139"/>
      <c r="H21" s="128"/>
      <c r="I21" s="128"/>
      <c r="J21" s="128"/>
      <c r="K21" s="128"/>
      <c r="L21" s="128"/>
      <c r="M21" s="128"/>
      <c r="N21" s="128"/>
      <c r="O21" s="128"/>
      <c r="P21" s="128"/>
      <c r="Q21" s="128"/>
      <c r="R21" s="2">
        <f t="shared" si="2"/>
      </c>
      <c r="S21" s="303"/>
      <c r="T21" s="304"/>
    </row>
    <row r="22" spans="2:20" ht="19.5" customHeight="1">
      <c r="B22" s="2">
        <v>14</v>
      </c>
      <c r="C22" s="119">
        <f>IF('18-2(TR基本)'!C22="","",'18-2(TR基本)'!C22)</f>
      </c>
      <c r="D22" s="125">
        <f>IF('18-2(TR基本)'!D22="","",'18-2(TR基本)'!D22)</f>
      </c>
      <c r="E22" s="116">
        <f t="shared" si="1"/>
      </c>
      <c r="F22" s="139"/>
      <c r="G22" s="139"/>
      <c r="H22" s="128"/>
      <c r="I22" s="128"/>
      <c r="J22" s="128"/>
      <c r="K22" s="128"/>
      <c r="L22" s="128"/>
      <c r="M22" s="128"/>
      <c r="N22" s="128"/>
      <c r="O22" s="128"/>
      <c r="P22" s="128"/>
      <c r="Q22" s="128"/>
      <c r="R22" s="2">
        <f t="shared" si="2"/>
      </c>
      <c r="S22" s="303"/>
      <c r="T22" s="304"/>
    </row>
    <row r="23" spans="2:20" ht="19.5" customHeight="1">
      <c r="B23" s="2">
        <v>15</v>
      </c>
      <c r="C23" s="119">
        <f>IF('18-2(TR基本)'!C23="","",'18-2(TR基本)'!C23)</f>
      </c>
      <c r="D23" s="125">
        <f>IF('18-2(TR基本)'!D23="","",'18-2(TR基本)'!D23)</f>
      </c>
      <c r="E23" s="116">
        <f t="shared" si="1"/>
      </c>
      <c r="F23" s="139"/>
      <c r="G23" s="139"/>
      <c r="H23" s="128"/>
      <c r="I23" s="128"/>
      <c r="J23" s="128"/>
      <c r="K23" s="128"/>
      <c r="L23" s="128"/>
      <c r="M23" s="128"/>
      <c r="N23" s="128"/>
      <c r="O23" s="128"/>
      <c r="P23" s="128"/>
      <c r="Q23" s="128"/>
      <c r="R23" s="2">
        <f t="shared" si="2"/>
      </c>
      <c r="S23" s="303"/>
      <c r="T23" s="304"/>
    </row>
    <row r="24" spans="2:20" ht="19.5" customHeight="1">
      <c r="B24" s="2">
        <v>16</v>
      </c>
      <c r="C24" s="119">
        <f>IF('18-2(TR基本)'!C24="","",'18-2(TR基本)'!C24)</f>
      </c>
      <c r="D24" s="125">
        <f>IF('18-2(TR基本)'!D24="","",'18-2(TR基本)'!D24)</f>
      </c>
      <c r="E24" s="116">
        <f t="shared" si="1"/>
      </c>
      <c r="F24" s="139"/>
      <c r="G24" s="139"/>
      <c r="H24" s="128"/>
      <c r="I24" s="128"/>
      <c r="J24" s="128"/>
      <c r="K24" s="128"/>
      <c r="L24" s="128"/>
      <c r="M24" s="128"/>
      <c r="N24" s="128"/>
      <c r="O24" s="128"/>
      <c r="P24" s="128"/>
      <c r="Q24" s="128"/>
      <c r="R24" s="2">
        <f t="shared" si="2"/>
      </c>
      <c r="S24" s="303"/>
      <c r="T24" s="304"/>
    </row>
    <row r="25" spans="2:20" ht="19.5" customHeight="1">
      <c r="B25" s="2">
        <v>17</v>
      </c>
      <c r="C25" s="119">
        <f>IF('18-2(TR基本)'!C25="","",'18-2(TR基本)'!C25)</f>
      </c>
      <c r="D25" s="125">
        <f>IF('18-2(TR基本)'!D25="","",'18-2(TR基本)'!D25)</f>
      </c>
      <c r="E25" s="116">
        <f t="shared" si="1"/>
      </c>
      <c r="F25" s="139"/>
      <c r="G25" s="139"/>
      <c r="H25" s="128"/>
      <c r="I25" s="128"/>
      <c r="J25" s="128"/>
      <c r="K25" s="128"/>
      <c r="L25" s="128"/>
      <c r="M25" s="128"/>
      <c r="N25" s="128"/>
      <c r="O25" s="128"/>
      <c r="P25" s="128"/>
      <c r="Q25" s="128"/>
      <c r="R25" s="2">
        <f t="shared" si="2"/>
      </c>
      <c r="S25" s="303"/>
      <c r="T25" s="304"/>
    </row>
    <row r="26" spans="2:20" ht="19.5" customHeight="1">
      <c r="B26" s="2">
        <v>18</v>
      </c>
      <c r="C26" s="119">
        <f>IF('18-2(TR基本)'!C26="","",'18-2(TR基本)'!C26)</f>
      </c>
      <c r="D26" s="125">
        <f>IF('18-2(TR基本)'!D26="","",'18-2(TR基本)'!D26)</f>
      </c>
      <c r="E26" s="116">
        <f t="shared" si="1"/>
      </c>
      <c r="F26" s="139"/>
      <c r="G26" s="139"/>
      <c r="H26" s="128"/>
      <c r="I26" s="128"/>
      <c r="J26" s="128"/>
      <c r="K26" s="128"/>
      <c r="L26" s="128"/>
      <c r="M26" s="128"/>
      <c r="N26" s="128"/>
      <c r="O26" s="128"/>
      <c r="P26" s="128"/>
      <c r="Q26" s="128"/>
      <c r="R26" s="2">
        <f t="shared" si="2"/>
      </c>
      <c r="S26" s="303"/>
      <c r="T26" s="304"/>
    </row>
    <row r="27" spans="2:20" ht="19.5" customHeight="1">
      <c r="B27" s="2">
        <v>19</v>
      </c>
      <c r="C27" s="119">
        <f>IF('18-2(TR基本)'!C27="","",'18-2(TR基本)'!C27)</f>
      </c>
      <c r="D27" s="125">
        <f>IF('18-2(TR基本)'!D27="","",'18-2(TR基本)'!D27)</f>
      </c>
      <c r="E27" s="116">
        <f t="shared" si="1"/>
      </c>
      <c r="F27" s="139"/>
      <c r="G27" s="139"/>
      <c r="H27" s="128"/>
      <c r="I27" s="128"/>
      <c r="J27" s="128"/>
      <c r="K27" s="128"/>
      <c r="L27" s="128"/>
      <c r="M27" s="128"/>
      <c r="N27" s="128"/>
      <c r="O27" s="128"/>
      <c r="P27" s="128"/>
      <c r="Q27" s="128"/>
      <c r="R27" s="2">
        <f t="shared" si="2"/>
      </c>
      <c r="S27" s="303"/>
      <c r="T27" s="304"/>
    </row>
    <row r="28" spans="2:20" ht="19.5" customHeight="1">
      <c r="B28" s="2">
        <v>20</v>
      </c>
      <c r="C28" s="119">
        <f>IF('18-2(TR基本)'!C28="","",'18-2(TR基本)'!C28)</f>
      </c>
      <c r="D28" s="125">
        <f>IF('18-2(TR基本)'!D28="","",'18-2(TR基本)'!D28)</f>
      </c>
      <c r="E28" s="116">
        <f t="shared" si="1"/>
      </c>
      <c r="F28" s="139"/>
      <c r="G28" s="139"/>
      <c r="H28" s="128"/>
      <c r="I28" s="128"/>
      <c r="J28" s="128"/>
      <c r="K28" s="128"/>
      <c r="L28" s="128"/>
      <c r="M28" s="128"/>
      <c r="N28" s="128"/>
      <c r="O28" s="128"/>
      <c r="P28" s="128"/>
      <c r="Q28" s="128"/>
      <c r="R28" s="2">
        <f t="shared" si="2"/>
      </c>
      <c r="S28" s="303"/>
      <c r="T28" s="304"/>
    </row>
    <row r="30" spans="2:3" ht="19.5" customHeight="1">
      <c r="B30" s="55" t="s">
        <v>357</v>
      </c>
      <c r="C30" t="s">
        <v>374</v>
      </c>
    </row>
    <row r="31" spans="2:3" ht="19.5" customHeight="1">
      <c r="B31" s="80" t="s">
        <v>373</v>
      </c>
      <c r="C31" t="s">
        <v>430</v>
      </c>
    </row>
    <row r="32" ht="19.5" customHeight="1">
      <c r="C32" t="s">
        <v>472</v>
      </c>
    </row>
    <row r="33" ht="19.5" customHeight="1">
      <c r="C33" t="s">
        <v>375</v>
      </c>
    </row>
  </sheetData>
  <sheetProtection password="FA29" sheet="1"/>
  <mergeCells count="39">
    <mergeCell ref="B1:D1"/>
    <mergeCell ref="B3:J4"/>
    <mergeCell ref="S10:T10"/>
    <mergeCell ref="S11:T11"/>
    <mergeCell ref="B8:D8"/>
    <mergeCell ref="P5:T5"/>
    <mergeCell ref="N3:O3"/>
    <mergeCell ref="R1:T1"/>
    <mergeCell ref="P3:Q3"/>
    <mergeCell ref="S18:T18"/>
    <mergeCell ref="B5:O5"/>
    <mergeCell ref="L3:M3"/>
    <mergeCell ref="L4:M4"/>
    <mergeCell ref="N4:S4"/>
    <mergeCell ref="S6:T7"/>
    <mergeCell ref="R6:R7"/>
    <mergeCell ref="S14:T14"/>
    <mergeCell ref="S12:T12"/>
    <mergeCell ref="R3:T3"/>
    <mergeCell ref="S25:T25"/>
    <mergeCell ref="S26:T26"/>
    <mergeCell ref="S19:T19"/>
    <mergeCell ref="B6:B7"/>
    <mergeCell ref="C6:C7"/>
    <mergeCell ref="D6:D7"/>
    <mergeCell ref="E6:Q6"/>
    <mergeCell ref="S13:T13"/>
    <mergeCell ref="S8:T8"/>
    <mergeCell ref="S9:T9"/>
    <mergeCell ref="S15:T15"/>
    <mergeCell ref="S16:T16"/>
    <mergeCell ref="S17:T17"/>
    <mergeCell ref="S27:T27"/>
    <mergeCell ref="S28:T28"/>
    <mergeCell ref="S20:T20"/>
    <mergeCell ref="S21:T21"/>
    <mergeCell ref="S22:T22"/>
    <mergeCell ref="S23:T23"/>
    <mergeCell ref="S24:T24"/>
  </mergeCells>
  <conditionalFormatting sqref="S8:S28">
    <cfRule type="expression" priority="26" dxfId="22" stopIfTrue="1">
      <formula>S8=""</formula>
    </cfRule>
  </conditionalFormatting>
  <conditionalFormatting sqref="C9:D28">
    <cfRule type="expression" priority="25" dxfId="0" stopIfTrue="1">
      <formula>C9=""</formula>
    </cfRule>
  </conditionalFormatting>
  <conditionalFormatting sqref="E8 R8">
    <cfRule type="expression" priority="23" dxfId="0" stopIfTrue="1">
      <formula>E8=""</formula>
    </cfRule>
  </conditionalFormatting>
  <conditionalFormatting sqref="E9:E28">
    <cfRule type="expression" priority="22" dxfId="0" stopIfTrue="1">
      <formula>E9=""</formula>
    </cfRule>
  </conditionalFormatting>
  <conditionalFormatting sqref="R9:R28">
    <cfRule type="expression" priority="21" dxfId="0" stopIfTrue="1">
      <formula>R9=""</formula>
    </cfRule>
  </conditionalFormatting>
  <conditionalFormatting sqref="R1:T1">
    <cfRule type="expression" priority="18" dxfId="0" stopIfTrue="1">
      <formula>$R$1="提出区分"</formula>
    </cfRule>
  </conditionalFormatting>
  <conditionalFormatting sqref="N3:O3">
    <cfRule type="expression" priority="17" dxfId="0" stopIfTrue="1">
      <formula>$N$3=""</formula>
    </cfRule>
  </conditionalFormatting>
  <conditionalFormatting sqref="R3:T3">
    <cfRule type="expression" priority="16" dxfId="0" stopIfTrue="1">
      <formula>$R$3=""</formula>
    </cfRule>
  </conditionalFormatting>
  <conditionalFormatting sqref="N4:S4">
    <cfRule type="expression" priority="15" dxfId="0" stopIfTrue="1">
      <formula>$N$4="様式18-1に事業体名を入力してください。"</formula>
    </cfRule>
  </conditionalFormatting>
  <conditionalFormatting sqref="T4">
    <cfRule type="expression" priority="14" dxfId="0" stopIfTrue="1">
      <formula>$T$4=""</formula>
    </cfRule>
  </conditionalFormatting>
  <conditionalFormatting sqref="P5:T5">
    <cfRule type="expression" priority="7" dxfId="0" stopIfTrue="1">
      <formula>$P$5="平成　　年　　月　　日現在　"</formula>
    </cfRule>
  </conditionalFormatting>
  <conditionalFormatting sqref="F8:G8">
    <cfRule type="expression" priority="3" dxfId="0" stopIfTrue="1">
      <formula>F8=""</formula>
    </cfRule>
  </conditionalFormatting>
  <conditionalFormatting sqref="F9:G28">
    <cfRule type="expression" priority="2" dxfId="22" stopIfTrue="1">
      <formula>F9=""</formula>
    </cfRule>
  </conditionalFormatting>
  <dataValidations count="2">
    <dataValidation type="custom" allowBlank="1" showInputMessage="1" showErrorMessage="1" error="雇用促進支援費の助成上限は、研修生1人当たり最大3ヶ月、2万円／月です。" imeMode="disabled" sqref="F9:G28">
      <formula1>AND($D9&lt;&gt;"",ISNUMBER(F9),F9&gt;=0,F9&lt;=20000,COUNTIF($F9:$Q9,"&gt;0")&lt;=3)</formula1>
    </dataValidation>
    <dataValidation type="custom" allowBlank="1" showInputMessage="1" showErrorMessage="1" error="雇用促進支援費の助成上限は、研修生1人当たり最大3ヶ月、2万円／月です。" imeMode="disabled" sqref="H9:Q28">
      <formula1>AND(INT(H9)=H9,$D9&lt;&gt;"",ISNUMBER(H9),H9&gt;=0,H9&lt;=20000,COUNTIF($F9:$Q9,"&gt;0")&lt;=3)</formula1>
    </dataValidation>
  </dataValidations>
  <printOptions horizontalCentered="1"/>
  <pageMargins left="0.1968503937007874" right="0.1968503937007874" top="0.7874015748031497" bottom="0.3937007874015748" header="0.3937007874015748" footer="0.1968503937007874"/>
  <pageSetup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B1:S32"/>
  <sheetViews>
    <sheetView view="pageBreakPreview" zoomScale="90" zoomScaleSheetLayoutView="90" zoomScalePageLayoutView="0" workbookViewId="0" topLeftCell="A1">
      <selection activeCell="B11" sqref="B11"/>
    </sheetView>
  </sheetViews>
  <sheetFormatPr defaultColWidth="9.140625" defaultRowHeight="19.5" customHeight="1"/>
  <cols>
    <col min="1" max="1" width="4.57421875" style="0" customWidth="1"/>
    <col min="2" max="2" width="16.57421875" style="0" customWidth="1"/>
    <col min="3" max="6" width="8.8515625" style="0" customWidth="1"/>
    <col min="7" max="7" width="8.57421875" style="0" customWidth="1"/>
    <col min="8" max="9" width="8.8515625" style="0" customWidth="1"/>
    <col min="10" max="10" width="7.57421875" style="0" customWidth="1"/>
    <col min="11" max="11" width="9.57421875" style="0" customWidth="1"/>
    <col min="12" max="12" width="10.57421875" style="0" customWidth="1"/>
    <col min="13" max="16" width="9.57421875" style="0" customWidth="1"/>
    <col min="17" max="17" width="4.57421875" style="0" customWidth="1"/>
  </cols>
  <sheetData>
    <row r="1" spans="2:19" ht="19.5" customHeight="1">
      <c r="B1" s="85" t="str">
        <f>'18-1(TR表紙)'!C28&amp;'18-1(TR表紙)'!D28</f>
        <v>様式18-6</v>
      </c>
      <c r="C1" s="95" t="str">
        <f>'18-2(TR基本)'!E1</f>
        <v>27補正</v>
      </c>
      <c r="D1" s="95"/>
      <c r="E1" s="95"/>
      <c r="F1" s="95"/>
      <c r="G1" s="95"/>
      <c r="H1" s="95"/>
      <c r="I1" s="87"/>
      <c r="J1" s="64"/>
      <c r="K1" s="64"/>
      <c r="N1" s="317" t="str">
        <f>IF('18-1(TR表紙)'!$J$2="","提出区分",'18-1(TR表紙)'!$J$2)</f>
        <v>提出区分</v>
      </c>
      <c r="O1" s="317"/>
      <c r="P1" s="317"/>
      <c r="R1" s="3"/>
      <c r="S1" s="3"/>
    </row>
    <row r="2" spans="18:19" ht="19.5" customHeight="1">
      <c r="R2" s="3"/>
      <c r="S2" s="3"/>
    </row>
    <row r="3" spans="2:19" ht="19.5" customHeight="1">
      <c r="B3" s="319" t="s">
        <v>409</v>
      </c>
      <c r="C3" s="319"/>
      <c r="D3" s="319"/>
      <c r="E3" s="319"/>
      <c r="F3" s="319"/>
      <c r="G3" s="83"/>
      <c r="H3" s="321" t="s">
        <v>410</v>
      </c>
      <c r="I3" s="321"/>
      <c r="J3" s="321">
        <f>IF('18-1(TR表紙)'!$I$14="","",'18-1(TR表紙)'!$I$14)</f>
      </c>
      <c r="K3" s="321"/>
      <c r="L3" s="321" t="s">
        <v>340</v>
      </c>
      <c r="M3" s="321"/>
      <c r="N3" s="321">
        <f>IF('18-1(TR表紙)'!$J$14="","",'18-1(TR表紙)'!$J$14)</f>
      </c>
      <c r="O3" s="321"/>
      <c r="P3" s="321"/>
      <c r="Q3" s="83"/>
      <c r="R3" s="94"/>
      <c r="S3" s="86"/>
    </row>
    <row r="4" spans="2:19" ht="19.5" customHeight="1">
      <c r="B4" s="319"/>
      <c r="C4" s="319"/>
      <c r="D4" s="319"/>
      <c r="E4" s="319"/>
      <c r="F4" s="319"/>
      <c r="G4" s="83"/>
      <c r="H4" s="321" t="s">
        <v>339</v>
      </c>
      <c r="I4" s="321"/>
      <c r="J4" s="322" t="str">
        <f>IF('18-1(TR表紙)'!$H$9="","様式18-1に事業体名を入力してください。",'18-1(TR表紙)'!$H$9)</f>
        <v>様式18-1に事業体名を入力してください。</v>
      </c>
      <c r="K4" s="323"/>
      <c r="L4" s="323"/>
      <c r="M4" s="323"/>
      <c r="N4" s="323"/>
      <c r="O4" s="323"/>
      <c r="P4" s="100">
        <f>IF('18-1(TR表紙)'!$K$14="","",'18-1(TR表紙)'!$K$14)</f>
      </c>
      <c r="Q4" s="83"/>
      <c r="R4" s="94"/>
      <c r="S4" s="86"/>
    </row>
    <row r="5" spans="13:19" ht="19.5" customHeight="1">
      <c r="M5" s="324" t="str">
        <f>IF('18-1(TR表紙)'!$J$4="","平成　　年　　月　　日現在　",TEXT('18-1(TR表紙)'!$J$4,"ggge年m月d日現在　"))</f>
        <v>平成　　年　　月　　日現在　</v>
      </c>
      <c r="N5" s="324"/>
      <c r="O5" s="324"/>
      <c r="P5" s="324"/>
      <c r="R5" s="3"/>
      <c r="S5" s="86"/>
    </row>
    <row r="6" spans="8:19" ht="19.5" customHeight="1">
      <c r="H6" s="86"/>
      <c r="I6" s="280" t="s">
        <v>431</v>
      </c>
      <c r="J6" s="281"/>
      <c r="K6" s="282"/>
      <c r="L6" s="97">
        <f>IF(COUNTA('18-2(TR基本)'!$D$9:$D$28)=0,0,COUNTA('18-2(TR基本)'!$D$9:$D$28))</f>
        <v>0</v>
      </c>
      <c r="M6" s="281" t="s">
        <v>432</v>
      </c>
      <c r="N6" s="281"/>
      <c r="O6" s="282"/>
      <c r="P6" s="118"/>
      <c r="R6" s="3"/>
      <c r="S6" s="86"/>
    </row>
    <row r="7" spans="2:19" ht="19.5" customHeight="1">
      <c r="B7" s="327">
        <f>IF(SUM(O11:P30)=0,"",IF(SUM(O11:P30)&gt;40000*L6,"資材費の合計が「税抜4万円／人×ＴＲ研修生数」を超えるため、自動で助成上限に調整しています。",""))</f>
      </c>
      <c r="C7" s="327"/>
      <c r="D7" s="327"/>
      <c r="E7" s="327"/>
      <c r="F7" s="327"/>
      <c r="G7" s="327"/>
      <c r="H7" s="327"/>
      <c r="I7" s="327"/>
      <c r="J7" s="327"/>
      <c r="K7" s="327"/>
      <c r="L7" s="327"/>
      <c r="M7" s="327"/>
      <c r="N7" s="327"/>
      <c r="O7" s="327"/>
      <c r="P7" s="327"/>
      <c r="R7" s="91"/>
      <c r="S7" s="91"/>
    </row>
    <row r="8" spans="2:19" ht="19.5" customHeight="1">
      <c r="B8" s="288" t="s">
        <v>184</v>
      </c>
      <c r="C8" s="288"/>
      <c r="D8" s="288"/>
      <c r="E8" s="288"/>
      <c r="F8" s="288"/>
      <c r="G8" s="288"/>
      <c r="H8" s="288"/>
      <c r="I8" s="288"/>
      <c r="J8" s="288"/>
      <c r="K8" s="288"/>
      <c r="L8" s="288"/>
      <c r="M8" s="288"/>
      <c r="N8" s="288"/>
      <c r="O8" s="288"/>
      <c r="P8" s="288"/>
      <c r="R8" s="86"/>
      <c r="S8" s="86"/>
    </row>
    <row r="9" spans="2:19" ht="19.5" customHeight="1">
      <c r="B9" s="4" t="s">
        <v>178</v>
      </c>
      <c r="C9" s="280" t="s">
        <v>179</v>
      </c>
      <c r="D9" s="281"/>
      <c r="E9" s="281"/>
      <c r="F9" s="281"/>
      <c r="G9" s="281"/>
      <c r="H9" s="281"/>
      <c r="I9" s="282"/>
      <c r="J9" s="280" t="s">
        <v>180</v>
      </c>
      <c r="K9" s="282"/>
      <c r="L9" s="4" t="s">
        <v>181</v>
      </c>
      <c r="M9" s="280" t="s">
        <v>182</v>
      </c>
      <c r="N9" s="282"/>
      <c r="O9" s="280" t="s">
        <v>183</v>
      </c>
      <c r="P9" s="282"/>
      <c r="R9" s="81"/>
      <c r="S9" s="81"/>
    </row>
    <row r="10" spans="2:19" ht="19.5" customHeight="1">
      <c r="B10" s="280" t="s">
        <v>358</v>
      </c>
      <c r="C10" s="281"/>
      <c r="D10" s="281"/>
      <c r="E10" s="281"/>
      <c r="F10" s="281"/>
      <c r="G10" s="281"/>
      <c r="H10" s="281"/>
      <c r="I10" s="281"/>
      <c r="J10" s="281"/>
      <c r="K10" s="281"/>
      <c r="L10" s="282"/>
      <c r="M10" s="328">
        <f>IF(SUM(M11:N30)=0,"",SUM(M11:N30))</f>
      </c>
      <c r="N10" s="329"/>
      <c r="O10" s="328">
        <f>IF(SUM(O11:P30)=0,"",(IF(SUM(O11:P30)&gt;40000*L6,40000*L6,SUM(O11:P30))))</f>
      </c>
      <c r="P10" s="329"/>
      <c r="R10" s="86"/>
      <c r="S10" s="86"/>
    </row>
    <row r="11" spans="2:19" ht="19.5" customHeight="1">
      <c r="B11" s="73"/>
      <c r="C11" s="303"/>
      <c r="D11" s="330"/>
      <c r="E11" s="330"/>
      <c r="F11" s="330"/>
      <c r="G11" s="330"/>
      <c r="H11" s="330"/>
      <c r="I11" s="304"/>
      <c r="J11" s="325"/>
      <c r="K11" s="326"/>
      <c r="L11" s="121"/>
      <c r="M11" s="325"/>
      <c r="N11" s="326"/>
      <c r="O11" s="325"/>
      <c r="P11" s="326"/>
      <c r="R11" s="92"/>
      <c r="S11" s="93"/>
    </row>
    <row r="12" spans="2:19" ht="19.5" customHeight="1">
      <c r="B12" s="73"/>
      <c r="C12" s="303"/>
      <c r="D12" s="330"/>
      <c r="E12" s="330"/>
      <c r="F12" s="330"/>
      <c r="G12" s="330"/>
      <c r="H12" s="330"/>
      <c r="I12" s="304"/>
      <c r="J12" s="325"/>
      <c r="K12" s="326"/>
      <c r="L12" s="121"/>
      <c r="M12" s="325"/>
      <c r="N12" s="326"/>
      <c r="O12" s="325"/>
      <c r="P12" s="326"/>
      <c r="R12" s="92"/>
      <c r="S12" s="93"/>
    </row>
    <row r="13" spans="2:19" ht="19.5" customHeight="1">
      <c r="B13" s="73"/>
      <c r="C13" s="303"/>
      <c r="D13" s="330"/>
      <c r="E13" s="330"/>
      <c r="F13" s="330"/>
      <c r="G13" s="330"/>
      <c r="H13" s="330"/>
      <c r="I13" s="304"/>
      <c r="J13" s="325"/>
      <c r="K13" s="326"/>
      <c r="L13" s="121"/>
      <c r="M13" s="325"/>
      <c r="N13" s="326"/>
      <c r="O13" s="325"/>
      <c r="P13" s="326"/>
      <c r="R13" s="92"/>
      <c r="S13" s="93"/>
    </row>
    <row r="14" spans="2:19" ht="19.5" customHeight="1">
      <c r="B14" s="73"/>
      <c r="C14" s="303"/>
      <c r="D14" s="330"/>
      <c r="E14" s="330"/>
      <c r="F14" s="330"/>
      <c r="G14" s="330"/>
      <c r="H14" s="330"/>
      <c r="I14" s="304"/>
      <c r="J14" s="325"/>
      <c r="K14" s="326"/>
      <c r="L14" s="121"/>
      <c r="M14" s="325"/>
      <c r="N14" s="326"/>
      <c r="O14" s="325"/>
      <c r="P14" s="326"/>
      <c r="R14" s="92"/>
      <c r="S14" s="93"/>
    </row>
    <row r="15" spans="2:19" ht="19.5" customHeight="1">
      <c r="B15" s="73"/>
      <c r="C15" s="303"/>
      <c r="D15" s="330"/>
      <c r="E15" s="330"/>
      <c r="F15" s="330"/>
      <c r="G15" s="330"/>
      <c r="H15" s="330"/>
      <c r="I15" s="304"/>
      <c r="J15" s="325"/>
      <c r="K15" s="326"/>
      <c r="L15" s="121"/>
      <c r="M15" s="325"/>
      <c r="N15" s="326"/>
      <c r="O15" s="325"/>
      <c r="P15" s="326"/>
      <c r="R15" s="92"/>
      <c r="S15" s="93"/>
    </row>
    <row r="16" spans="2:19" ht="19.5" customHeight="1">
      <c r="B16" s="73"/>
      <c r="C16" s="303"/>
      <c r="D16" s="330"/>
      <c r="E16" s="330"/>
      <c r="F16" s="330"/>
      <c r="G16" s="330"/>
      <c r="H16" s="330"/>
      <c r="I16" s="304"/>
      <c r="J16" s="325"/>
      <c r="K16" s="326"/>
      <c r="L16" s="121"/>
      <c r="M16" s="325"/>
      <c r="N16" s="326"/>
      <c r="O16" s="325"/>
      <c r="P16" s="326"/>
      <c r="R16" s="92"/>
      <c r="S16" s="93"/>
    </row>
    <row r="17" spans="2:19" ht="19.5" customHeight="1">
      <c r="B17" s="73"/>
      <c r="C17" s="303"/>
      <c r="D17" s="330"/>
      <c r="E17" s="330"/>
      <c r="F17" s="330"/>
      <c r="G17" s="330"/>
      <c r="H17" s="330"/>
      <c r="I17" s="304"/>
      <c r="J17" s="325"/>
      <c r="K17" s="326"/>
      <c r="L17" s="121"/>
      <c r="M17" s="325"/>
      <c r="N17" s="326"/>
      <c r="O17" s="325"/>
      <c r="P17" s="326"/>
      <c r="R17" s="92"/>
      <c r="S17" s="93"/>
    </row>
    <row r="18" spans="2:19" ht="19.5" customHeight="1">
      <c r="B18" s="73"/>
      <c r="C18" s="303"/>
      <c r="D18" s="330"/>
      <c r="E18" s="330"/>
      <c r="F18" s="330"/>
      <c r="G18" s="330"/>
      <c r="H18" s="330"/>
      <c r="I18" s="304"/>
      <c r="J18" s="325"/>
      <c r="K18" s="326"/>
      <c r="L18" s="121"/>
      <c r="M18" s="325"/>
      <c r="N18" s="326"/>
      <c r="O18" s="325"/>
      <c r="P18" s="326"/>
      <c r="R18" s="92"/>
      <c r="S18" s="93"/>
    </row>
    <row r="19" spans="2:19" ht="19.5" customHeight="1">
      <c r="B19" s="73"/>
      <c r="C19" s="303"/>
      <c r="D19" s="330"/>
      <c r="E19" s="330"/>
      <c r="F19" s="330"/>
      <c r="G19" s="330"/>
      <c r="H19" s="330"/>
      <c r="I19" s="304"/>
      <c r="J19" s="325"/>
      <c r="K19" s="326"/>
      <c r="L19" s="121"/>
      <c r="M19" s="325"/>
      <c r="N19" s="326"/>
      <c r="O19" s="325"/>
      <c r="P19" s="326"/>
      <c r="R19" s="92"/>
      <c r="S19" s="93"/>
    </row>
    <row r="20" spans="2:19" ht="19.5" customHeight="1">
      <c r="B20" s="73"/>
      <c r="C20" s="303"/>
      <c r="D20" s="330"/>
      <c r="E20" s="330"/>
      <c r="F20" s="330"/>
      <c r="G20" s="330"/>
      <c r="H20" s="330"/>
      <c r="I20" s="304"/>
      <c r="J20" s="325"/>
      <c r="K20" s="326"/>
      <c r="L20" s="121"/>
      <c r="M20" s="325"/>
      <c r="N20" s="326"/>
      <c r="O20" s="325"/>
      <c r="P20" s="326"/>
      <c r="R20" s="92"/>
      <c r="S20" s="93"/>
    </row>
    <row r="21" spans="2:19" ht="19.5" customHeight="1">
      <c r="B21" s="73"/>
      <c r="C21" s="303"/>
      <c r="D21" s="330"/>
      <c r="E21" s="330"/>
      <c r="F21" s="330"/>
      <c r="G21" s="330"/>
      <c r="H21" s="330"/>
      <c r="I21" s="304"/>
      <c r="J21" s="325"/>
      <c r="K21" s="326"/>
      <c r="L21" s="121"/>
      <c r="M21" s="325"/>
      <c r="N21" s="326"/>
      <c r="O21" s="325"/>
      <c r="P21" s="326"/>
      <c r="R21" s="92"/>
      <c r="S21" s="93"/>
    </row>
    <row r="22" spans="2:19" ht="19.5" customHeight="1">
      <c r="B22" s="73"/>
      <c r="C22" s="303"/>
      <c r="D22" s="330"/>
      <c r="E22" s="330"/>
      <c r="F22" s="330"/>
      <c r="G22" s="330"/>
      <c r="H22" s="330"/>
      <c r="I22" s="304"/>
      <c r="J22" s="325"/>
      <c r="K22" s="326"/>
      <c r="L22" s="121"/>
      <c r="M22" s="325"/>
      <c r="N22" s="326"/>
      <c r="O22" s="325"/>
      <c r="P22" s="326"/>
      <c r="R22" s="92"/>
      <c r="S22" s="93"/>
    </row>
    <row r="23" spans="2:19" ht="19.5" customHeight="1">
      <c r="B23" s="73"/>
      <c r="C23" s="303"/>
      <c r="D23" s="330"/>
      <c r="E23" s="330"/>
      <c r="F23" s="330"/>
      <c r="G23" s="330"/>
      <c r="H23" s="330"/>
      <c r="I23" s="304"/>
      <c r="J23" s="325"/>
      <c r="K23" s="326"/>
      <c r="L23" s="121"/>
      <c r="M23" s="325"/>
      <c r="N23" s="326"/>
      <c r="O23" s="325"/>
      <c r="P23" s="326"/>
      <c r="R23" s="92"/>
      <c r="S23" s="93"/>
    </row>
    <row r="24" spans="2:19" ht="19.5" customHeight="1">
      <c r="B24" s="73"/>
      <c r="C24" s="303"/>
      <c r="D24" s="330"/>
      <c r="E24" s="330"/>
      <c r="F24" s="330"/>
      <c r="G24" s="330"/>
      <c r="H24" s="330"/>
      <c r="I24" s="304"/>
      <c r="J24" s="325"/>
      <c r="K24" s="326"/>
      <c r="L24" s="121"/>
      <c r="M24" s="325"/>
      <c r="N24" s="326"/>
      <c r="O24" s="325"/>
      <c r="P24" s="326"/>
      <c r="R24" s="92"/>
      <c r="S24" s="93"/>
    </row>
    <row r="25" spans="2:19" ht="19.5" customHeight="1">
      <c r="B25" s="73"/>
      <c r="C25" s="303"/>
      <c r="D25" s="330"/>
      <c r="E25" s="330"/>
      <c r="F25" s="330"/>
      <c r="G25" s="330"/>
      <c r="H25" s="330"/>
      <c r="I25" s="304"/>
      <c r="J25" s="325"/>
      <c r="K25" s="326"/>
      <c r="L25" s="121"/>
      <c r="M25" s="325"/>
      <c r="N25" s="326"/>
      <c r="O25" s="325"/>
      <c r="P25" s="326"/>
      <c r="R25" s="92"/>
      <c r="S25" s="93"/>
    </row>
    <row r="26" spans="2:19" ht="19.5" customHeight="1">
      <c r="B26" s="73"/>
      <c r="C26" s="303"/>
      <c r="D26" s="330"/>
      <c r="E26" s="330"/>
      <c r="F26" s="330"/>
      <c r="G26" s="330"/>
      <c r="H26" s="330"/>
      <c r="I26" s="304"/>
      <c r="J26" s="325"/>
      <c r="K26" s="326"/>
      <c r="L26" s="121"/>
      <c r="M26" s="325"/>
      <c r="N26" s="326"/>
      <c r="O26" s="325"/>
      <c r="P26" s="326"/>
      <c r="R26" s="92"/>
      <c r="S26" s="93"/>
    </row>
    <row r="27" spans="2:19" ht="19.5" customHeight="1">
      <c r="B27" s="73"/>
      <c r="C27" s="303"/>
      <c r="D27" s="330"/>
      <c r="E27" s="330"/>
      <c r="F27" s="330"/>
      <c r="G27" s="330"/>
      <c r="H27" s="330"/>
      <c r="I27" s="304"/>
      <c r="J27" s="325"/>
      <c r="K27" s="326"/>
      <c r="L27" s="121"/>
      <c r="M27" s="325"/>
      <c r="N27" s="326"/>
      <c r="O27" s="325"/>
      <c r="P27" s="326"/>
      <c r="R27" s="92"/>
      <c r="S27" s="93"/>
    </row>
    <row r="28" spans="2:19" ht="19.5" customHeight="1">
      <c r="B28" s="73"/>
      <c r="C28" s="303"/>
      <c r="D28" s="330"/>
      <c r="E28" s="330"/>
      <c r="F28" s="330"/>
      <c r="G28" s="330"/>
      <c r="H28" s="330"/>
      <c r="I28" s="304"/>
      <c r="J28" s="325"/>
      <c r="K28" s="326"/>
      <c r="L28" s="121"/>
      <c r="M28" s="325"/>
      <c r="N28" s="326"/>
      <c r="O28" s="325"/>
      <c r="P28" s="326"/>
      <c r="R28" s="92"/>
      <c r="S28" s="93"/>
    </row>
    <row r="29" spans="2:19" ht="19.5" customHeight="1">
      <c r="B29" s="73"/>
      <c r="C29" s="303"/>
      <c r="D29" s="330"/>
      <c r="E29" s="330"/>
      <c r="F29" s="330"/>
      <c r="G29" s="330"/>
      <c r="H29" s="330"/>
      <c r="I29" s="304"/>
      <c r="J29" s="325"/>
      <c r="K29" s="326"/>
      <c r="L29" s="121"/>
      <c r="M29" s="325"/>
      <c r="N29" s="326"/>
      <c r="O29" s="325"/>
      <c r="P29" s="326"/>
      <c r="R29" s="92"/>
      <c r="S29" s="93"/>
    </row>
    <row r="30" spans="2:19" ht="19.5" customHeight="1">
      <c r="B30" s="73"/>
      <c r="C30" s="303"/>
      <c r="D30" s="330"/>
      <c r="E30" s="330"/>
      <c r="F30" s="330"/>
      <c r="G30" s="330"/>
      <c r="H30" s="330"/>
      <c r="I30" s="304"/>
      <c r="J30" s="325"/>
      <c r="K30" s="326"/>
      <c r="L30" s="121"/>
      <c r="M30" s="325"/>
      <c r="N30" s="326"/>
      <c r="O30" s="325"/>
      <c r="P30" s="326"/>
      <c r="R30" s="92"/>
      <c r="S30" s="93"/>
    </row>
    <row r="31" spans="18:19" ht="19.5" customHeight="1">
      <c r="R31" s="3"/>
      <c r="S31" s="3"/>
    </row>
    <row r="32" spans="18:19" ht="19.5" customHeight="1">
      <c r="R32" s="3"/>
      <c r="S32" s="3"/>
    </row>
  </sheetData>
  <sheetProtection password="FA29" sheet="1"/>
  <mergeCells count="100">
    <mergeCell ref="C15:I15"/>
    <mergeCell ref="B10:L10"/>
    <mergeCell ref="C9:I9"/>
    <mergeCell ref="B8:P8"/>
    <mergeCell ref="C27:I27"/>
    <mergeCell ref="C28:I28"/>
    <mergeCell ref="J11:K11"/>
    <mergeCell ref="M11:N11"/>
    <mergeCell ref="O11:P11"/>
    <mergeCell ref="J12:K12"/>
    <mergeCell ref="C29:I29"/>
    <mergeCell ref="C30:I30"/>
    <mergeCell ref="C26:I26"/>
    <mergeCell ref="C16:I16"/>
    <mergeCell ref="C21:I21"/>
    <mergeCell ref="C22:I22"/>
    <mergeCell ref="C23:I23"/>
    <mergeCell ref="C24:I24"/>
    <mergeCell ref="B3:F4"/>
    <mergeCell ref="C17:I17"/>
    <mergeCell ref="C18:I18"/>
    <mergeCell ref="C19:I19"/>
    <mergeCell ref="C20:I20"/>
    <mergeCell ref="C25:I25"/>
    <mergeCell ref="C11:I11"/>
    <mergeCell ref="C12:I12"/>
    <mergeCell ref="C13:I13"/>
    <mergeCell ref="C14:I14"/>
    <mergeCell ref="B7:P7"/>
    <mergeCell ref="M9:N9"/>
    <mergeCell ref="O9:P9"/>
    <mergeCell ref="M10:N10"/>
    <mergeCell ref="O10:P10"/>
    <mergeCell ref="J9:K9"/>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M12:N12"/>
    <mergeCell ref="M13:N13"/>
    <mergeCell ref="M14:N14"/>
    <mergeCell ref="M15:N15"/>
    <mergeCell ref="M16:N16"/>
    <mergeCell ref="M17:N17"/>
    <mergeCell ref="M28:N28"/>
    <mergeCell ref="M29:N29"/>
    <mergeCell ref="M18:N18"/>
    <mergeCell ref="M19:N19"/>
    <mergeCell ref="M20:N20"/>
    <mergeCell ref="M21:N21"/>
    <mergeCell ref="M22:N22"/>
    <mergeCell ref="M23:N23"/>
    <mergeCell ref="O27:P27"/>
    <mergeCell ref="O28:P28"/>
    <mergeCell ref="O19:P19"/>
    <mergeCell ref="O20:P20"/>
    <mergeCell ref="M24:N24"/>
    <mergeCell ref="M25:N25"/>
    <mergeCell ref="M26:N26"/>
    <mergeCell ref="M27:N27"/>
    <mergeCell ref="O25:P25"/>
    <mergeCell ref="O26:P26"/>
    <mergeCell ref="O13:P13"/>
    <mergeCell ref="O14:P14"/>
    <mergeCell ref="O15:P15"/>
    <mergeCell ref="O16:P16"/>
    <mergeCell ref="O17:P17"/>
    <mergeCell ref="O18:P18"/>
    <mergeCell ref="O29:P29"/>
    <mergeCell ref="O30:P30"/>
    <mergeCell ref="N1:P1"/>
    <mergeCell ref="N3:P3"/>
    <mergeCell ref="O21:P21"/>
    <mergeCell ref="O22:P22"/>
    <mergeCell ref="O23:P23"/>
    <mergeCell ref="O24:P24"/>
    <mergeCell ref="M30:N30"/>
    <mergeCell ref="O12:P12"/>
    <mergeCell ref="H3:I3"/>
    <mergeCell ref="H4:I4"/>
    <mergeCell ref="J4:O4"/>
    <mergeCell ref="M5:P5"/>
    <mergeCell ref="M6:O6"/>
    <mergeCell ref="I6:K6"/>
    <mergeCell ref="L3:M3"/>
    <mergeCell ref="J3:K3"/>
  </mergeCells>
  <conditionalFormatting sqref="P6">
    <cfRule type="expression" priority="18" dxfId="22" stopIfTrue="1">
      <formula>$P$6=""</formula>
    </cfRule>
  </conditionalFormatting>
  <conditionalFormatting sqref="N1:P1">
    <cfRule type="expression" priority="16" dxfId="0" stopIfTrue="1">
      <formula>$N$1="提出区分"</formula>
    </cfRule>
  </conditionalFormatting>
  <conditionalFormatting sqref="J3:K3">
    <cfRule type="expression" priority="15" dxfId="0" stopIfTrue="1">
      <formula>$J$3=""</formula>
    </cfRule>
  </conditionalFormatting>
  <conditionalFormatting sqref="N3:P3">
    <cfRule type="expression" priority="14" dxfId="0" stopIfTrue="1">
      <formula>$N$3=""</formula>
    </cfRule>
  </conditionalFormatting>
  <conditionalFormatting sqref="J4:O4">
    <cfRule type="expression" priority="13" dxfId="0" stopIfTrue="1">
      <formula>$J$4="様式18-1に事業体名を入力してください。"</formula>
    </cfRule>
  </conditionalFormatting>
  <conditionalFormatting sqref="P4">
    <cfRule type="expression" priority="12" dxfId="0" stopIfTrue="1">
      <formula>$P$4=""</formula>
    </cfRule>
  </conditionalFormatting>
  <conditionalFormatting sqref="M5:P5">
    <cfRule type="expression" priority="11" dxfId="0" stopIfTrue="1">
      <formula>$M$5="平成　　年　　月　　日現在　"</formula>
    </cfRule>
  </conditionalFormatting>
  <conditionalFormatting sqref="M10:N10">
    <cfRule type="expression" priority="10" dxfId="0" stopIfTrue="1">
      <formula>$M$10=""</formula>
    </cfRule>
  </conditionalFormatting>
  <conditionalFormatting sqref="O10:P10">
    <cfRule type="expression" priority="9" dxfId="0" stopIfTrue="1">
      <formula>$O$10=""</formula>
    </cfRule>
  </conditionalFormatting>
  <conditionalFormatting sqref="L6">
    <cfRule type="expression" priority="8" dxfId="0" stopIfTrue="1">
      <formula>$L$6=0</formula>
    </cfRule>
  </conditionalFormatting>
  <conditionalFormatting sqref="B11:B30">
    <cfRule type="expression" priority="6" dxfId="22" stopIfTrue="1">
      <formula>B11=""</formula>
    </cfRule>
  </conditionalFormatting>
  <conditionalFormatting sqref="C11:I30">
    <cfRule type="expression" priority="5" dxfId="22" stopIfTrue="1">
      <formula>C11=""</formula>
    </cfRule>
  </conditionalFormatting>
  <conditionalFormatting sqref="J11:K30">
    <cfRule type="expression" priority="4" dxfId="22" stopIfTrue="1">
      <formula>J11=""</formula>
    </cfRule>
  </conditionalFormatting>
  <conditionalFormatting sqref="L11:L30">
    <cfRule type="expression" priority="3" dxfId="22" stopIfTrue="1">
      <formula>L11=""</formula>
    </cfRule>
  </conditionalFormatting>
  <conditionalFormatting sqref="M11:N30">
    <cfRule type="expression" priority="2" dxfId="22" stopIfTrue="1">
      <formula>M11=""</formula>
    </cfRule>
  </conditionalFormatting>
  <conditionalFormatting sqref="O11:P30">
    <cfRule type="expression" priority="1" dxfId="22" stopIfTrue="1">
      <formula>O11=""</formula>
    </cfRule>
  </conditionalFormatting>
  <dataValidations count="3">
    <dataValidation type="whole" operator="greaterThanOrEqual" allowBlank="1" showInputMessage="1" showErrorMessage="1" error="単価は半角数字で入力してください。" imeMode="disabled" sqref="J11:K30">
      <formula1>0</formula1>
    </dataValidation>
    <dataValidation type="whole" operator="greaterThanOrEqual" allowBlank="1" showInputMessage="1" showErrorMessage="1" error="数量は半角数字で入力してください。" imeMode="disabled" sqref="L11:L30">
      <formula1>0</formula1>
    </dataValidation>
    <dataValidation type="date" allowBlank="1" showInputMessage="1" showErrorMessage="1" error="資材購入費は2016年1月20日～5月31日までの日付をご入力下さい。" sqref="B11:B30">
      <formula1>INDIRECT("リスト!G42")</formula1>
      <formula2>INDIRECT("リスト!G43")</formula2>
    </dataValidation>
  </dataValidations>
  <printOptions horizontalCentered="1"/>
  <pageMargins left="0.3937007874015748" right="0.3937007874015748" top="0.7874015748031497" bottom="0.1968503937007874" header="0.3937007874015748" footer="0.1968503937007874"/>
  <pageSetup horizontalDpi="600" verticalDpi="600" orientation="landscape" paperSize="9" scale="91" r:id="rId1"/>
  <colBreaks count="1" manualBreakCount="1">
    <brk id="17" max="30" man="1"/>
  </colBreaks>
</worksheet>
</file>

<file path=xl/worksheets/sheet9.xml><?xml version="1.0" encoding="utf-8"?>
<worksheet xmlns="http://schemas.openxmlformats.org/spreadsheetml/2006/main" xmlns:r="http://schemas.openxmlformats.org/officeDocument/2006/relationships">
  <dimension ref="B1:T32"/>
  <sheetViews>
    <sheetView view="pageBreakPreview" zoomScale="90" zoomScaleSheetLayoutView="90" zoomScalePageLayoutView="0" workbookViewId="0" topLeftCell="A1">
      <selection activeCell="C8" sqref="C8"/>
    </sheetView>
  </sheetViews>
  <sheetFormatPr defaultColWidth="9.140625" defaultRowHeight="19.5" customHeight="1"/>
  <cols>
    <col min="1" max="1" width="3.57421875" style="0" customWidth="1"/>
    <col min="2" max="2" width="4.421875" style="0" bestFit="1" customWidth="1"/>
    <col min="3" max="3" width="5.57421875" style="0" customWidth="1"/>
    <col min="4" max="4" width="20.57421875" style="0" customWidth="1"/>
    <col min="5" max="6" width="6.57421875" style="0" customWidth="1"/>
    <col min="7" max="11" width="12.57421875" style="0" customWidth="1"/>
    <col min="12" max="12" width="6.57421875" style="0" customWidth="1"/>
    <col min="13" max="13" width="10.57421875" style="0" customWidth="1"/>
    <col min="14" max="14" width="6.57421875" style="0" customWidth="1"/>
    <col min="15" max="15" width="8.57421875" style="0" customWidth="1"/>
    <col min="16" max="19" width="8.140625" style="0" customWidth="1"/>
    <col min="20" max="20" width="9.57421875" style="0" customWidth="1"/>
    <col min="21" max="21" width="3.57421875" style="0" customWidth="1"/>
  </cols>
  <sheetData>
    <row r="1" spans="2:20" ht="19.5" customHeight="1">
      <c r="B1" s="288" t="str">
        <f>'18-1(TR表紙)'!C29&amp;'18-1(TR表紙)'!D29</f>
        <v>様式18-7</v>
      </c>
      <c r="C1" s="288"/>
      <c r="D1" s="288"/>
      <c r="E1" s="51" t="str">
        <f>'18-2(TR基本)'!E1</f>
        <v>27補正</v>
      </c>
      <c r="R1" s="317" t="str">
        <f>IF('18-1(TR表紙)'!$J$2="","提出区分",'18-1(TR表紙)'!$J$2)</f>
        <v>提出区分</v>
      </c>
      <c r="S1" s="317"/>
      <c r="T1" s="317"/>
    </row>
    <row r="2" ht="15" customHeight="1"/>
    <row r="3" spans="2:20" ht="19.5" customHeight="1">
      <c r="B3" s="340" t="s">
        <v>411</v>
      </c>
      <c r="C3" s="340"/>
      <c r="D3" s="340"/>
      <c r="E3" s="340"/>
      <c r="F3" s="340"/>
      <c r="G3" s="340"/>
      <c r="H3" s="142"/>
      <c r="I3" s="142"/>
      <c r="J3" s="142"/>
      <c r="K3" s="76"/>
      <c r="L3" s="288" t="s">
        <v>359</v>
      </c>
      <c r="M3" s="288"/>
      <c r="N3" s="288">
        <f>IF('18-1(TR表紙)'!$I$14="","",'18-1(TR表紙)'!$I$14)</f>
      </c>
      <c r="O3" s="288"/>
      <c r="P3" s="288" t="s">
        <v>361</v>
      </c>
      <c r="Q3" s="288"/>
      <c r="R3" s="288">
        <f>IF('18-1(TR表紙)'!$J$14="","",'18-1(TR表紙)'!$J$14)</f>
      </c>
      <c r="S3" s="288"/>
      <c r="T3" s="288"/>
    </row>
    <row r="4" spans="2:20" ht="19.5" customHeight="1">
      <c r="B4" s="340"/>
      <c r="C4" s="340"/>
      <c r="D4" s="340"/>
      <c r="E4" s="340"/>
      <c r="F4" s="340"/>
      <c r="G4" s="340"/>
      <c r="H4" s="142"/>
      <c r="I4" s="142"/>
      <c r="J4" s="142"/>
      <c r="K4" s="76"/>
      <c r="L4" s="288" t="s">
        <v>360</v>
      </c>
      <c r="M4" s="288"/>
      <c r="N4" s="280" t="str">
        <f>IF('18-1(TR表紙)'!$H$9="","様式18-1に事業体名を入力してください。",'18-1(TR表紙)'!$H$9)</f>
        <v>様式18-1に事業体名を入力してください。</v>
      </c>
      <c r="O4" s="281"/>
      <c r="P4" s="281"/>
      <c r="Q4" s="281"/>
      <c r="R4" s="281"/>
      <c r="S4" s="281"/>
      <c r="T4" s="60">
        <f>IF('18-1(TR表紙)'!$K$14="","",'18-1(TR表紙)'!$K$14)</f>
      </c>
    </row>
    <row r="5" spans="16:20" ht="19.5" customHeight="1">
      <c r="P5" s="300" t="str">
        <f>IF('18-1(TR表紙)'!$J$4="","平成　　年　　月　　日現在　",TEXT('18-1(TR表紙)'!$J$4,"ggge年m月d日現在　"))</f>
        <v>平成　　年　　月　　日現在　</v>
      </c>
      <c r="Q5" s="300"/>
      <c r="R5" s="300"/>
      <c r="S5" s="300"/>
      <c r="T5" s="300"/>
    </row>
    <row r="6" spans="2:20" ht="42" customHeight="1">
      <c r="B6" s="331" t="s">
        <v>392</v>
      </c>
      <c r="C6" s="331" t="s">
        <v>185</v>
      </c>
      <c r="D6" s="339" t="s">
        <v>186</v>
      </c>
      <c r="E6" s="339" t="s">
        <v>187</v>
      </c>
      <c r="F6" s="339" t="s">
        <v>188</v>
      </c>
      <c r="G6" s="341" t="s">
        <v>195</v>
      </c>
      <c r="H6" s="341"/>
      <c r="I6" s="342" t="s">
        <v>438</v>
      </c>
      <c r="J6" s="343"/>
      <c r="K6" s="344"/>
      <c r="L6" s="331" t="s">
        <v>189</v>
      </c>
      <c r="M6" s="332" t="s">
        <v>193</v>
      </c>
      <c r="N6" s="331" t="s">
        <v>190</v>
      </c>
      <c r="O6" s="332" t="s">
        <v>440</v>
      </c>
      <c r="P6" s="333" t="s">
        <v>194</v>
      </c>
      <c r="Q6" s="334"/>
      <c r="R6" s="334"/>
      <c r="S6" s="334"/>
      <c r="T6" s="335"/>
    </row>
    <row r="7" spans="2:20" ht="129.75" customHeight="1">
      <c r="B7" s="331"/>
      <c r="C7" s="331"/>
      <c r="D7" s="339"/>
      <c r="E7" s="339"/>
      <c r="F7" s="339"/>
      <c r="G7" s="143" t="s">
        <v>191</v>
      </c>
      <c r="H7" s="143" t="s">
        <v>192</v>
      </c>
      <c r="I7" s="143" t="s">
        <v>439</v>
      </c>
      <c r="J7" s="143" t="s">
        <v>448</v>
      </c>
      <c r="K7" s="198" t="s">
        <v>473</v>
      </c>
      <c r="L7" s="331"/>
      <c r="M7" s="332"/>
      <c r="N7" s="331"/>
      <c r="O7" s="332"/>
      <c r="P7" s="336"/>
      <c r="Q7" s="337"/>
      <c r="R7" s="337"/>
      <c r="S7" s="337"/>
      <c r="T7" s="338"/>
    </row>
    <row r="8" spans="2:20" ht="19.5" customHeight="1">
      <c r="B8" s="2">
        <v>1</v>
      </c>
      <c r="C8" s="115">
        <f aca="true" t="shared" si="0" ref="C8:C22">IF(D8="","",TEXT(B8,"00"))</f>
      </c>
      <c r="D8" s="122"/>
      <c r="E8" s="70"/>
      <c r="F8" s="130"/>
      <c r="G8" s="73"/>
      <c r="H8" s="73"/>
      <c r="I8" s="73"/>
      <c r="J8" s="73"/>
      <c r="K8" s="73"/>
      <c r="L8" s="131"/>
      <c r="M8" s="70"/>
      <c r="N8" s="70"/>
      <c r="O8" s="70"/>
      <c r="P8" s="303"/>
      <c r="Q8" s="330"/>
      <c r="R8" s="330"/>
      <c r="S8" s="330"/>
      <c r="T8" s="304"/>
    </row>
    <row r="9" spans="2:20" ht="19.5" customHeight="1">
      <c r="B9" s="2">
        <v>2</v>
      </c>
      <c r="C9" s="119">
        <f t="shared" si="0"/>
      </c>
      <c r="D9" s="122"/>
      <c r="E9" s="70"/>
      <c r="F9" s="130"/>
      <c r="G9" s="73"/>
      <c r="H9" s="73"/>
      <c r="I9" s="73"/>
      <c r="J9" s="73"/>
      <c r="K9" s="73"/>
      <c r="L9" s="131"/>
      <c r="M9" s="70"/>
      <c r="N9" s="70"/>
      <c r="O9" s="70"/>
      <c r="P9" s="303"/>
      <c r="Q9" s="330"/>
      <c r="R9" s="330"/>
      <c r="S9" s="330"/>
      <c r="T9" s="304"/>
    </row>
    <row r="10" spans="2:20" ht="19.5" customHeight="1">
      <c r="B10" s="2">
        <v>3</v>
      </c>
      <c r="C10" s="119">
        <f t="shared" si="0"/>
      </c>
      <c r="D10" s="122"/>
      <c r="E10" s="70"/>
      <c r="F10" s="130"/>
      <c r="G10" s="73"/>
      <c r="H10" s="73"/>
      <c r="I10" s="73"/>
      <c r="J10" s="73"/>
      <c r="K10" s="73"/>
      <c r="L10" s="131"/>
      <c r="M10" s="70"/>
      <c r="N10" s="70"/>
      <c r="O10" s="70"/>
      <c r="P10" s="303"/>
      <c r="Q10" s="330"/>
      <c r="R10" s="330"/>
      <c r="S10" s="330"/>
      <c r="T10" s="304"/>
    </row>
    <row r="11" spans="2:20" ht="19.5" customHeight="1">
      <c r="B11" s="2">
        <v>4</v>
      </c>
      <c r="C11" s="119">
        <f t="shared" si="0"/>
      </c>
      <c r="D11" s="122"/>
      <c r="E11" s="70"/>
      <c r="F11" s="130"/>
      <c r="G11" s="73"/>
      <c r="H11" s="73"/>
      <c r="I11" s="73"/>
      <c r="J11" s="73"/>
      <c r="K11" s="73"/>
      <c r="L11" s="131"/>
      <c r="M11" s="70"/>
      <c r="N11" s="70"/>
      <c r="O11" s="70"/>
      <c r="P11" s="303"/>
      <c r="Q11" s="330"/>
      <c r="R11" s="330"/>
      <c r="S11" s="330"/>
      <c r="T11" s="304"/>
    </row>
    <row r="12" spans="2:20" ht="19.5" customHeight="1">
      <c r="B12" s="2">
        <v>5</v>
      </c>
      <c r="C12" s="119">
        <f t="shared" si="0"/>
      </c>
      <c r="D12" s="122"/>
      <c r="E12" s="70"/>
      <c r="F12" s="130"/>
      <c r="G12" s="73"/>
      <c r="H12" s="73"/>
      <c r="I12" s="73"/>
      <c r="J12" s="73"/>
      <c r="K12" s="73"/>
      <c r="L12" s="131"/>
      <c r="M12" s="70"/>
      <c r="N12" s="70"/>
      <c r="O12" s="70"/>
      <c r="P12" s="303"/>
      <c r="Q12" s="330"/>
      <c r="R12" s="330"/>
      <c r="S12" s="330"/>
      <c r="T12" s="304"/>
    </row>
    <row r="13" spans="2:20" ht="19.5" customHeight="1">
      <c r="B13" s="2">
        <v>6</v>
      </c>
      <c r="C13" s="119">
        <f t="shared" si="0"/>
      </c>
      <c r="D13" s="122"/>
      <c r="E13" s="70"/>
      <c r="F13" s="130"/>
      <c r="G13" s="73"/>
      <c r="H13" s="73"/>
      <c r="I13" s="73"/>
      <c r="J13" s="73"/>
      <c r="K13" s="73"/>
      <c r="L13" s="131"/>
      <c r="M13" s="70"/>
      <c r="N13" s="70"/>
      <c r="O13" s="70"/>
      <c r="P13" s="303"/>
      <c r="Q13" s="330"/>
      <c r="R13" s="330"/>
      <c r="S13" s="330"/>
      <c r="T13" s="304"/>
    </row>
    <row r="14" spans="2:20" ht="19.5" customHeight="1">
      <c r="B14" s="2">
        <v>7</v>
      </c>
      <c r="C14" s="119">
        <f t="shared" si="0"/>
      </c>
      <c r="D14" s="122"/>
      <c r="E14" s="70"/>
      <c r="F14" s="130"/>
      <c r="G14" s="73"/>
      <c r="H14" s="73"/>
      <c r="I14" s="73"/>
      <c r="J14" s="73"/>
      <c r="K14" s="73"/>
      <c r="L14" s="131"/>
      <c r="M14" s="70"/>
      <c r="N14" s="70"/>
      <c r="O14" s="70"/>
      <c r="P14" s="303"/>
      <c r="Q14" s="330"/>
      <c r="R14" s="330"/>
      <c r="S14" s="330"/>
      <c r="T14" s="304"/>
    </row>
    <row r="15" spans="2:20" ht="19.5" customHeight="1">
      <c r="B15" s="2">
        <v>8</v>
      </c>
      <c r="C15" s="119">
        <f t="shared" si="0"/>
      </c>
      <c r="D15" s="122"/>
      <c r="E15" s="70"/>
      <c r="F15" s="130"/>
      <c r="G15" s="73"/>
      <c r="H15" s="73"/>
      <c r="I15" s="73"/>
      <c r="J15" s="73"/>
      <c r="K15" s="73"/>
      <c r="L15" s="131"/>
      <c r="M15" s="70"/>
      <c r="N15" s="70"/>
      <c r="O15" s="70"/>
      <c r="P15" s="303"/>
      <c r="Q15" s="330"/>
      <c r="R15" s="330"/>
      <c r="S15" s="330"/>
      <c r="T15" s="304"/>
    </row>
    <row r="16" spans="2:20" ht="19.5" customHeight="1">
      <c r="B16" s="2">
        <v>9</v>
      </c>
      <c r="C16" s="141">
        <f t="shared" si="0"/>
      </c>
      <c r="D16" s="122"/>
      <c r="E16" s="70"/>
      <c r="F16" s="130"/>
      <c r="G16" s="73"/>
      <c r="H16" s="73"/>
      <c r="I16" s="73"/>
      <c r="J16" s="73"/>
      <c r="K16" s="73"/>
      <c r="L16" s="131"/>
      <c r="M16" s="70"/>
      <c r="N16" s="70"/>
      <c r="O16" s="70"/>
      <c r="P16" s="303"/>
      <c r="Q16" s="330"/>
      <c r="R16" s="330"/>
      <c r="S16" s="330"/>
      <c r="T16" s="304"/>
    </row>
    <row r="17" spans="2:20" ht="19.5" customHeight="1">
      <c r="B17" s="2">
        <v>10</v>
      </c>
      <c r="C17" s="141">
        <f t="shared" si="0"/>
      </c>
      <c r="D17" s="122"/>
      <c r="E17" s="70"/>
      <c r="F17" s="130"/>
      <c r="G17" s="73"/>
      <c r="H17" s="73"/>
      <c r="I17" s="73"/>
      <c r="J17" s="73"/>
      <c r="K17" s="73"/>
      <c r="L17" s="131"/>
      <c r="M17" s="70"/>
      <c r="N17" s="70"/>
      <c r="O17" s="70"/>
      <c r="P17" s="303"/>
      <c r="Q17" s="330"/>
      <c r="R17" s="330"/>
      <c r="S17" s="330"/>
      <c r="T17" s="304"/>
    </row>
    <row r="18" spans="2:20" ht="19.5" customHeight="1">
      <c r="B18" s="2">
        <v>11</v>
      </c>
      <c r="C18" s="141">
        <f t="shared" si="0"/>
      </c>
      <c r="D18" s="122"/>
      <c r="E18" s="70"/>
      <c r="F18" s="130"/>
      <c r="G18" s="73"/>
      <c r="H18" s="73"/>
      <c r="I18" s="73"/>
      <c r="J18" s="73"/>
      <c r="K18" s="73"/>
      <c r="L18" s="131"/>
      <c r="M18" s="70"/>
      <c r="N18" s="70"/>
      <c r="O18" s="70"/>
      <c r="P18" s="303"/>
      <c r="Q18" s="330"/>
      <c r="R18" s="330"/>
      <c r="S18" s="330"/>
      <c r="T18" s="304"/>
    </row>
    <row r="19" spans="2:20" ht="19.5" customHeight="1">
      <c r="B19" s="2">
        <v>12</v>
      </c>
      <c r="C19" s="141">
        <f t="shared" si="0"/>
      </c>
      <c r="D19" s="122"/>
      <c r="E19" s="70"/>
      <c r="F19" s="130"/>
      <c r="G19" s="73"/>
      <c r="H19" s="73"/>
      <c r="I19" s="73"/>
      <c r="J19" s="73"/>
      <c r="K19" s="73"/>
      <c r="L19" s="131"/>
      <c r="M19" s="70"/>
      <c r="N19" s="70"/>
      <c r="O19" s="70"/>
      <c r="P19" s="303"/>
      <c r="Q19" s="330"/>
      <c r="R19" s="330"/>
      <c r="S19" s="330"/>
      <c r="T19" s="304"/>
    </row>
    <row r="20" spans="2:20" ht="19.5" customHeight="1">
      <c r="B20" s="2">
        <v>13</v>
      </c>
      <c r="C20" s="141">
        <f t="shared" si="0"/>
      </c>
      <c r="D20" s="122"/>
      <c r="E20" s="70"/>
      <c r="F20" s="130"/>
      <c r="G20" s="73"/>
      <c r="H20" s="73"/>
      <c r="I20" s="73"/>
      <c r="J20" s="73"/>
      <c r="K20" s="73"/>
      <c r="L20" s="131"/>
      <c r="M20" s="70"/>
      <c r="N20" s="70"/>
      <c r="O20" s="70"/>
      <c r="P20" s="303"/>
      <c r="Q20" s="330"/>
      <c r="R20" s="330"/>
      <c r="S20" s="330"/>
      <c r="T20" s="304"/>
    </row>
    <row r="21" spans="2:20" ht="19.5" customHeight="1">
      <c r="B21" s="2">
        <v>14</v>
      </c>
      <c r="C21" s="141">
        <f t="shared" si="0"/>
      </c>
      <c r="D21" s="122"/>
      <c r="E21" s="70"/>
      <c r="F21" s="130"/>
      <c r="G21" s="73"/>
      <c r="H21" s="73"/>
      <c r="I21" s="73"/>
      <c r="J21" s="73"/>
      <c r="K21" s="73"/>
      <c r="L21" s="131"/>
      <c r="M21" s="70"/>
      <c r="N21" s="70"/>
      <c r="O21" s="70"/>
      <c r="P21" s="303"/>
      <c r="Q21" s="330"/>
      <c r="R21" s="330"/>
      <c r="S21" s="330"/>
      <c r="T21" s="304"/>
    </row>
    <row r="22" spans="2:20" ht="19.5" customHeight="1">
      <c r="B22" s="2">
        <v>15</v>
      </c>
      <c r="C22" s="119">
        <f t="shared" si="0"/>
      </c>
      <c r="D22" s="122"/>
      <c r="E22" s="70"/>
      <c r="F22" s="130"/>
      <c r="G22" s="73"/>
      <c r="H22" s="73"/>
      <c r="I22" s="73"/>
      <c r="J22" s="73"/>
      <c r="K22" s="73"/>
      <c r="L22" s="131"/>
      <c r="M22" s="70"/>
      <c r="N22" s="70"/>
      <c r="O22" s="70"/>
      <c r="P22" s="303"/>
      <c r="Q22" s="330"/>
      <c r="R22" s="330"/>
      <c r="S22" s="330"/>
      <c r="T22" s="304"/>
    </row>
    <row r="23" ht="9.75" customHeight="1"/>
    <row r="24" spans="2:3" ht="18" customHeight="1">
      <c r="B24" s="147" t="s">
        <v>449</v>
      </c>
      <c r="C24" s="145" t="s">
        <v>450</v>
      </c>
    </row>
    <row r="25" spans="2:3" ht="18" customHeight="1">
      <c r="B25" s="147" t="s">
        <v>451</v>
      </c>
      <c r="C25" s="145" t="s">
        <v>452</v>
      </c>
    </row>
    <row r="26" spans="2:3" ht="18" customHeight="1">
      <c r="B26" s="147" t="s">
        <v>453</v>
      </c>
      <c r="C26" s="145" t="s">
        <v>454</v>
      </c>
    </row>
    <row r="27" spans="2:3" ht="18" customHeight="1">
      <c r="B27" s="148" t="s">
        <v>455</v>
      </c>
      <c r="C27" s="145" t="s">
        <v>441</v>
      </c>
    </row>
    <row r="28" spans="2:3" ht="18" customHeight="1">
      <c r="B28" s="148"/>
      <c r="C28" s="145" t="s">
        <v>456</v>
      </c>
    </row>
    <row r="29" spans="2:3" ht="18" customHeight="1">
      <c r="B29" s="148"/>
      <c r="C29" s="145" t="s">
        <v>457</v>
      </c>
    </row>
    <row r="30" spans="2:3" ht="18" customHeight="1">
      <c r="B30" s="148"/>
      <c r="C30" s="183" t="s">
        <v>591</v>
      </c>
    </row>
    <row r="31" spans="2:3" ht="18" customHeight="1">
      <c r="B31" s="148" t="s">
        <v>458</v>
      </c>
      <c r="C31" s="145" t="s">
        <v>459</v>
      </c>
    </row>
    <row r="32" spans="2:3" ht="18" customHeight="1">
      <c r="B32" s="148" t="s">
        <v>460</v>
      </c>
      <c r="C32" s="145" t="s">
        <v>442</v>
      </c>
    </row>
  </sheetData>
  <sheetProtection password="FA29" sheet="1"/>
  <mergeCells count="37">
    <mergeCell ref="L4:M4"/>
    <mergeCell ref="N4:S4"/>
    <mergeCell ref="B1:D1"/>
    <mergeCell ref="R1:T1"/>
    <mergeCell ref="R3:T3"/>
    <mergeCell ref="P3:Q3"/>
    <mergeCell ref="N3:O3"/>
    <mergeCell ref="L3:M3"/>
    <mergeCell ref="P17:T17"/>
    <mergeCell ref="D6:D7"/>
    <mergeCell ref="B3:G4"/>
    <mergeCell ref="F6:F7"/>
    <mergeCell ref="G6:H6"/>
    <mergeCell ref="E6:E7"/>
    <mergeCell ref="I6:K6"/>
    <mergeCell ref="M6:M7"/>
    <mergeCell ref="B6:B7"/>
    <mergeCell ref="C6:C7"/>
    <mergeCell ref="P5:T5"/>
    <mergeCell ref="L6:L7"/>
    <mergeCell ref="P16:T16"/>
    <mergeCell ref="P14:T14"/>
    <mergeCell ref="P12:T12"/>
    <mergeCell ref="P13:T13"/>
    <mergeCell ref="N6:N7"/>
    <mergeCell ref="O6:O7"/>
    <mergeCell ref="P6:T7"/>
    <mergeCell ref="P22:T22"/>
    <mergeCell ref="P8:T8"/>
    <mergeCell ref="P9:T9"/>
    <mergeCell ref="P10:T10"/>
    <mergeCell ref="P11:T11"/>
    <mergeCell ref="P20:T20"/>
    <mergeCell ref="P15:T15"/>
    <mergeCell ref="P21:T21"/>
    <mergeCell ref="P18:T18"/>
    <mergeCell ref="P19:T19"/>
  </mergeCells>
  <conditionalFormatting sqref="D11:D22">
    <cfRule type="expression" priority="16" dxfId="22" stopIfTrue="1">
      <formula>D11=""</formula>
    </cfRule>
  </conditionalFormatting>
  <conditionalFormatting sqref="E11:S15 E21:S22 E16:O20 O8:S10">
    <cfRule type="expression" priority="15" dxfId="22" stopIfTrue="1">
      <formula>E8=""</formula>
    </cfRule>
  </conditionalFormatting>
  <conditionalFormatting sqref="C8:C22">
    <cfRule type="expression" priority="14" dxfId="0" stopIfTrue="1">
      <formula>C8=""</formula>
    </cfRule>
  </conditionalFormatting>
  <conditionalFormatting sqref="R1:T1">
    <cfRule type="expression" priority="13" dxfId="0" stopIfTrue="1">
      <formula>$R$1="提出区分"</formula>
    </cfRule>
  </conditionalFormatting>
  <conditionalFormatting sqref="N3:O3">
    <cfRule type="expression" priority="12" dxfId="0" stopIfTrue="1">
      <formula>$N$3=""</formula>
    </cfRule>
  </conditionalFormatting>
  <conditionalFormatting sqref="R3:T3">
    <cfRule type="expression" priority="11" dxfId="0" stopIfTrue="1">
      <formula>$R$3=""</formula>
    </cfRule>
  </conditionalFormatting>
  <conditionalFormatting sqref="N4:S4">
    <cfRule type="expression" priority="10" dxfId="0" stopIfTrue="1">
      <formula>$N$4="様式18-1に事業体名を入力してください。"</formula>
    </cfRule>
  </conditionalFormatting>
  <conditionalFormatting sqref="T4">
    <cfRule type="expression" priority="9" dxfId="0" stopIfTrue="1">
      <formula>$T$4=""</formula>
    </cfRule>
  </conditionalFormatting>
  <conditionalFormatting sqref="P5:T5">
    <cfRule type="expression" priority="8" dxfId="0" stopIfTrue="1">
      <formula>$P$5="平成　　年　　月　　日現在　"</formula>
    </cfRule>
  </conditionalFormatting>
  <conditionalFormatting sqref="P16:S16">
    <cfRule type="expression" priority="7" dxfId="22" stopIfTrue="1">
      <formula>P16=""</formula>
    </cfRule>
  </conditionalFormatting>
  <conditionalFormatting sqref="P17:S17">
    <cfRule type="expression" priority="6" dxfId="22" stopIfTrue="1">
      <formula>P17=""</formula>
    </cfRule>
  </conditionalFormatting>
  <conditionalFormatting sqref="P18:S18">
    <cfRule type="expression" priority="5" dxfId="22" stopIfTrue="1">
      <formula>P18=""</formula>
    </cfRule>
  </conditionalFormatting>
  <conditionalFormatting sqref="P19:S19">
    <cfRule type="expression" priority="4" dxfId="22" stopIfTrue="1">
      <formula>P19=""</formula>
    </cfRule>
  </conditionalFormatting>
  <conditionalFormatting sqref="P20:S20">
    <cfRule type="expression" priority="3" dxfId="22" stopIfTrue="1">
      <formula>P20=""</formula>
    </cfRule>
  </conditionalFormatting>
  <conditionalFormatting sqref="D8:D10">
    <cfRule type="expression" priority="2" dxfId="22" stopIfTrue="1">
      <formula>D8=""</formula>
    </cfRule>
  </conditionalFormatting>
  <conditionalFormatting sqref="E8:N10">
    <cfRule type="expression" priority="1" dxfId="22" stopIfTrue="1">
      <formula>E8=""</formula>
    </cfRule>
  </conditionalFormatting>
  <dataValidations count="8">
    <dataValidation type="list" allowBlank="1" showInputMessage="1" showErrorMessage="1" error="性別はリストから選択してください。" sqref="E8:E22">
      <formula1>INDIRECT("リスト!$G$20:$G$21")</formula1>
    </dataValidation>
    <dataValidation type="list" allowBlank="1" showInputMessage="1" showErrorMessage="1" error="指導員資格を満たしていることが確認できたら、リストから○を選択してください。" sqref="N8:N22">
      <formula1>INDIRECT("リスト!$G$13")</formula1>
    </dataValidation>
    <dataValidation type="list" allowBlank="1" showInputMessage="1" showErrorMessage="1" error="指導員能力向上研修の受講年度はリストから選択してください。" sqref="M8:M22">
      <formula1>INDIRECT("リスト!$C$9:$C$15")</formula1>
    </dataValidation>
    <dataValidation type="list" allowBlank="1" showInputMessage="1" showErrorMessage="1" error="本年度のトライアル雇用の研修をした指導員について、リストから●を選択してください。" sqref="O8:O22">
      <formula1>INDIRECT("リスト!$G$14")</formula1>
    </dataValidation>
    <dataValidation type="whole" allowBlank="1" showInputMessage="1" showErrorMessage="1" error="年齢は半角数字で入力してください。" imeMode="disabled" sqref="F8:F22">
      <formula1>0</formula1>
      <formula2>99</formula2>
    </dataValidation>
    <dataValidation type="custom" allowBlank="1" showInputMessage="1" showErrorMessage="1" error="氏名は全角20文字以内で入力してください。&#10;※空白（スペース）も全角で入力してください。&#10;　 氏名の前後に空白（スペース）が入力されていないか確認してください。" imeMode="hiragana" sqref="D8:D22">
      <formula1>AND(TRIM(D8)=D8,LENB(D8)&lt;=40,D8=WIDECHAR(D8))</formula1>
    </dataValidation>
    <dataValidation type="whole" allowBlank="1" showInputMessage="1" showErrorMessage="1" error="林業就業経験（年）は 3～99 の間です。" imeMode="disabled" sqref="L8:L22">
      <formula1>3</formula1>
      <formula2>99</formula2>
    </dataValidation>
    <dataValidation type="date" operator="greaterThanOrEqual" allowBlank="1" showInputMessage="1" showErrorMessage="1" error="安全衛生教育等の修了年月日の入力を確認してください。" sqref="G8:K22">
      <formula1>1</formula1>
    </dataValidation>
  </dataValidations>
  <printOptions horizontalCentered="1"/>
  <pageMargins left="0.3937007874015748" right="0.3937007874015748" top="0.7874015748031497" bottom="0.1968503937007874" header="0.3937007874015748" footer="0.1968503937007874"/>
  <pageSetup horizontalDpi="600" verticalDpi="600" orientation="landscape" paperSize="9" scale="76" r:id="rId1"/>
  <colBreaks count="1" manualBreakCount="1">
    <brk id="20"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渡辺 知代</dc:creator>
  <cp:keywords/>
  <dc:description/>
  <cp:lastModifiedBy>全森　藤倉 朋行</cp:lastModifiedBy>
  <cp:lastPrinted>2016-02-29T05:07:31Z</cp:lastPrinted>
  <dcterms:created xsi:type="dcterms:W3CDTF">2013-02-13T01:59:49Z</dcterms:created>
  <dcterms:modified xsi:type="dcterms:W3CDTF">2016-03-07T02:18:50Z</dcterms:modified>
  <cp:category/>
  <cp:version/>
  <cp:contentType/>
  <cp:contentStatus/>
</cp:coreProperties>
</file>