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30" windowWidth="16755" windowHeight="5700" tabRatio="799" firstSheet="1" activeTab="3"/>
  </bookViews>
  <sheets>
    <sheet name="日付" sheetId="1" state="hidden" r:id="rId1"/>
    <sheet name="【4月】月集計表" sheetId="2" r:id="rId2"/>
    <sheet name="【5月】月集計表" sheetId="3" r:id="rId3"/>
    <sheet name="【年集計表】" sheetId="4" r:id="rId4"/>
  </sheets>
  <definedNames>
    <definedName name="_xlnm.Print_Area" localSheetId="1">'【4月】月集計表'!$A$1:$AZ$54</definedName>
    <definedName name="_xlnm.Print_Area" localSheetId="2">'【5月】月集計表'!$A$1:$AZ$54</definedName>
    <definedName name="_xlnm.Print_Area" localSheetId="3">'【年集計表】'!$A$1:$T$25</definedName>
    <definedName name="祝日1">'日付'!$A$19:$T$19</definedName>
    <definedName name="祝日2">'日付'!$A$22:$T$22</definedName>
  </definedNames>
  <calcPr fullCalcOnLoad="1"/>
</workbook>
</file>

<file path=xl/comments2.xml><?xml version="1.0" encoding="utf-8"?>
<comments xmlns="http://schemas.openxmlformats.org/spreadsheetml/2006/main">
  <authors>
    <author>全森　藤倉 朋行</author>
  </authors>
  <commentList>
    <comment ref="F9" authorId="0">
      <text>
        <r>
          <rPr>
            <sz val="14"/>
            <rFont val="ＭＳ Ｐゴシック"/>
            <family val="3"/>
          </rPr>
          <t>”出”とは『OJTの指導を実施した』という意味です（出勤してもOJTの指導をしなければ不可）</t>
        </r>
      </text>
    </comment>
  </commentList>
</comments>
</file>

<file path=xl/comments3.xml><?xml version="1.0" encoding="utf-8"?>
<comments xmlns="http://schemas.openxmlformats.org/spreadsheetml/2006/main">
  <authors>
    <author>全森　藤倉 朋行</author>
  </authors>
  <commentList>
    <comment ref="F9" authorId="0">
      <text>
        <r>
          <rPr>
            <sz val="14"/>
            <rFont val="ＭＳ Ｐゴシック"/>
            <family val="3"/>
          </rPr>
          <t>”出”とは『OJTの指導を実施した』という意味です（出勤してもOJTの指導をしなければ不可）</t>
        </r>
      </text>
    </comment>
  </commentList>
</comments>
</file>

<file path=xl/sharedStrings.xml><?xml version="1.0" encoding="utf-8"?>
<sst xmlns="http://schemas.openxmlformats.org/spreadsheetml/2006/main" count="347" uniqueCount="171">
  <si>
    <t>整理者</t>
  </si>
  <si>
    <t>区分</t>
  </si>
  <si>
    <t>氏名</t>
  </si>
  <si>
    <t>日　　　　　　　　　　付</t>
  </si>
  <si>
    <t>日数</t>
  </si>
  <si>
    <t>指導員</t>
  </si>
  <si>
    <t>研修生</t>
  </si>
  <si>
    <t>研修実績集計</t>
  </si>
  <si>
    <t>項　　目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</si>
  <si>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</si>
  <si>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</si>
  <si>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</si>
  <si>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</si>
  <si>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</si>
  <si>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</si>
  <si>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</si>
  <si>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</si>
  <si>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</si>
  <si>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集</t>
  </si>
  <si>
    <t>休</t>
  </si>
  <si>
    <t>外</t>
  </si>
  <si>
    <t>計　　画</t>
  </si>
  <si>
    <t>○作業種一覧</t>
  </si>
  <si>
    <t>番号</t>
  </si>
  <si>
    <t>内容</t>
  </si>
  <si>
    <t>①</t>
  </si>
  <si>
    <t>資材・設備管理</t>
  </si>
  <si>
    <t>②</t>
  </si>
  <si>
    <t>森林調査</t>
  </si>
  <si>
    <t>③</t>
  </si>
  <si>
    <t>造　　林</t>
  </si>
  <si>
    <t>④</t>
  </si>
  <si>
    <t>育　　林</t>
  </si>
  <si>
    <t>⑤</t>
  </si>
  <si>
    <t>伐　　倒</t>
  </si>
  <si>
    <t>⑥</t>
  </si>
  <si>
    <t>造　　材</t>
  </si>
  <si>
    <t>⑦</t>
  </si>
  <si>
    <t>集　　材</t>
  </si>
  <si>
    <t>⑧</t>
  </si>
  <si>
    <t>土場管理</t>
  </si>
  <si>
    <t>⑨</t>
  </si>
  <si>
    <t>輸送作業</t>
  </si>
  <si>
    <t>集合研修</t>
  </si>
  <si>
    <t>休暇</t>
  </si>
  <si>
    <t>研修外作業</t>
  </si>
  <si>
    <t>研修生ごとの
集合研修日数</t>
  </si>
  <si>
    <t>整理者</t>
  </si>
  <si>
    <t>区分</t>
  </si>
  <si>
    <t>月</t>
  </si>
  <si>
    <t>項　　目</t>
  </si>
  <si>
    <t>助成額</t>
  </si>
  <si>
    <t>指導費</t>
  </si>
  <si>
    <t>計</t>
  </si>
  <si>
    <t>研修生</t>
  </si>
  <si>
    <t>技術習得推進費</t>
  </si>
  <si>
    <t>労災保険料</t>
  </si>
  <si>
    <t>雇用促進支援費</t>
  </si>
  <si>
    <t>資材費</t>
  </si>
  <si>
    <t>合　　　計</t>
  </si>
  <si>
    <t>指導日数</t>
  </si>
  <si>
    <t>⑩</t>
  </si>
  <si>
    <t>森林作業道等維持管理</t>
  </si>
  <si>
    <t>⑪</t>
  </si>
  <si>
    <t>⑩</t>
  </si>
  <si>
    <t>⑪</t>
  </si>
  <si>
    <t>除染・漂流物等処理</t>
  </si>
  <si>
    <t>⑩</t>
  </si>
  <si>
    <t>⑪</t>
  </si>
  <si>
    <t>研修生氏名</t>
  </si>
  <si>
    <t>当月までの
実地研修日数
（累計）</t>
  </si>
  <si>
    <t>当月までの
集合研修日数
（累計）</t>
  </si>
  <si>
    <t>当月までの累計実績</t>
  </si>
  <si>
    <t>当月実績</t>
  </si>
  <si>
    <t>支給した賃金等</t>
  </si>
  <si>
    <t>技術習得推進費</t>
  </si>
  <si>
    <t>雇用促進支援費</t>
  </si>
  <si>
    <t>資材費</t>
  </si>
  <si>
    <t>備考</t>
  </si>
  <si>
    <t>研修業務管理費</t>
  </si>
  <si>
    <t>その他経費</t>
  </si>
  <si>
    <t>整理者</t>
  </si>
  <si>
    <t>外</t>
  </si>
  <si>
    <t>休</t>
  </si>
  <si>
    <t>⑫</t>
  </si>
  <si>
    <t>⑬</t>
  </si>
  <si>
    <t>森林保護対策</t>
  </si>
  <si>
    <t>森林作業道開設</t>
  </si>
  <si>
    <t>⑫</t>
  </si>
  <si>
    <t>⑬</t>
  </si>
  <si>
    <t>⑬</t>
  </si>
  <si>
    <t>⑫</t>
  </si>
  <si>
    <t>①～⑬合計</t>
  </si>
  <si>
    <t>日数</t>
  </si>
  <si>
    <t>種別</t>
  </si>
  <si>
    <t>支給した
住宅手当</t>
  </si>
  <si>
    <t>前年度_3月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</si>
  <si>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</si>
  <si>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</si>
  <si>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</si>
  <si>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</si>
  <si>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</si>
  <si>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</si>
  <si>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</si>
  <si>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</si>
  <si>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</si>
  <si>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</si>
  <si>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</si>
  <si>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元日</t>
  </si>
  <si>
    <t>成人の日</t>
  </si>
  <si>
    <t>建国記念の日</t>
  </si>
  <si>
    <t>春分の日</t>
  </si>
  <si>
    <t>振替休日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</si>
  <si>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</si>
  <si>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</si>
  <si>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</si>
  <si>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</si>
  <si>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</si>
  <si>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</si>
  <si>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</si>
  <si>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</si>
  <si>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体育の日</t>
  </si>
  <si>
    <t>文化の日</t>
  </si>
  <si>
    <t>勤労感謝の日</t>
  </si>
  <si>
    <t>天皇誕生日</t>
  </si>
  <si>
    <t>ＴＲ</t>
  </si>
  <si>
    <t>合計</t>
  </si>
  <si>
    <t>指導員人数</t>
  </si>
  <si>
    <t>指導費助成人数</t>
  </si>
  <si>
    <t>実地研修人数　計</t>
  </si>
  <si>
    <t>実地研修</t>
  </si>
  <si>
    <t>指導日数
研修生3～4人
指導員2人以上</t>
  </si>
  <si>
    <t>指導日数
研修生5人以上
指導員3人以上</t>
  </si>
  <si>
    <t>指導日数
研修生1～2人
指導員1人分</t>
  </si>
  <si>
    <t>後期研修</t>
  </si>
  <si>
    <t>番号</t>
  </si>
  <si>
    <t>研修生ごとの
実地研修日数</t>
  </si>
  <si>
    <t>現場写真の有無</t>
  </si>
  <si>
    <t>指導員1人以上</t>
  </si>
  <si>
    <t>指導員2人以上</t>
  </si>
  <si>
    <t>指導員3人以上</t>
  </si>
  <si>
    <t>金額</t>
  </si>
  <si>
    <t>TR</t>
  </si>
  <si>
    <t>後期</t>
  </si>
  <si>
    <t>助成対象研修生数（人）</t>
  </si>
  <si>
    <t>様式10-3　①</t>
  </si>
  <si>
    <t>様式10-3　②</t>
  </si>
  <si>
    <t>様式10-3　③</t>
  </si>
  <si>
    <t>助成額積算計</t>
  </si>
  <si>
    <t>4月</t>
  </si>
  <si>
    <t>天皇誕生日</t>
  </si>
  <si>
    <t>海の日</t>
  </si>
  <si>
    <t>スポーツの日</t>
  </si>
  <si>
    <t>当月</t>
  </si>
  <si>
    <t>累計</t>
  </si>
  <si>
    <t>経営体責任者</t>
  </si>
  <si>
    <t>経営体名</t>
  </si>
  <si>
    <t>経営体名</t>
  </si>
  <si>
    <t>経営体責任者</t>
  </si>
  <si>
    <t>TR計</t>
  </si>
  <si>
    <t>4</t>
  </si>
  <si>
    <t>5</t>
  </si>
  <si>
    <t>TR研修 経費等月集計表</t>
  </si>
  <si>
    <t>TR研修 記録簿月集計表　　　　　　</t>
  </si>
  <si>
    <t>祝日（令和3年）</t>
  </si>
  <si>
    <t>祝日（令和4年）</t>
  </si>
  <si>
    <t>←この数字を様式2-8の作業種別日数の数字に使用。</t>
  </si>
  <si>
    <t>合計計</t>
  </si>
  <si>
    <t>令和２年度補正　ＴＲ研修　記録簿年集計表</t>
  </si>
  <si>
    <t>令和 3 年 4 月</t>
  </si>
  <si>
    <t>令和 3 年 5 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</si>
</sst>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0_);[Red]\(0\)"/>
    <numFmt numFmtId="179" formatCode="0.0_ "/>
    <numFmt numFmtId="180" formatCode="@&quot;月&quot;"/>
    <numFmt numFmtId="181" formatCode="[$-411]ggge&quot;年&quot;m&quot;月&quot;d&quot;日&quot;\(aaa\)"/>
    <numFmt numFmtId="182" formatCode="#,##0_ ;[Red]\-#,##0\ "/>
    <numFmt numFmtId="183" formatCode="d"/>
    <numFmt numFmtId="184" formatCode="&quot;¥&quot;#,##0_);[Red]\(&quot;¥&quot;#,##0\)"/>
    <numFmt numFmtId="185" formatCode="0.0%"/>
    <numFmt numFmtId="186" formatCode="0.0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8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sz val="2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4"/>
      <name val="ＭＳ Ｐゴシック"/>
      <family val="3"/>
    </font>
    <font>
      <sz val="8"/>
      <name val="ＭＳ Ｐゴシック"/>
      <family val="3"/>
    </font>
    <font>
      <sz val="2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9"/>
      <name val="ＭＳ Ｐ明朝"/>
      <family val="1"/>
    </font>
    <font>
      <sz val="11"/>
      <color indexed="23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theme="0"/>
      <name val="ＭＳ Ｐゴシック"/>
      <family val="3"/>
    </font>
    <font>
      <sz val="12"/>
      <color theme="0"/>
      <name val="ＭＳ Ｐ明朝"/>
      <family val="1"/>
    </font>
    <font>
      <sz val="11"/>
      <color theme="0" tint="-0.4999699890613556"/>
      <name val="ＭＳ Ｐゴシック"/>
      <family val="3"/>
    </font>
    <font>
      <sz val="14"/>
      <color theme="1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000396251678"/>
        <bgColor indexed="64"/>
      </patternFill>
    </fill>
  </fills>
  <borders count="1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 style="medium"/>
    </border>
    <border>
      <left style="medium"/>
      <right style="medium"/>
      <top style="hair"/>
      <bottom style="hair"/>
    </border>
    <border>
      <left style="thin"/>
      <right style="thin"/>
      <top style="dotted"/>
      <bottom style="dotted"/>
    </border>
    <border>
      <left style="medium"/>
      <right style="medium"/>
      <top style="hair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medium">
        <color rgb="FFFF0000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>
        <color rgb="FFFF0000"/>
      </left>
      <right style="medium"/>
      <top style="medium"/>
      <bottom style="thin"/>
    </border>
    <border>
      <left style="medium">
        <color rgb="FFFF0000"/>
      </left>
      <right style="medium"/>
      <top style="thin"/>
      <bottom style="thin"/>
    </border>
    <border>
      <left style="thin"/>
      <right style="thin"/>
      <top style="dotted"/>
      <bottom style="hair"/>
    </border>
    <border>
      <left style="thin"/>
      <right style="thin"/>
      <top style="hair"/>
      <bottom style="dotted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medium"/>
      <bottom style="thin"/>
    </border>
    <border>
      <left style="thin"/>
      <right style="hair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medium"/>
      <bottom style="thin"/>
    </border>
    <border>
      <left style="hair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 diagonalUp="1">
      <left style="medium"/>
      <right style="medium"/>
      <top>
        <color indexed="63"/>
      </top>
      <bottom style="medium"/>
      <diagonal style="thin"/>
    </border>
    <border diagonalUp="1">
      <left style="medium"/>
      <right style="medium"/>
      <top style="medium"/>
      <bottom style="medium"/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0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369">
    <xf numFmtId="0" fontId="0" fillId="0" borderId="0" xfId="0" applyFont="1" applyAlignment="1">
      <alignment vertical="center"/>
    </xf>
    <xf numFmtId="0" fontId="5" fillId="0" borderId="10" xfId="67" applyFont="1" applyFill="1" applyBorder="1" applyAlignment="1" applyProtection="1">
      <alignment horizontal="center" vertical="center"/>
      <protection/>
    </xf>
    <xf numFmtId="0" fontId="2" fillId="0" borderId="10" xfId="67" applyFont="1" applyFill="1" applyBorder="1" applyAlignment="1" applyProtection="1">
      <alignment vertical="center"/>
      <protection/>
    </xf>
    <xf numFmtId="176" fontId="2" fillId="0" borderId="11" xfId="66" applyNumberFormat="1" applyFont="1" applyFill="1" applyBorder="1" applyAlignment="1" applyProtection="1">
      <alignment horizontal="center" vertical="center" wrapText="1"/>
      <protection locked="0"/>
    </xf>
    <xf numFmtId="176" fontId="2" fillId="0" borderId="12" xfId="66" applyNumberFormat="1" applyFont="1" applyFill="1" applyBorder="1" applyAlignment="1" applyProtection="1">
      <alignment horizontal="center" vertical="center" wrapText="1"/>
      <protection locked="0"/>
    </xf>
    <xf numFmtId="176" fontId="2" fillId="0" borderId="13" xfId="66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67" applyFill="1" applyBorder="1" applyAlignment="1" applyProtection="1">
      <alignment horizontal="center" vertical="center"/>
      <protection/>
    </xf>
    <xf numFmtId="176" fontId="2" fillId="0" borderId="14" xfId="66" applyNumberFormat="1" applyFont="1" applyFill="1" applyBorder="1" applyAlignment="1" applyProtection="1">
      <alignment horizontal="center" vertical="center" wrapText="1"/>
      <protection locked="0"/>
    </xf>
    <xf numFmtId="176" fontId="2" fillId="0" borderId="15" xfId="66" applyNumberFormat="1" applyFont="1" applyFill="1" applyBorder="1" applyAlignment="1" applyProtection="1">
      <alignment horizontal="center" vertical="center" wrapText="1"/>
      <protection locked="0"/>
    </xf>
    <xf numFmtId="176" fontId="2" fillId="0" borderId="16" xfId="66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4" fontId="0" fillId="0" borderId="10" xfId="0" applyNumberForma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14" fontId="0" fillId="0" borderId="17" xfId="0" applyNumberFormat="1" applyBorder="1" applyAlignment="1">
      <alignment horizontal="center" vertical="center" shrinkToFit="1"/>
    </xf>
    <xf numFmtId="14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NumberFormat="1" applyBorder="1" applyAlignment="1">
      <alignment horizontal="center" vertical="center" shrinkToFit="1"/>
    </xf>
    <xf numFmtId="0" fontId="0" fillId="0" borderId="18" xfId="0" applyBorder="1" applyAlignment="1">
      <alignment vertical="center"/>
    </xf>
    <xf numFmtId="14" fontId="0" fillId="0" borderId="18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32" borderId="19" xfId="0" applyFill="1" applyBorder="1" applyAlignment="1">
      <alignment horizontal="center" vertical="center" shrinkToFit="1"/>
    </xf>
    <xf numFmtId="0" fontId="0" fillId="32" borderId="19" xfId="0" applyFill="1" applyBorder="1" applyAlignment="1">
      <alignment vertical="center" shrinkToFit="1"/>
    </xf>
    <xf numFmtId="14" fontId="0" fillId="0" borderId="0" xfId="0" applyNumberFormat="1" applyAlignment="1">
      <alignment vertical="center"/>
    </xf>
    <xf numFmtId="0" fontId="3" fillId="0" borderId="20" xfId="67" applyFont="1" applyFill="1" applyBorder="1" applyAlignment="1" applyProtection="1">
      <alignment vertical="center"/>
      <protection/>
    </xf>
    <xf numFmtId="0" fontId="2" fillId="0" borderId="0" xfId="67" applyFill="1" applyAlignment="1" applyProtection="1">
      <alignment vertical="center"/>
      <protection/>
    </xf>
    <xf numFmtId="0" fontId="2" fillId="0" borderId="10" xfId="67" applyFill="1" applyBorder="1" applyAlignment="1" applyProtection="1">
      <alignment horizontal="center" vertical="center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2" fillId="0" borderId="0" xfId="67" applyFill="1" applyBorder="1" applyAlignment="1" applyProtection="1">
      <alignment vertical="center"/>
      <protection/>
    </xf>
    <xf numFmtId="0" fontId="7" fillId="0" borderId="0" xfId="67" applyFont="1" applyFill="1" applyAlignment="1" applyProtection="1">
      <alignment vertical="center"/>
      <protection/>
    </xf>
    <xf numFmtId="0" fontId="3" fillId="0" borderId="10" xfId="67" applyFont="1" applyFill="1" applyBorder="1" applyAlignment="1" applyProtection="1">
      <alignment horizontal="center" vertical="center"/>
      <protection/>
    </xf>
    <xf numFmtId="0" fontId="2" fillId="0" borderId="0" xfId="67" applyFont="1" applyFill="1" applyAlignment="1" applyProtection="1">
      <alignment vertical="center"/>
      <protection/>
    </xf>
    <xf numFmtId="0" fontId="3" fillId="0" borderId="0" xfId="67" applyFont="1" applyFill="1" applyAlignment="1" applyProtection="1">
      <alignment vertical="center"/>
      <protection/>
    </xf>
    <xf numFmtId="0" fontId="16" fillId="0" borderId="0" xfId="67" applyFont="1" applyFill="1" applyAlignment="1" applyProtection="1">
      <alignment horizontal="center" vertical="center"/>
      <protection/>
    </xf>
    <xf numFmtId="0" fontId="3" fillId="0" borderId="0" xfId="67" applyFont="1" applyFill="1" applyBorder="1" applyAlignment="1" applyProtection="1">
      <alignment vertical="center"/>
      <protection/>
    </xf>
    <xf numFmtId="0" fontId="6" fillId="0" borderId="0" xfId="67" applyFont="1" applyFill="1" applyBorder="1" applyAlignment="1" applyProtection="1">
      <alignment horizontal="center" vertical="center"/>
      <protection/>
    </xf>
    <xf numFmtId="0" fontId="7" fillId="0" borderId="0" xfId="67" applyFont="1" applyFill="1" applyBorder="1" applyAlignment="1" applyProtection="1">
      <alignment horizontal="center" vertical="center"/>
      <protection/>
    </xf>
    <xf numFmtId="0" fontId="16" fillId="0" borderId="0" xfId="67" applyFont="1" applyFill="1" applyBorder="1" applyAlignment="1" applyProtection="1">
      <alignment horizontal="center" vertical="center"/>
      <protection/>
    </xf>
    <xf numFmtId="0" fontId="2" fillId="0" borderId="10" xfId="67" applyFont="1" applyFill="1" applyBorder="1" applyAlignment="1" applyProtection="1">
      <alignment horizontal="center" vertical="center"/>
      <protection/>
    </xf>
    <xf numFmtId="0" fontId="2" fillId="0" borderId="21" xfId="67" applyFont="1" applyFill="1" applyBorder="1" applyAlignment="1" applyProtection="1">
      <alignment horizontal="center" vertical="center"/>
      <protection/>
    </xf>
    <xf numFmtId="0" fontId="9" fillId="0" borderId="0" xfId="67" applyFont="1" applyFill="1" applyAlignment="1" applyProtection="1">
      <alignment vertical="center"/>
      <protection/>
    </xf>
    <xf numFmtId="176" fontId="2" fillId="0" borderId="22" xfId="67" applyNumberFormat="1" applyFont="1" applyFill="1" applyBorder="1" applyAlignment="1" applyProtection="1">
      <alignment horizontal="center" vertical="center"/>
      <protection/>
    </xf>
    <xf numFmtId="176" fontId="2" fillId="0" borderId="23" xfId="67" applyNumberFormat="1" applyFont="1" applyFill="1" applyBorder="1" applyAlignment="1" applyProtection="1">
      <alignment horizontal="center" vertical="center"/>
      <protection/>
    </xf>
    <xf numFmtId="183" fontId="10" fillId="0" borderId="10" xfId="67" applyNumberFormat="1" applyFont="1" applyFill="1" applyBorder="1" applyAlignment="1" applyProtection="1">
      <alignment horizontal="center" vertical="center"/>
      <protection/>
    </xf>
    <xf numFmtId="176" fontId="2" fillId="0" borderId="24" xfId="49" applyNumberFormat="1" applyFont="1" applyFill="1" applyBorder="1" applyAlignment="1" applyProtection="1">
      <alignment vertical="center"/>
      <protection/>
    </xf>
    <xf numFmtId="176" fontId="2" fillId="0" borderId="25" xfId="49" applyNumberFormat="1" applyFont="1" applyFill="1" applyBorder="1" applyAlignment="1" applyProtection="1">
      <alignment vertical="top" wrapText="1"/>
      <protection/>
    </xf>
    <xf numFmtId="176" fontId="2" fillId="0" borderId="25" xfId="49" applyNumberFormat="1" applyFont="1" applyFill="1" applyBorder="1" applyAlignment="1" applyProtection="1">
      <alignment vertical="top"/>
      <protection/>
    </xf>
    <xf numFmtId="176" fontId="2" fillId="0" borderId="0" xfId="49" applyNumberFormat="1" applyFont="1" applyFill="1" applyBorder="1" applyAlignment="1" applyProtection="1">
      <alignment vertical="center"/>
      <protection/>
    </xf>
    <xf numFmtId="176" fontId="2" fillId="0" borderId="0" xfId="49" applyNumberFormat="1" applyFont="1" applyFill="1" applyBorder="1" applyAlignment="1" applyProtection="1">
      <alignment vertical="top" wrapText="1"/>
      <protection/>
    </xf>
    <xf numFmtId="176" fontId="2" fillId="0" borderId="26" xfId="49" applyNumberFormat="1" applyFont="1" applyFill="1" applyBorder="1" applyAlignment="1" applyProtection="1">
      <alignment vertical="center"/>
      <protection/>
    </xf>
    <xf numFmtId="176" fontId="11" fillId="0" borderId="27" xfId="49" applyNumberFormat="1" applyFont="1" applyFill="1" applyBorder="1" applyAlignment="1" applyProtection="1">
      <alignment vertical="center" wrapText="1"/>
      <protection/>
    </xf>
    <xf numFmtId="176" fontId="2" fillId="0" borderId="27" xfId="49" applyNumberFormat="1" applyFont="1" applyFill="1" applyBorder="1" applyAlignment="1" applyProtection="1">
      <alignment vertical="center"/>
      <protection/>
    </xf>
    <xf numFmtId="176" fontId="5" fillId="0" borderId="28" xfId="67" applyNumberFormat="1" applyFont="1" applyFill="1" applyBorder="1" applyAlignment="1" applyProtection="1">
      <alignment horizontal="center" vertical="center" wrapText="1"/>
      <protection/>
    </xf>
    <xf numFmtId="176" fontId="5" fillId="0" borderId="29" xfId="67" applyNumberFormat="1" applyFont="1" applyFill="1" applyBorder="1" applyAlignment="1" applyProtection="1">
      <alignment horizontal="center" vertical="center" wrapText="1"/>
      <protection/>
    </xf>
    <xf numFmtId="177" fontId="2" fillId="0" borderId="30" xfId="67" applyNumberFormat="1" applyFont="1" applyFill="1" applyBorder="1" applyAlignment="1" applyProtection="1">
      <alignment vertical="center"/>
      <protection/>
    </xf>
    <xf numFmtId="176" fontId="5" fillId="0" borderId="31" xfId="67" applyNumberFormat="1" applyFont="1" applyFill="1" applyBorder="1" applyAlignment="1" applyProtection="1">
      <alignment horizontal="center" vertical="center" wrapText="1"/>
      <protection/>
    </xf>
    <xf numFmtId="177" fontId="2" fillId="0" borderId="32" xfId="67" applyNumberFormat="1" applyFont="1" applyFill="1" applyBorder="1" applyAlignment="1" applyProtection="1">
      <alignment vertical="center"/>
      <protection/>
    </xf>
    <xf numFmtId="176" fontId="2" fillId="0" borderId="16" xfId="49" applyNumberFormat="1" applyFont="1" applyFill="1" applyBorder="1" applyAlignment="1" applyProtection="1">
      <alignment horizontal="center" vertical="center" wrapText="1"/>
      <protection/>
    </xf>
    <xf numFmtId="176" fontId="2" fillId="0" borderId="16" xfId="49" applyNumberFormat="1" applyFont="1" applyFill="1" applyBorder="1" applyAlignment="1" applyProtection="1">
      <alignment horizontal="center" vertical="center"/>
      <protection/>
    </xf>
    <xf numFmtId="176" fontId="2" fillId="0" borderId="33" xfId="49" applyNumberFormat="1" applyFont="1" applyFill="1" applyBorder="1" applyAlignment="1" applyProtection="1">
      <alignment horizontal="center" vertical="center" wrapText="1"/>
      <protection/>
    </xf>
    <xf numFmtId="176" fontId="2" fillId="0" borderId="33" xfId="49" applyNumberFormat="1" applyFont="1" applyFill="1" applyBorder="1" applyAlignment="1" applyProtection="1">
      <alignment horizontal="center" vertical="center"/>
      <protection/>
    </xf>
    <xf numFmtId="176" fontId="2" fillId="0" borderId="34" xfId="49" applyNumberFormat="1" applyFont="1" applyFill="1" applyBorder="1" applyAlignment="1" applyProtection="1">
      <alignment horizontal="center" vertical="center"/>
      <protection/>
    </xf>
    <xf numFmtId="0" fontId="2" fillId="0" borderId="0" xfId="67" applyFont="1" applyFill="1" applyBorder="1" applyAlignment="1" applyProtection="1">
      <alignment vertical="top" wrapText="1"/>
      <protection/>
    </xf>
    <xf numFmtId="0" fontId="53" fillId="0" borderId="10" xfId="67" applyFont="1" applyFill="1" applyBorder="1" applyAlignment="1" applyProtection="1">
      <alignment horizontal="center" vertical="center"/>
      <protection/>
    </xf>
    <xf numFmtId="0" fontId="2" fillId="0" borderId="0" xfId="67" applyFont="1" applyFill="1" applyAlignment="1" applyProtection="1">
      <alignment vertical="top" wrapText="1"/>
      <protection/>
    </xf>
    <xf numFmtId="0" fontId="54" fillId="0" borderId="10" xfId="67" applyFont="1" applyFill="1" applyBorder="1" applyAlignment="1" applyProtection="1">
      <alignment horizontal="center" vertical="center"/>
      <protection/>
    </xf>
    <xf numFmtId="0" fontId="53" fillId="0" borderId="0" xfId="67" applyFont="1" applyFill="1" applyAlignment="1" applyProtection="1">
      <alignment vertical="center"/>
      <protection/>
    </xf>
    <xf numFmtId="176" fontId="10" fillId="0" borderId="10" xfId="67" applyNumberFormat="1" applyFont="1" applyFill="1" applyBorder="1" applyAlignment="1" applyProtection="1">
      <alignment horizontal="center" vertical="center"/>
      <protection/>
    </xf>
    <xf numFmtId="177" fontId="2" fillId="0" borderId="35" xfId="67" applyNumberFormat="1" applyFont="1" applyFill="1" applyBorder="1" applyAlignment="1" applyProtection="1">
      <alignment vertical="center"/>
      <protection/>
    </xf>
    <xf numFmtId="0" fontId="3" fillId="0" borderId="20" xfId="66" applyFont="1" applyFill="1" applyBorder="1" applyAlignment="1" applyProtection="1">
      <alignment vertical="center"/>
      <protection/>
    </xf>
    <xf numFmtId="0" fontId="3" fillId="0" borderId="0" xfId="66" applyFont="1" applyFill="1" applyBorder="1" applyAlignment="1" applyProtection="1">
      <alignment vertical="center"/>
      <protection/>
    </xf>
    <xf numFmtId="0" fontId="3" fillId="0" borderId="0" xfId="66" applyFont="1" applyFill="1" applyBorder="1" applyAlignment="1" applyProtection="1">
      <alignment vertical="center" shrinkToFit="1"/>
      <protection/>
    </xf>
    <xf numFmtId="176" fontId="2" fillId="0" borderId="36" xfId="66" applyNumberFormat="1" applyFont="1" applyFill="1" applyBorder="1" applyAlignment="1" applyProtection="1">
      <alignment horizontal="center" vertical="center" wrapText="1"/>
      <protection locked="0"/>
    </xf>
    <xf numFmtId="176" fontId="2" fillId="0" borderId="37" xfId="66" applyNumberFormat="1" applyFont="1" applyFill="1" applyBorder="1" applyAlignment="1" applyProtection="1">
      <alignment horizontal="center" vertical="center" wrapText="1"/>
      <protection locked="0"/>
    </xf>
    <xf numFmtId="176" fontId="2" fillId="0" borderId="33" xfId="49" applyNumberFormat="1" applyFont="1" applyFill="1" applyBorder="1" applyAlignment="1" applyProtection="1">
      <alignment horizontal="center" vertical="center" wrapText="1"/>
      <protection locked="0"/>
    </xf>
    <xf numFmtId="176" fontId="2" fillId="0" borderId="33" xfId="49" applyNumberFormat="1" applyFont="1" applyFill="1" applyBorder="1" applyAlignment="1" applyProtection="1">
      <alignment horizontal="center" vertical="center"/>
      <protection locked="0"/>
    </xf>
    <xf numFmtId="176" fontId="2" fillId="0" borderId="34" xfId="49" applyNumberFormat="1" applyFont="1" applyFill="1" applyBorder="1" applyAlignment="1" applyProtection="1">
      <alignment horizontal="center" vertical="center"/>
      <protection locked="0"/>
    </xf>
    <xf numFmtId="176" fontId="2" fillId="0" borderId="38" xfId="67" applyNumberFormat="1" applyFont="1" applyFill="1" applyBorder="1" applyAlignment="1" applyProtection="1">
      <alignment horizontal="center" vertical="center"/>
      <protection/>
    </xf>
    <xf numFmtId="0" fontId="2" fillId="0" borderId="10" xfId="67" applyFont="1" applyFill="1" applyBorder="1" applyAlignment="1" applyProtection="1">
      <alignment vertical="center"/>
      <protection locked="0"/>
    </xf>
    <xf numFmtId="176" fontId="2" fillId="33" borderId="39" xfId="66" applyNumberFormat="1" applyFont="1" applyFill="1" applyBorder="1" applyAlignment="1" applyProtection="1">
      <alignment horizontal="center" vertical="center" wrapText="1"/>
      <protection/>
    </xf>
    <xf numFmtId="176" fontId="2" fillId="33" borderId="40" xfId="66" applyNumberFormat="1" applyFont="1" applyFill="1" applyBorder="1" applyAlignment="1" applyProtection="1">
      <alignment horizontal="center" vertical="center" wrapText="1"/>
      <protection/>
    </xf>
    <xf numFmtId="176" fontId="2" fillId="33" borderId="41" xfId="66" applyNumberFormat="1" applyFont="1" applyFill="1" applyBorder="1" applyAlignment="1" applyProtection="1">
      <alignment horizontal="center" vertical="center" wrapText="1"/>
      <protection/>
    </xf>
    <xf numFmtId="176" fontId="2" fillId="33" borderId="42" xfId="66" applyNumberFormat="1" applyFont="1" applyFill="1" applyBorder="1" applyAlignment="1" applyProtection="1">
      <alignment horizontal="center" vertical="center" wrapText="1"/>
      <protection/>
    </xf>
    <xf numFmtId="176" fontId="2" fillId="33" borderId="43" xfId="66" applyNumberFormat="1" applyFont="1" applyFill="1" applyBorder="1" applyAlignment="1" applyProtection="1">
      <alignment horizontal="center" vertical="center" wrapText="1"/>
      <protection/>
    </xf>
    <xf numFmtId="176" fontId="2" fillId="33" borderId="16" xfId="66" applyNumberFormat="1" applyFont="1" applyFill="1" applyBorder="1" applyAlignment="1" applyProtection="1">
      <alignment horizontal="center" vertical="center" wrapText="1"/>
      <protection/>
    </xf>
    <xf numFmtId="176" fontId="10" fillId="33" borderId="44" xfId="67" applyNumberFormat="1" applyFont="1" applyFill="1" applyBorder="1" applyAlignment="1" applyProtection="1">
      <alignment horizontal="center" vertical="center"/>
      <protection/>
    </xf>
    <xf numFmtId="0" fontId="55" fillId="0" borderId="0" xfId="67" applyFont="1" applyFill="1" applyAlignment="1" applyProtection="1">
      <alignment vertical="center"/>
      <protection/>
    </xf>
    <xf numFmtId="0" fontId="55" fillId="0" borderId="0" xfId="67" applyFont="1" applyFill="1" applyBorder="1" applyAlignment="1" applyProtection="1">
      <alignment vertical="center"/>
      <protection/>
    </xf>
    <xf numFmtId="0" fontId="56" fillId="0" borderId="0" xfId="67" applyFont="1" applyFill="1" applyBorder="1" applyAlignment="1" applyProtection="1">
      <alignment horizontal="center" vertical="center"/>
      <protection/>
    </xf>
    <xf numFmtId="0" fontId="55" fillId="0" borderId="0" xfId="67" applyFont="1" applyFill="1" applyBorder="1" applyAlignment="1" applyProtection="1">
      <alignment horizontal="center" vertical="center"/>
      <protection/>
    </xf>
    <xf numFmtId="0" fontId="55" fillId="0" borderId="0" xfId="67" applyFont="1" applyFill="1" applyBorder="1" applyAlignment="1" applyProtection="1">
      <alignment horizontal="right" vertical="center"/>
      <protection/>
    </xf>
    <xf numFmtId="0" fontId="3" fillId="0" borderId="0" xfId="67" applyFont="1" applyFill="1" applyBorder="1" applyAlignment="1" applyProtection="1">
      <alignment horizontal="center" vertical="center"/>
      <protection/>
    </xf>
    <xf numFmtId="176" fontId="2" fillId="0" borderId="41" xfId="66" applyNumberFormat="1" applyFont="1" applyFill="1" applyBorder="1" applyAlignment="1" applyProtection="1">
      <alignment horizontal="center" vertical="center" wrapText="1"/>
      <protection locked="0"/>
    </xf>
    <xf numFmtId="176" fontId="2" fillId="0" borderId="45" xfId="66" applyNumberFormat="1" applyFont="1" applyFill="1" applyBorder="1" applyAlignment="1" applyProtection="1">
      <alignment horizontal="center" vertical="center" wrapText="1"/>
      <protection locked="0"/>
    </xf>
    <xf numFmtId="176" fontId="2" fillId="0" borderId="46" xfId="66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Alignment="1">
      <alignment vertical="center"/>
    </xf>
    <xf numFmtId="176" fontId="5" fillId="33" borderId="28" xfId="67" applyNumberFormat="1" applyFont="1" applyFill="1" applyBorder="1" applyAlignment="1" applyProtection="1">
      <alignment horizontal="center" vertical="center" wrapText="1"/>
      <protection/>
    </xf>
    <xf numFmtId="176" fontId="5" fillId="33" borderId="31" xfId="67" applyNumberFormat="1" applyFont="1" applyFill="1" applyBorder="1" applyAlignment="1" applyProtection="1">
      <alignment horizontal="center" vertical="center" wrapText="1"/>
      <protection/>
    </xf>
    <xf numFmtId="176" fontId="5" fillId="33" borderId="29" xfId="67" applyNumberFormat="1" applyFont="1" applyFill="1" applyBorder="1" applyAlignment="1" applyProtection="1">
      <alignment horizontal="center" vertical="center" wrapText="1"/>
      <protection/>
    </xf>
    <xf numFmtId="0" fontId="3" fillId="0" borderId="22" xfId="67" applyFont="1" applyFill="1" applyBorder="1" applyAlignment="1" applyProtection="1">
      <alignment vertical="center" shrinkToFit="1"/>
      <protection/>
    </xf>
    <xf numFmtId="0" fontId="3" fillId="0" borderId="10" xfId="67" applyFont="1" applyFill="1" applyBorder="1" applyAlignment="1" applyProtection="1">
      <alignment vertical="center" shrinkToFit="1"/>
      <protection/>
    </xf>
    <xf numFmtId="176" fontId="2" fillId="0" borderId="11" xfId="66" applyNumberFormat="1" applyFont="1" applyFill="1" applyBorder="1" applyAlignment="1" applyProtection="1">
      <alignment horizontal="left" vertical="center" shrinkToFit="1"/>
      <protection locked="0"/>
    </xf>
    <xf numFmtId="176" fontId="2" fillId="0" borderId="12" xfId="66" applyNumberFormat="1" applyFont="1" applyFill="1" applyBorder="1" applyAlignment="1" applyProtection="1">
      <alignment horizontal="left" vertical="center" shrinkToFit="1"/>
      <protection locked="0"/>
    </xf>
    <xf numFmtId="176" fontId="2" fillId="0" borderId="13" xfId="66" applyNumberFormat="1" applyFont="1" applyFill="1" applyBorder="1" applyAlignment="1" applyProtection="1">
      <alignment horizontal="left" vertical="center" shrinkToFit="1"/>
      <protection locked="0"/>
    </xf>
    <xf numFmtId="176" fontId="2" fillId="0" borderId="36" xfId="66" applyNumberFormat="1" applyFont="1" applyFill="1" applyBorder="1" applyAlignment="1" applyProtection="1">
      <alignment horizontal="left" vertical="center" shrinkToFit="1"/>
      <protection locked="0"/>
    </xf>
    <xf numFmtId="176" fontId="2" fillId="0" borderId="37" xfId="66" applyNumberFormat="1" applyFont="1" applyFill="1" applyBorder="1" applyAlignment="1" applyProtection="1">
      <alignment horizontal="left" vertical="center" shrinkToFit="1"/>
      <protection locked="0"/>
    </xf>
    <xf numFmtId="176" fontId="2" fillId="33" borderId="47" xfId="66" applyNumberFormat="1" applyFont="1" applyFill="1" applyBorder="1" applyAlignment="1" applyProtection="1">
      <alignment horizontal="center" vertical="center" wrapText="1"/>
      <protection/>
    </xf>
    <xf numFmtId="176" fontId="2" fillId="33" borderId="48" xfId="66" applyNumberFormat="1" applyFont="1" applyFill="1" applyBorder="1" applyAlignment="1" applyProtection="1">
      <alignment horizontal="center" vertical="center" wrapText="1"/>
      <protection/>
    </xf>
    <xf numFmtId="176" fontId="2" fillId="33" borderId="49" xfId="66" applyNumberFormat="1" applyFont="1" applyFill="1" applyBorder="1" applyAlignment="1" applyProtection="1">
      <alignment horizontal="center" vertical="center" wrapText="1"/>
      <protection/>
    </xf>
    <xf numFmtId="176" fontId="2" fillId="33" borderId="50" xfId="49" applyNumberFormat="1" applyFont="1" applyFill="1" applyBorder="1" applyAlignment="1" applyProtection="1">
      <alignment horizontal="center" vertical="center"/>
      <protection/>
    </xf>
    <xf numFmtId="176" fontId="2" fillId="33" borderId="50" xfId="49" applyNumberFormat="1" applyFont="1" applyFill="1" applyBorder="1" applyAlignment="1" applyProtection="1">
      <alignment horizontal="center" vertical="center"/>
      <protection locked="0"/>
    </xf>
    <xf numFmtId="177" fontId="57" fillId="33" borderId="35" xfId="67" applyNumberFormat="1" applyFont="1" applyFill="1" applyBorder="1" applyAlignment="1" applyProtection="1">
      <alignment vertical="center"/>
      <protection/>
    </xf>
    <xf numFmtId="177" fontId="57" fillId="33" borderId="30" xfId="67" applyNumberFormat="1" applyFont="1" applyFill="1" applyBorder="1" applyAlignment="1" applyProtection="1">
      <alignment vertical="center"/>
      <protection/>
    </xf>
    <xf numFmtId="177" fontId="57" fillId="33" borderId="32" xfId="67" applyNumberFormat="1" applyFont="1" applyFill="1" applyBorder="1" applyAlignment="1" applyProtection="1">
      <alignment vertical="center"/>
      <protection/>
    </xf>
    <xf numFmtId="0" fontId="3" fillId="0" borderId="10" xfId="67" applyFont="1" applyFill="1" applyBorder="1" applyAlignment="1" applyProtection="1">
      <alignment horizontal="center" vertical="center" shrinkToFit="1"/>
      <protection/>
    </xf>
    <xf numFmtId="0" fontId="3" fillId="0" borderId="51" xfId="67" applyFont="1" applyFill="1" applyBorder="1" applyAlignment="1" applyProtection="1">
      <alignment horizontal="center" vertical="center" shrinkToFit="1"/>
      <protection/>
    </xf>
    <xf numFmtId="176" fontId="3" fillId="0" borderId="10" xfId="67" applyNumberFormat="1" applyFont="1" applyFill="1" applyBorder="1" applyAlignment="1" applyProtection="1">
      <alignment vertical="center" shrinkToFit="1"/>
      <protection/>
    </xf>
    <xf numFmtId="176" fontId="3" fillId="0" borderId="22" xfId="67" applyNumberFormat="1" applyFont="1" applyFill="1" applyBorder="1" applyAlignment="1" applyProtection="1">
      <alignment vertical="center" shrinkToFit="1"/>
      <protection/>
    </xf>
    <xf numFmtId="0" fontId="3" fillId="0" borderId="10" xfId="67" applyFont="1" applyFill="1" applyBorder="1" applyAlignment="1" applyProtection="1">
      <alignment vertical="center" shrinkToFit="1"/>
      <protection locked="0"/>
    </xf>
    <xf numFmtId="0" fontId="3" fillId="0" borderId="52" xfId="67" applyFont="1" applyFill="1" applyBorder="1" applyAlignment="1" applyProtection="1">
      <alignment horizontal="center" vertical="center" shrinkToFit="1"/>
      <protection/>
    </xf>
    <xf numFmtId="0" fontId="3" fillId="34" borderId="53" xfId="67" applyFont="1" applyFill="1" applyBorder="1" applyAlignment="1" applyProtection="1">
      <alignment horizontal="center" vertical="center" shrinkToFit="1"/>
      <protection/>
    </xf>
    <xf numFmtId="176" fontId="3" fillId="0" borderId="54" xfId="67" applyNumberFormat="1" applyFont="1" applyFill="1" applyBorder="1" applyAlignment="1" applyProtection="1">
      <alignment vertical="center" shrinkToFit="1"/>
      <protection/>
    </xf>
    <xf numFmtId="176" fontId="3" fillId="34" borderId="55" xfId="67" applyNumberFormat="1" applyFont="1" applyFill="1" applyBorder="1" applyAlignment="1" applyProtection="1">
      <alignment vertical="center" shrinkToFit="1"/>
      <protection/>
    </xf>
    <xf numFmtId="176" fontId="3" fillId="0" borderId="56" xfId="67" applyNumberFormat="1" applyFont="1" applyFill="1" applyBorder="1" applyAlignment="1" applyProtection="1">
      <alignment vertical="center" shrinkToFit="1"/>
      <protection/>
    </xf>
    <xf numFmtId="176" fontId="3" fillId="34" borderId="57" xfId="67" applyNumberFormat="1" applyFont="1" applyFill="1" applyBorder="1" applyAlignment="1" applyProtection="1">
      <alignment vertical="center" shrinkToFit="1"/>
      <protection/>
    </xf>
    <xf numFmtId="176" fontId="3" fillId="34" borderId="58" xfId="67" applyNumberFormat="1" applyFont="1" applyFill="1" applyBorder="1" applyAlignment="1" applyProtection="1">
      <alignment vertical="center" shrinkToFit="1"/>
      <protection/>
    </xf>
    <xf numFmtId="176" fontId="3" fillId="0" borderId="59" xfId="67" applyNumberFormat="1" applyFont="1" applyFill="1" applyBorder="1" applyAlignment="1" applyProtection="1">
      <alignment vertical="center" shrinkToFit="1"/>
      <protection/>
    </xf>
    <xf numFmtId="176" fontId="3" fillId="0" borderId="51" xfId="67" applyNumberFormat="1" applyFont="1" applyFill="1" applyBorder="1" applyAlignment="1" applyProtection="1">
      <alignment vertical="center" shrinkToFit="1"/>
      <protection/>
    </xf>
    <xf numFmtId="176" fontId="3" fillId="0" borderId="60" xfId="67" applyNumberFormat="1" applyFont="1" applyFill="1" applyBorder="1" applyAlignment="1" applyProtection="1">
      <alignment vertical="center" shrinkToFit="1"/>
      <protection/>
    </xf>
    <xf numFmtId="176" fontId="3" fillId="34" borderId="16" xfId="67" applyNumberFormat="1" applyFont="1" applyFill="1" applyBorder="1" applyAlignment="1" applyProtection="1">
      <alignment vertical="center" shrinkToFit="1"/>
      <protection/>
    </xf>
    <xf numFmtId="176" fontId="3" fillId="34" borderId="60" xfId="67" applyNumberFormat="1" applyFont="1" applyFill="1" applyBorder="1" applyAlignment="1" applyProtection="1">
      <alignment vertical="center" shrinkToFit="1"/>
      <protection/>
    </xf>
    <xf numFmtId="0" fontId="3" fillId="0" borderId="61" xfId="67" applyFont="1" applyFill="1" applyBorder="1" applyAlignment="1" applyProtection="1">
      <alignment horizontal="left" vertical="center" shrinkToFit="1"/>
      <protection/>
    </xf>
    <xf numFmtId="176" fontId="3" fillId="0" borderId="61" xfId="67" applyNumberFormat="1" applyFont="1" applyFill="1" applyBorder="1" applyAlignment="1" applyProtection="1">
      <alignment vertical="center" shrinkToFit="1"/>
      <protection/>
    </xf>
    <xf numFmtId="176" fontId="3" fillId="34" borderId="62" xfId="67" applyNumberFormat="1" applyFont="1" applyFill="1" applyBorder="1" applyAlignment="1" applyProtection="1">
      <alignment vertical="center" shrinkToFit="1"/>
      <protection/>
    </xf>
    <xf numFmtId="0" fontId="3" fillId="0" borderId="10" xfId="67" applyFont="1" applyFill="1" applyBorder="1" applyAlignment="1" applyProtection="1">
      <alignment horizontal="left" vertical="center" shrinkToFit="1"/>
      <protection/>
    </xf>
    <xf numFmtId="176" fontId="3" fillId="34" borderId="63" xfId="67" applyNumberFormat="1" applyFont="1" applyFill="1" applyBorder="1" applyAlignment="1" applyProtection="1">
      <alignment vertical="center" shrinkToFit="1"/>
      <protection/>
    </xf>
    <xf numFmtId="176" fontId="3" fillId="0" borderId="52" xfId="67" applyNumberFormat="1" applyFont="1" applyFill="1" applyBorder="1" applyAlignment="1" applyProtection="1">
      <alignment vertical="center" shrinkToFit="1"/>
      <protection/>
    </xf>
    <xf numFmtId="0" fontId="3" fillId="0" borderId="64" xfId="67" applyFont="1" applyFill="1" applyBorder="1" applyAlignment="1" applyProtection="1">
      <alignment horizontal="left" vertical="center" shrinkToFit="1"/>
      <protection/>
    </xf>
    <xf numFmtId="176" fontId="3" fillId="34" borderId="65" xfId="67" applyNumberFormat="1" applyFont="1" applyFill="1" applyBorder="1" applyAlignment="1" applyProtection="1">
      <alignment vertical="center" shrinkToFit="1"/>
      <protection/>
    </xf>
    <xf numFmtId="0" fontId="3" fillId="35" borderId="52" xfId="67" applyFont="1" applyFill="1" applyBorder="1" applyAlignment="1" applyProtection="1">
      <alignment horizontal="center" vertical="center" shrinkToFit="1"/>
      <protection/>
    </xf>
    <xf numFmtId="176" fontId="3" fillId="35" borderId="22" xfId="67" applyNumberFormat="1" applyFont="1" applyFill="1" applyBorder="1" applyAlignment="1" applyProtection="1">
      <alignment vertical="center" shrinkToFit="1"/>
      <protection/>
    </xf>
    <xf numFmtId="176" fontId="3" fillId="35" borderId="10" xfId="67" applyNumberFormat="1" applyFont="1" applyFill="1" applyBorder="1" applyAlignment="1" applyProtection="1">
      <alignment vertical="center" shrinkToFit="1"/>
      <protection/>
    </xf>
    <xf numFmtId="176" fontId="3" fillId="35" borderId="59" xfId="67" applyNumberFormat="1" applyFont="1" applyFill="1" applyBorder="1" applyAlignment="1" applyProtection="1">
      <alignment vertical="center" shrinkToFit="1"/>
      <protection/>
    </xf>
    <xf numFmtId="176" fontId="3" fillId="35" borderId="51" xfId="67" applyNumberFormat="1" applyFont="1" applyFill="1" applyBorder="1" applyAlignment="1" applyProtection="1">
      <alignment vertical="center" shrinkToFit="1"/>
      <protection/>
    </xf>
    <xf numFmtId="176" fontId="3" fillId="35" borderId="61" xfId="67" applyNumberFormat="1" applyFont="1" applyFill="1" applyBorder="1" applyAlignment="1" applyProtection="1">
      <alignment vertical="center" shrinkToFit="1"/>
      <protection/>
    </xf>
    <xf numFmtId="176" fontId="3" fillId="34" borderId="66" xfId="67" applyNumberFormat="1" applyFont="1" applyFill="1" applyBorder="1" applyAlignment="1" applyProtection="1">
      <alignment vertical="center" shrinkToFit="1"/>
      <protection/>
    </xf>
    <xf numFmtId="176" fontId="3" fillId="34" borderId="67" xfId="67" applyNumberFormat="1" applyFont="1" applyFill="1" applyBorder="1" applyAlignment="1" applyProtection="1">
      <alignment vertical="center" shrinkToFit="1"/>
      <protection/>
    </xf>
    <xf numFmtId="176" fontId="2" fillId="0" borderId="36" xfId="66" applyNumberFormat="1" applyFont="1" applyFill="1" applyBorder="1" applyAlignment="1" applyProtection="1">
      <alignment horizontal="left" vertical="center" shrinkToFit="1"/>
      <protection/>
    </xf>
    <xf numFmtId="176" fontId="2" fillId="0" borderId="12" xfId="66" applyNumberFormat="1" applyFont="1" applyFill="1" applyBorder="1" applyAlignment="1" applyProtection="1">
      <alignment horizontal="left" vertical="center" shrinkToFit="1"/>
      <protection/>
    </xf>
    <xf numFmtId="176" fontId="2" fillId="0" borderId="37" xfId="66" applyNumberFormat="1" applyFont="1" applyFill="1" applyBorder="1" applyAlignment="1" applyProtection="1">
      <alignment horizontal="left" vertical="center" shrinkToFit="1"/>
      <protection/>
    </xf>
    <xf numFmtId="0" fontId="0" fillId="19" borderId="10" xfId="0" applyFill="1" applyBorder="1" applyAlignment="1">
      <alignment horizontal="center" vertical="center" shrinkToFit="1"/>
    </xf>
    <xf numFmtId="14" fontId="0" fillId="19" borderId="10" xfId="0" applyNumberFormat="1" applyFill="1" applyBorder="1" applyAlignment="1">
      <alignment horizontal="center" vertical="center" shrinkToFit="1"/>
    </xf>
    <xf numFmtId="0" fontId="0" fillId="20" borderId="10" xfId="0" applyFill="1" applyBorder="1" applyAlignment="1">
      <alignment horizontal="center" vertical="center" shrinkToFit="1"/>
    </xf>
    <xf numFmtId="14" fontId="0" fillId="20" borderId="10" xfId="0" applyNumberFormat="1" applyFill="1" applyBorder="1" applyAlignment="1">
      <alignment horizontal="center" vertical="center" shrinkToFit="1"/>
    </xf>
    <xf numFmtId="0" fontId="0" fillId="21" borderId="10" xfId="0" applyFill="1" applyBorder="1" applyAlignment="1">
      <alignment horizontal="center" vertical="center" shrinkToFit="1"/>
    </xf>
    <xf numFmtId="14" fontId="0" fillId="21" borderId="10" xfId="0" applyNumberFormat="1" applyFill="1" applyBorder="1" applyAlignment="1">
      <alignment horizontal="center" vertical="center" shrinkToFit="1"/>
    </xf>
    <xf numFmtId="14" fontId="0" fillId="24" borderId="10" xfId="0" applyNumberFormat="1" applyFill="1" applyBorder="1" applyAlignment="1">
      <alignment horizontal="center" vertical="center" shrinkToFit="1"/>
    </xf>
    <xf numFmtId="0" fontId="0" fillId="22" borderId="10" xfId="0" applyFill="1" applyBorder="1" applyAlignment="1">
      <alignment horizontal="center" vertical="center" shrinkToFit="1"/>
    </xf>
    <xf numFmtId="14" fontId="0" fillId="22" borderId="10" xfId="0" applyNumberForma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14" fontId="0" fillId="0" borderId="10" xfId="0" applyNumberFormat="1" applyFill="1" applyBorder="1" applyAlignment="1">
      <alignment horizontal="center" vertical="center" shrinkToFit="1"/>
    </xf>
    <xf numFmtId="56" fontId="0" fillId="22" borderId="10" xfId="0" applyNumberFormat="1" applyFill="1" applyBorder="1" applyAlignment="1">
      <alignment vertical="center" shrinkToFit="1"/>
    </xf>
    <xf numFmtId="0" fontId="0" fillId="24" borderId="19" xfId="0" applyFill="1" applyBorder="1" applyAlignment="1">
      <alignment horizontal="center" vertical="center" shrinkToFit="1"/>
    </xf>
    <xf numFmtId="176" fontId="10" fillId="0" borderId="10" xfId="67" applyNumberFormat="1" applyFont="1" applyFill="1" applyBorder="1" applyAlignment="1" applyProtection="1">
      <alignment vertical="center"/>
      <protection/>
    </xf>
    <xf numFmtId="0" fontId="53" fillId="0" borderId="10" xfId="67" applyFont="1" applyFill="1" applyBorder="1" applyAlignment="1" applyProtection="1">
      <alignment horizontal="center" vertical="center"/>
      <protection/>
    </xf>
    <xf numFmtId="176" fontId="3" fillId="0" borderId="10" xfId="67" applyNumberFormat="1" applyFont="1" applyFill="1" applyBorder="1" applyAlignment="1" applyProtection="1">
      <alignment vertical="center" shrinkToFit="1"/>
      <protection locked="0"/>
    </xf>
    <xf numFmtId="176" fontId="5" fillId="0" borderId="68" xfId="67" applyNumberFormat="1" applyFont="1" applyFill="1" applyBorder="1" applyAlignment="1" applyProtection="1">
      <alignment horizontal="center" vertical="center" wrapText="1"/>
      <protection/>
    </xf>
    <xf numFmtId="176" fontId="5" fillId="33" borderId="68" xfId="67" applyNumberFormat="1" applyFont="1" applyFill="1" applyBorder="1" applyAlignment="1" applyProtection="1">
      <alignment horizontal="center" vertical="center" wrapText="1"/>
      <protection/>
    </xf>
    <xf numFmtId="176" fontId="5" fillId="0" borderId="69" xfId="67" applyNumberFormat="1" applyFont="1" applyFill="1" applyBorder="1" applyAlignment="1" applyProtection="1">
      <alignment horizontal="center" vertical="center" wrapText="1"/>
      <protection/>
    </xf>
    <xf numFmtId="176" fontId="5" fillId="33" borderId="69" xfId="67" applyNumberFormat="1" applyFont="1" applyFill="1" applyBorder="1" applyAlignment="1" applyProtection="1">
      <alignment horizontal="center" vertical="center" wrapText="1"/>
      <protection/>
    </xf>
    <xf numFmtId="176" fontId="2" fillId="0" borderId="70" xfId="49" applyNumberFormat="1" applyFont="1" applyFill="1" applyBorder="1" applyAlignment="1" applyProtection="1">
      <alignment horizontal="center" vertical="center"/>
      <protection/>
    </xf>
    <xf numFmtId="176" fontId="2" fillId="33" borderId="71" xfId="49" applyNumberFormat="1" applyFont="1" applyFill="1" applyBorder="1" applyAlignment="1" applyProtection="1">
      <alignment horizontal="center" vertical="center"/>
      <protection/>
    </xf>
    <xf numFmtId="0" fontId="2" fillId="33" borderId="10" xfId="67" applyFont="1" applyFill="1" applyBorder="1" applyAlignment="1" applyProtection="1">
      <alignment horizontal="center" vertical="center"/>
      <protection/>
    </xf>
    <xf numFmtId="0" fontId="2" fillId="33" borderId="10" xfId="67" applyFont="1" applyFill="1" applyBorder="1" applyAlignment="1" applyProtection="1">
      <alignment vertical="center"/>
      <protection/>
    </xf>
    <xf numFmtId="0" fontId="2" fillId="0" borderId="10" xfId="67" applyFont="1" applyFill="1" applyBorder="1" applyAlignment="1" applyProtection="1">
      <alignment horizontal="center" vertical="center" shrinkToFit="1"/>
      <protection/>
    </xf>
    <xf numFmtId="176" fontId="2" fillId="0" borderId="11" xfId="66" applyNumberFormat="1" applyFont="1" applyFill="1" applyBorder="1" applyAlignment="1" applyProtection="1">
      <alignment horizontal="left" vertical="center" shrinkToFit="1"/>
      <protection/>
    </xf>
    <xf numFmtId="176" fontId="2" fillId="0" borderId="13" xfId="66" applyNumberFormat="1" applyFont="1" applyFill="1" applyBorder="1" applyAlignment="1" applyProtection="1">
      <alignment horizontal="left" vertical="center" shrinkToFit="1"/>
      <protection/>
    </xf>
    <xf numFmtId="0" fontId="2" fillId="0" borderId="72" xfId="67" applyFont="1" applyFill="1" applyBorder="1" applyAlignment="1" applyProtection="1">
      <alignment horizontal="center" vertical="center" textRotation="255"/>
      <protection/>
    </xf>
    <xf numFmtId="0" fontId="2" fillId="0" borderId="16" xfId="67" applyFont="1" applyFill="1" applyBorder="1" applyAlignment="1" applyProtection="1">
      <alignment horizontal="center" vertical="center" textRotation="255"/>
      <protection/>
    </xf>
    <xf numFmtId="176" fontId="3" fillId="33" borderId="10" xfId="67" applyNumberFormat="1" applyFont="1" applyFill="1" applyBorder="1" applyAlignment="1" applyProtection="1">
      <alignment horizontal="center" vertical="center" shrinkToFit="1"/>
      <protection/>
    </xf>
    <xf numFmtId="0" fontId="3" fillId="33" borderId="52" xfId="67" applyFont="1" applyFill="1" applyBorder="1" applyAlignment="1" applyProtection="1">
      <alignment horizontal="center" vertical="center" shrinkToFit="1"/>
      <protection/>
    </xf>
    <xf numFmtId="0" fontId="3" fillId="33" borderId="61" xfId="67" applyFont="1" applyFill="1" applyBorder="1" applyAlignment="1" applyProtection="1">
      <alignment horizontal="center" vertical="center" shrinkToFit="1"/>
      <protection/>
    </xf>
    <xf numFmtId="0" fontId="3" fillId="0" borderId="10" xfId="67" applyFont="1" applyFill="1" applyBorder="1" applyAlignment="1" applyProtection="1">
      <alignment horizontal="center" vertical="center"/>
      <protection/>
    </xf>
    <xf numFmtId="176" fontId="2" fillId="0" borderId="73" xfId="49" applyNumberFormat="1" applyFont="1" applyFill="1" applyBorder="1" applyAlignment="1" applyProtection="1">
      <alignment vertical="center"/>
      <protection/>
    </xf>
    <xf numFmtId="176" fontId="2" fillId="0" borderId="74" xfId="49" applyNumberFormat="1" applyFont="1" applyFill="1" applyBorder="1" applyAlignment="1" applyProtection="1">
      <alignment vertical="center"/>
      <protection/>
    </xf>
    <xf numFmtId="176" fontId="2" fillId="0" borderId="70" xfId="49" applyNumberFormat="1" applyFont="1" applyFill="1" applyBorder="1" applyAlignment="1" applyProtection="1">
      <alignment vertical="center"/>
      <protection/>
    </xf>
    <xf numFmtId="176" fontId="3" fillId="0" borderId="75" xfId="67" applyNumberFormat="1" applyFont="1" applyFill="1" applyBorder="1" applyAlignment="1" applyProtection="1">
      <alignment horizontal="center" vertical="center" textRotation="255" wrapText="1"/>
      <protection/>
    </xf>
    <xf numFmtId="176" fontId="3" fillId="0" borderId="76" xfId="67" applyNumberFormat="1" applyFont="1" applyFill="1" applyBorder="1" applyAlignment="1" applyProtection="1">
      <alignment horizontal="center" vertical="center" textRotation="255" wrapText="1"/>
      <protection/>
    </xf>
    <xf numFmtId="176" fontId="3" fillId="0" borderId="77" xfId="67" applyNumberFormat="1" applyFont="1" applyFill="1" applyBorder="1" applyAlignment="1" applyProtection="1">
      <alignment horizontal="center" vertical="center" textRotation="255" wrapText="1"/>
      <protection/>
    </xf>
    <xf numFmtId="176" fontId="5" fillId="0" borderId="78" xfId="67" applyNumberFormat="1" applyFont="1" applyFill="1" applyBorder="1" applyAlignment="1" applyProtection="1">
      <alignment horizontal="center" vertical="center" textRotation="255" wrapText="1"/>
      <protection/>
    </xf>
    <xf numFmtId="176" fontId="5" fillId="0" borderId="24" xfId="67" applyNumberFormat="1" applyFont="1" applyFill="1" applyBorder="1" applyAlignment="1" applyProtection="1">
      <alignment horizontal="center" vertical="center" textRotation="255" wrapText="1"/>
      <protection/>
    </xf>
    <xf numFmtId="176" fontId="5" fillId="0" borderId="26" xfId="67" applyNumberFormat="1" applyFont="1" applyFill="1" applyBorder="1" applyAlignment="1" applyProtection="1">
      <alignment horizontal="center" vertical="center" textRotation="255" wrapText="1"/>
      <protection/>
    </xf>
    <xf numFmtId="183" fontId="10" fillId="0" borderId="72" xfId="67" applyNumberFormat="1" applyFont="1" applyFill="1" applyBorder="1" applyAlignment="1" applyProtection="1">
      <alignment horizontal="center" vertical="center"/>
      <protection/>
    </xf>
    <xf numFmtId="183" fontId="10" fillId="0" borderId="79" xfId="67" applyNumberFormat="1" applyFont="1" applyFill="1" applyBorder="1" applyAlignment="1" applyProtection="1">
      <alignment horizontal="center" vertical="center"/>
      <protection/>
    </xf>
    <xf numFmtId="176" fontId="5" fillId="0" borderId="80" xfId="67" applyNumberFormat="1" applyFont="1" applyFill="1" applyBorder="1" applyAlignment="1" applyProtection="1">
      <alignment horizontal="center" vertical="center" wrapText="1"/>
      <protection/>
    </xf>
    <xf numFmtId="176" fontId="5" fillId="0" borderId="81" xfId="67" applyNumberFormat="1" applyFont="1" applyFill="1" applyBorder="1" applyAlignment="1" applyProtection="1">
      <alignment horizontal="center" vertical="center" wrapText="1"/>
      <protection/>
    </xf>
    <xf numFmtId="0" fontId="53" fillId="0" borderId="82" xfId="67" applyFont="1" applyFill="1" applyBorder="1" applyAlignment="1" applyProtection="1">
      <alignment horizontal="center" vertical="center"/>
      <protection/>
    </xf>
    <xf numFmtId="0" fontId="53" fillId="0" borderId="17" xfId="67" applyFont="1" applyFill="1" applyBorder="1" applyAlignment="1" applyProtection="1">
      <alignment horizontal="center" vertical="center"/>
      <protection/>
    </xf>
    <xf numFmtId="0" fontId="53" fillId="0" borderId="83" xfId="67" applyFont="1" applyFill="1" applyBorder="1" applyAlignment="1" applyProtection="1">
      <alignment horizontal="center" vertical="center"/>
      <protection/>
    </xf>
    <xf numFmtId="0" fontId="53" fillId="0" borderId="20" xfId="67" applyFont="1" applyFill="1" applyBorder="1" applyAlignment="1" applyProtection="1">
      <alignment horizontal="center" vertical="center"/>
      <protection/>
    </xf>
    <xf numFmtId="0" fontId="53" fillId="0" borderId="0" xfId="67" applyFont="1" applyFill="1" applyBorder="1" applyAlignment="1" applyProtection="1">
      <alignment horizontal="center" vertical="center"/>
      <protection/>
    </xf>
    <xf numFmtId="0" fontId="53" fillId="0" borderId="84" xfId="67" applyFont="1" applyFill="1" applyBorder="1" applyAlignment="1" applyProtection="1">
      <alignment horizontal="center" vertical="center"/>
      <protection/>
    </xf>
    <xf numFmtId="0" fontId="53" fillId="0" borderId="85" xfId="67" applyFont="1" applyFill="1" applyBorder="1" applyAlignment="1" applyProtection="1">
      <alignment horizontal="center" vertical="center"/>
      <protection/>
    </xf>
    <xf numFmtId="0" fontId="53" fillId="0" borderId="18" xfId="67" applyFont="1" applyFill="1" applyBorder="1" applyAlignment="1" applyProtection="1">
      <alignment horizontal="center" vertical="center"/>
      <protection/>
    </xf>
    <xf numFmtId="0" fontId="53" fillId="0" borderId="86" xfId="67" applyFont="1" applyFill="1" applyBorder="1" applyAlignment="1" applyProtection="1">
      <alignment horizontal="center" vertical="center"/>
      <protection/>
    </xf>
    <xf numFmtId="176" fontId="5" fillId="0" borderId="87" xfId="67" applyNumberFormat="1" applyFont="1" applyFill="1" applyBorder="1" applyAlignment="1" applyProtection="1">
      <alignment horizontal="center" vertical="center" wrapText="1"/>
      <protection/>
    </xf>
    <xf numFmtId="176" fontId="5" fillId="0" borderId="88" xfId="67" applyNumberFormat="1" applyFont="1" applyFill="1" applyBorder="1" applyAlignment="1" applyProtection="1">
      <alignment horizontal="center" vertical="center" wrapText="1"/>
      <protection/>
    </xf>
    <xf numFmtId="176" fontId="5" fillId="0" borderId="89" xfId="67" applyNumberFormat="1" applyFont="1" applyFill="1" applyBorder="1" applyAlignment="1" applyProtection="1">
      <alignment horizontal="center" vertical="center" wrapText="1"/>
      <protection/>
    </xf>
    <xf numFmtId="176" fontId="5" fillId="0" borderId="27" xfId="67" applyNumberFormat="1" applyFont="1" applyFill="1" applyBorder="1" applyAlignment="1" applyProtection="1">
      <alignment horizontal="center" vertical="center" wrapText="1"/>
      <protection/>
    </xf>
    <xf numFmtId="176" fontId="5" fillId="0" borderId="90" xfId="67" applyNumberFormat="1" applyFont="1" applyFill="1" applyBorder="1" applyAlignment="1" applyProtection="1">
      <alignment horizontal="center" vertical="center" wrapText="1"/>
      <protection/>
    </xf>
    <xf numFmtId="176" fontId="5" fillId="0" borderId="75" xfId="67" applyNumberFormat="1" applyFont="1" applyFill="1" applyBorder="1" applyAlignment="1" applyProtection="1">
      <alignment horizontal="center" vertical="center" textRotation="255" wrapText="1"/>
      <protection/>
    </xf>
    <xf numFmtId="176" fontId="5" fillId="0" borderId="76" xfId="67" applyNumberFormat="1" applyFont="1" applyFill="1" applyBorder="1" applyAlignment="1" applyProtection="1">
      <alignment horizontal="center" vertical="center" textRotation="255" wrapText="1"/>
      <protection/>
    </xf>
    <xf numFmtId="176" fontId="5" fillId="0" borderId="77" xfId="67" applyNumberFormat="1" applyFont="1" applyFill="1" applyBorder="1" applyAlignment="1" applyProtection="1">
      <alignment horizontal="center" vertical="center" textRotation="255" wrapText="1"/>
      <protection/>
    </xf>
    <xf numFmtId="0" fontId="16" fillId="0" borderId="0" xfId="67" applyFont="1" applyFill="1" applyAlignment="1" applyProtection="1">
      <alignment vertical="center"/>
      <protection/>
    </xf>
    <xf numFmtId="0" fontId="2" fillId="0" borderId="79" xfId="67" applyFont="1" applyFill="1" applyBorder="1" applyAlignment="1" applyProtection="1">
      <alignment horizontal="center" vertical="center" textRotation="255"/>
      <protection/>
    </xf>
    <xf numFmtId="0" fontId="2" fillId="0" borderId="91" xfId="67" applyFont="1" applyFill="1" applyBorder="1" applyAlignment="1" applyProtection="1">
      <alignment horizontal="center" vertical="center" wrapText="1"/>
      <protection/>
    </xf>
    <xf numFmtId="0" fontId="2" fillId="0" borderId="92" xfId="67" applyFont="1" applyFill="1" applyBorder="1" applyAlignment="1" applyProtection="1">
      <alignment horizontal="center" vertical="center"/>
      <protection/>
    </xf>
    <xf numFmtId="0" fontId="2" fillId="0" borderId="38" xfId="67" applyFont="1" applyFill="1" applyBorder="1" applyAlignment="1" applyProtection="1">
      <alignment horizontal="center" vertical="center"/>
      <protection/>
    </xf>
    <xf numFmtId="0" fontId="2" fillId="0" borderId="60" xfId="67" applyFont="1" applyFill="1" applyBorder="1" applyAlignment="1" applyProtection="1">
      <alignment horizontal="center" vertical="center"/>
      <protection/>
    </xf>
    <xf numFmtId="0" fontId="8" fillId="0" borderId="0" xfId="67" applyFont="1" applyFill="1" applyAlignment="1" applyProtection="1">
      <alignment horizontal="center" vertical="center"/>
      <protection/>
    </xf>
    <xf numFmtId="183" fontId="10" fillId="0" borderId="93" xfId="67" applyNumberFormat="1" applyFont="1" applyFill="1" applyBorder="1" applyAlignment="1" applyProtection="1">
      <alignment horizontal="center" vertical="center"/>
      <protection/>
    </xf>
    <xf numFmtId="183" fontId="10" fillId="0" borderId="74" xfId="67" applyNumberFormat="1" applyFont="1" applyFill="1" applyBorder="1" applyAlignment="1" applyProtection="1">
      <alignment horizontal="center" vertical="center"/>
      <protection/>
    </xf>
    <xf numFmtId="176" fontId="2" fillId="0" borderId="52" xfId="67" applyNumberFormat="1" applyFont="1" applyFill="1" applyBorder="1" applyAlignment="1" applyProtection="1">
      <alignment vertical="center"/>
      <protection/>
    </xf>
    <xf numFmtId="176" fontId="2" fillId="0" borderId="79" xfId="67" applyNumberFormat="1" applyFont="1" applyFill="1" applyBorder="1" applyAlignment="1" applyProtection="1">
      <alignment vertical="center"/>
      <protection/>
    </xf>
    <xf numFmtId="176" fontId="2" fillId="0" borderId="61" xfId="67" applyNumberFormat="1" applyFont="1" applyFill="1" applyBorder="1" applyAlignment="1" applyProtection="1">
      <alignment vertical="center"/>
      <protection/>
    </xf>
    <xf numFmtId="176" fontId="2" fillId="0" borderId="94" xfId="49" applyNumberFormat="1" applyFont="1" applyFill="1" applyBorder="1" applyAlignment="1" applyProtection="1">
      <alignment horizontal="center" vertical="center"/>
      <protection/>
    </xf>
    <xf numFmtId="176" fontId="2" fillId="0" borderId="76" xfId="49" applyNumberFormat="1" applyFont="1" applyFill="1" applyBorder="1" applyAlignment="1" applyProtection="1">
      <alignment horizontal="center" vertical="center"/>
      <protection/>
    </xf>
    <xf numFmtId="176" fontId="2" fillId="0" borderId="77" xfId="49" applyNumberFormat="1" applyFont="1" applyFill="1" applyBorder="1" applyAlignment="1" applyProtection="1">
      <alignment horizontal="center" vertical="center"/>
      <protection/>
    </xf>
    <xf numFmtId="0" fontId="2" fillId="0" borderId="95" xfId="67" applyFont="1" applyFill="1" applyBorder="1" applyAlignment="1" applyProtection="1">
      <alignment horizontal="center" vertical="center"/>
      <protection/>
    </xf>
    <xf numFmtId="0" fontId="2" fillId="0" borderId="90" xfId="67" applyFont="1" applyFill="1" applyBorder="1" applyAlignment="1" applyProtection="1">
      <alignment horizontal="center" vertical="center"/>
      <protection/>
    </xf>
    <xf numFmtId="176" fontId="3" fillId="33" borderId="72" xfId="67" applyNumberFormat="1" applyFont="1" applyFill="1" applyBorder="1" applyAlignment="1" applyProtection="1">
      <alignment horizontal="center" vertical="center" shrinkToFit="1"/>
      <protection/>
    </xf>
    <xf numFmtId="176" fontId="3" fillId="33" borderId="61" xfId="67" applyNumberFormat="1" applyFont="1" applyFill="1" applyBorder="1" applyAlignment="1" applyProtection="1">
      <alignment horizontal="center" vertical="center" shrinkToFit="1"/>
      <protection/>
    </xf>
    <xf numFmtId="0" fontId="2" fillId="0" borderId="96" xfId="67" applyFont="1" applyFill="1" applyBorder="1" applyAlignment="1" applyProtection="1">
      <alignment horizontal="center" vertical="center" wrapText="1"/>
      <protection/>
    </xf>
    <xf numFmtId="0" fontId="2" fillId="0" borderId="97" xfId="67" applyFont="1" applyFill="1" applyBorder="1" applyAlignment="1" applyProtection="1">
      <alignment horizontal="center" vertical="center"/>
      <protection/>
    </xf>
    <xf numFmtId="176" fontId="3" fillId="0" borderId="22" xfId="67" applyNumberFormat="1" applyFont="1" applyFill="1" applyBorder="1" applyAlignment="1" applyProtection="1">
      <alignment vertical="center" shrinkToFit="1"/>
      <protection/>
    </xf>
    <xf numFmtId="0" fontId="58" fillId="0" borderId="10" xfId="0" applyFont="1" applyBorder="1" applyAlignment="1">
      <alignment vertical="center" shrinkToFit="1"/>
    </xf>
    <xf numFmtId="176" fontId="2" fillId="0" borderId="52" xfId="49" applyNumberFormat="1" applyFont="1" applyFill="1" applyBorder="1" applyAlignment="1" applyProtection="1">
      <alignment horizontal="center" vertical="center" wrapText="1"/>
      <protection/>
    </xf>
    <xf numFmtId="176" fontId="2" fillId="0" borderId="79" xfId="49" applyNumberFormat="1" applyFont="1" applyFill="1" applyBorder="1" applyAlignment="1" applyProtection="1">
      <alignment horizontal="center" vertical="center" wrapText="1"/>
      <protection/>
    </xf>
    <xf numFmtId="176" fontId="2" fillId="0" borderId="16" xfId="49" applyNumberFormat="1" applyFont="1" applyFill="1" applyBorder="1" applyAlignment="1" applyProtection="1">
      <alignment horizontal="center" vertical="center" wrapText="1"/>
      <protection/>
    </xf>
    <xf numFmtId="176" fontId="2" fillId="0" borderId="61" xfId="49" applyNumberFormat="1" applyFont="1" applyFill="1" applyBorder="1" applyAlignment="1" applyProtection="1">
      <alignment horizontal="center" vertical="center" wrapText="1"/>
      <protection/>
    </xf>
    <xf numFmtId="176" fontId="2" fillId="0" borderId="73" xfId="67" applyNumberFormat="1" applyFont="1" applyFill="1" applyBorder="1" applyAlignment="1" applyProtection="1">
      <alignment vertical="center"/>
      <protection/>
    </xf>
    <xf numFmtId="176" fontId="2" fillId="0" borderId="74" xfId="67" applyNumberFormat="1" applyFont="1" applyFill="1" applyBorder="1" applyAlignment="1" applyProtection="1">
      <alignment vertical="center"/>
      <protection/>
    </xf>
    <xf numFmtId="176" fontId="2" fillId="0" borderId="98" xfId="67" applyNumberFormat="1" applyFont="1" applyFill="1" applyBorder="1" applyAlignment="1" applyProtection="1">
      <alignment vertical="center"/>
      <protection/>
    </xf>
    <xf numFmtId="177" fontId="53" fillId="0" borderId="10" xfId="67" applyNumberFormat="1" applyFont="1" applyFill="1" applyBorder="1" applyAlignment="1" applyProtection="1">
      <alignment horizontal="center" vertical="center"/>
      <protection/>
    </xf>
    <xf numFmtId="176" fontId="5" fillId="0" borderId="72" xfId="67" applyNumberFormat="1" applyFont="1" applyFill="1" applyBorder="1" applyAlignment="1" applyProtection="1">
      <alignment horizontal="center" vertical="center"/>
      <protection/>
    </xf>
    <xf numFmtId="176" fontId="5" fillId="0" borderId="79" xfId="67" applyNumberFormat="1" applyFont="1" applyFill="1" applyBorder="1" applyAlignment="1" applyProtection="1">
      <alignment horizontal="center" vertical="center"/>
      <protection/>
    </xf>
    <xf numFmtId="176" fontId="5" fillId="0" borderId="16" xfId="67" applyNumberFormat="1" applyFont="1" applyFill="1" applyBorder="1" applyAlignment="1" applyProtection="1">
      <alignment horizontal="center" vertical="center"/>
      <protection/>
    </xf>
    <xf numFmtId="0" fontId="5" fillId="0" borderId="10" xfId="67" applyFont="1" applyFill="1" applyBorder="1" applyAlignment="1" applyProtection="1">
      <alignment horizontal="center" vertical="center"/>
      <protection/>
    </xf>
    <xf numFmtId="0" fontId="2" fillId="0" borderId="10" xfId="67" applyFont="1" applyFill="1" applyBorder="1" applyAlignment="1" applyProtection="1">
      <alignment horizontal="center" vertical="center"/>
      <protection/>
    </xf>
    <xf numFmtId="0" fontId="5" fillId="0" borderId="56" xfId="67" applyFont="1" applyFill="1" applyBorder="1" applyAlignment="1" applyProtection="1">
      <alignment horizontal="center" vertical="center" shrinkToFit="1"/>
      <protection locked="0"/>
    </xf>
    <xf numFmtId="0" fontId="5" fillId="0" borderId="21" xfId="67" applyFont="1" applyFill="1" applyBorder="1" applyAlignment="1" applyProtection="1">
      <alignment horizontal="center" vertical="center" shrinkToFit="1"/>
      <protection locked="0"/>
    </xf>
    <xf numFmtId="0" fontId="5" fillId="0" borderId="64" xfId="67" applyFont="1" applyFill="1" applyBorder="1" applyAlignment="1" applyProtection="1">
      <alignment horizontal="center" vertical="center" shrinkToFit="1"/>
      <protection locked="0"/>
    </xf>
    <xf numFmtId="0" fontId="2" fillId="0" borderId="56" xfId="67" applyFont="1" applyFill="1" applyBorder="1" applyAlignment="1" applyProtection="1">
      <alignment horizontal="center" vertical="center" shrinkToFit="1"/>
      <protection locked="0"/>
    </xf>
    <xf numFmtId="0" fontId="2" fillId="0" borderId="21" xfId="67" applyFont="1" applyFill="1" applyBorder="1" applyAlignment="1" applyProtection="1">
      <alignment horizontal="center" vertical="center" shrinkToFit="1"/>
      <protection locked="0"/>
    </xf>
    <xf numFmtId="0" fontId="2" fillId="0" borderId="64" xfId="67" applyFont="1" applyFill="1" applyBorder="1" applyAlignment="1" applyProtection="1">
      <alignment horizontal="center" vertical="center" shrinkToFit="1"/>
      <protection locked="0"/>
    </xf>
    <xf numFmtId="177" fontId="53" fillId="0" borderId="56" xfId="67" applyNumberFormat="1" applyFont="1" applyFill="1" applyBorder="1" applyAlignment="1" applyProtection="1">
      <alignment horizontal="center" vertical="center"/>
      <protection/>
    </xf>
    <xf numFmtId="177" fontId="53" fillId="0" borderId="21" xfId="67" applyNumberFormat="1" applyFont="1" applyFill="1" applyBorder="1" applyAlignment="1" applyProtection="1">
      <alignment horizontal="center" vertical="center"/>
      <protection/>
    </xf>
    <xf numFmtId="177" fontId="53" fillId="0" borderId="64" xfId="67" applyNumberFormat="1" applyFont="1" applyFill="1" applyBorder="1" applyAlignment="1" applyProtection="1">
      <alignment horizontal="center" vertical="center"/>
      <protection/>
    </xf>
    <xf numFmtId="0" fontId="53" fillId="0" borderId="10" xfId="67" applyFont="1" applyFill="1" applyBorder="1" applyAlignment="1" applyProtection="1">
      <alignment horizontal="center" vertical="center"/>
      <protection/>
    </xf>
    <xf numFmtId="0" fontId="53" fillId="0" borderId="21" xfId="67" applyFont="1" applyFill="1" applyBorder="1" applyAlignment="1" applyProtection="1">
      <alignment horizontal="center" vertical="center"/>
      <protection/>
    </xf>
    <xf numFmtId="0" fontId="53" fillId="0" borderId="64" xfId="67" applyFont="1" applyFill="1" applyBorder="1" applyAlignment="1" applyProtection="1">
      <alignment horizontal="center" vertical="center"/>
      <protection/>
    </xf>
    <xf numFmtId="0" fontId="3" fillId="0" borderId="56" xfId="66" applyFont="1" applyFill="1" applyBorder="1" applyAlignment="1" applyProtection="1">
      <alignment horizontal="center" vertical="center"/>
      <protection/>
    </xf>
    <xf numFmtId="0" fontId="3" fillId="0" borderId="21" xfId="66" applyFont="1" applyFill="1" applyBorder="1" applyAlignment="1" applyProtection="1">
      <alignment horizontal="center" vertical="center"/>
      <protection/>
    </xf>
    <xf numFmtId="0" fontId="3" fillId="0" borderId="64" xfId="66" applyFont="1" applyFill="1" applyBorder="1" applyAlignment="1" applyProtection="1">
      <alignment horizontal="center" vertical="center"/>
      <protection/>
    </xf>
    <xf numFmtId="176" fontId="5" fillId="0" borderId="99" xfId="67" applyNumberFormat="1" applyFont="1" applyFill="1" applyBorder="1" applyAlignment="1" applyProtection="1">
      <alignment horizontal="center" vertical="center"/>
      <protection/>
    </xf>
    <xf numFmtId="176" fontId="5" fillId="0" borderId="27" xfId="67" applyNumberFormat="1" applyFont="1" applyFill="1" applyBorder="1" applyAlignment="1" applyProtection="1">
      <alignment horizontal="center" vertical="center"/>
      <protection/>
    </xf>
    <xf numFmtId="176" fontId="5" fillId="0" borderId="90" xfId="67" applyNumberFormat="1" applyFont="1" applyFill="1" applyBorder="1" applyAlignment="1" applyProtection="1">
      <alignment horizontal="center" vertical="center"/>
      <protection/>
    </xf>
    <xf numFmtId="176" fontId="53" fillId="0" borderId="22" xfId="67" applyNumberFormat="1" applyFont="1" applyFill="1" applyBorder="1" applyAlignment="1" applyProtection="1">
      <alignment horizontal="center" vertical="center"/>
      <protection/>
    </xf>
    <xf numFmtId="176" fontId="2" fillId="0" borderId="22" xfId="67" applyNumberFormat="1" applyFont="1" applyFill="1" applyBorder="1" applyAlignment="1" applyProtection="1">
      <alignment horizontal="center" vertical="center"/>
      <protection/>
    </xf>
    <xf numFmtId="176" fontId="2" fillId="0" borderId="38" xfId="67" applyNumberFormat="1" applyFont="1" applyFill="1" applyBorder="1" applyAlignment="1" applyProtection="1">
      <alignment horizontal="center" vertical="center"/>
      <protection/>
    </xf>
    <xf numFmtId="176" fontId="5" fillId="0" borderId="95" xfId="67" applyNumberFormat="1" applyFont="1" applyFill="1" applyBorder="1" applyAlignment="1" applyProtection="1">
      <alignment horizontal="center" vertical="center"/>
      <protection/>
    </xf>
    <xf numFmtId="176" fontId="5" fillId="0" borderId="86" xfId="67" applyNumberFormat="1" applyFont="1" applyFill="1" applyBorder="1" applyAlignment="1" applyProtection="1">
      <alignment horizontal="center" vertical="center"/>
      <protection/>
    </xf>
    <xf numFmtId="0" fontId="5" fillId="0" borderId="10" xfId="67" applyFont="1" applyFill="1" applyBorder="1" applyAlignment="1" applyProtection="1">
      <alignment horizontal="center" vertical="center" wrapText="1"/>
      <protection/>
    </xf>
    <xf numFmtId="0" fontId="8" fillId="0" borderId="0" xfId="67" applyFont="1" applyFill="1" applyBorder="1" applyAlignment="1" applyProtection="1">
      <alignment horizontal="center" vertical="center"/>
      <protection/>
    </xf>
    <xf numFmtId="0" fontId="9" fillId="0" borderId="0" xfId="67" applyFont="1" applyFill="1" applyBorder="1" applyAlignment="1" applyProtection="1">
      <alignment vertical="center"/>
      <protection/>
    </xf>
    <xf numFmtId="176" fontId="5" fillId="0" borderId="100" xfId="67" applyNumberFormat="1" applyFont="1" applyFill="1" applyBorder="1" applyAlignment="1" applyProtection="1">
      <alignment horizontal="center" vertical="center" wrapText="1"/>
      <protection/>
    </xf>
    <xf numFmtId="176" fontId="5" fillId="0" borderId="95" xfId="67" applyNumberFormat="1" applyFont="1" applyFill="1" applyBorder="1" applyAlignment="1" applyProtection="1">
      <alignment horizontal="center" vertical="center" wrapText="1"/>
      <protection/>
    </xf>
    <xf numFmtId="176" fontId="5" fillId="0" borderId="101" xfId="67" applyNumberFormat="1" applyFont="1" applyFill="1" applyBorder="1" applyAlignment="1" applyProtection="1">
      <alignment horizontal="center" vertical="center" wrapText="1"/>
      <protection/>
    </xf>
    <xf numFmtId="176" fontId="5" fillId="0" borderId="86" xfId="67" applyNumberFormat="1" applyFont="1" applyFill="1" applyBorder="1" applyAlignment="1" applyProtection="1">
      <alignment horizontal="center" vertical="center" wrapText="1"/>
      <protection/>
    </xf>
    <xf numFmtId="176" fontId="5" fillId="0" borderId="83" xfId="67" applyNumberFormat="1" applyFont="1" applyFill="1" applyBorder="1" applyAlignment="1" applyProtection="1">
      <alignment horizontal="center" vertical="center" textRotation="255" wrapText="1"/>
      <protection/>
    </xf>
    <xf numFmtId="176" fontId="5" fillId="0" borderId="84" xfId="67" applyNumberFormat="1" applyFont="1" applyFill="1" applyBorder="1" applyAlignment="1" applyProtection="1">
      <alignment horizontal="center" vertical="center" textRotation="255" wrapText="1"/>
      <protection/>
    </xf>
    <xf numFmtId="176" fontId="5" fillId="0" borderId="90" xfId="67" applyNumberFormat="1" applyFont="1" applyFill="1" applyBorder="1" applyAlignment="1" applyProtection="1">
      <alignment horizontal="center" vertical="center" textRotation="255" wrapText="1"/>
      <protection/>
    </xf>
    <xf numFmtId="0" fontId="2" fillId="0" borderId="91" xfId="67" applyFont="1" applyFill="1" applyBorder="1" applyAlignment="1" applyProtection="1">
      <alignment horizontal="center" vertical="center"/>
      <protection/>
    </xf>
    <xf numFmtId="0" fontId="2" fillId="0" borderId="23" xfId="67" applyFont="1" applyFill="1" applyBorder="1" applyAlignment="1" applyProtection="1">
      <alignment horizontal="center" vertical="center"/>
      <protection/>
    </xf>
    <xf numFmtId="0" fontId="2" fillId="0" borderId="102" xfId="67" applyFont="1" applyFill="1" applyBorder="1" applyAlignment="1" applyProtection="1">
      <alignment horizontal="center" vertical="center"/>
      <protection/>
    </xf>
    <xf numFmtId="0" fontId="3" fillId="0" borderId="22" xfId="67" applyFont="1" applyFill="1" applyBorder="1" applyAlignment="1" applyProtection="1">
      <alignment horizontal="center" vertical="center"/>
      <protection/>
    </xf>
    <xf numFmtId="0" fontId="2" fillId="0" borderId="72" xfId="67" applyFont="1" applyFill="1" applyBorder="1" applyAlignment="1" applyProtection="1">
      <alignment horizontal="center" vertical="center"/>
      <protection/>
    </xf>
    <xf numFmtId="0" fontId="2" fillId="0" borderId="16" xfId="67" applyFont="1" applyFill="1" applyBorder="1" applyAlignment="1" applyProtection="1">
      <alignment horizontal="center" vertical="center"/>
      <protection/>
    </xf>
    <xf numFmtId="0" fontId="15" fillId="0" borderId="53" xfId="67" applyFont="1" applyFill="1" applyBorder="1" applyAlignment="1" applyProtection="1">
      <alignment horizontal="center" vertical="center" wrapText="1"/>
      <protection/>
    </xf>
    <xf numFmtId="0" fontId="15" fillId="0" borderId="103" xfId="67" applyFont="1" applyFill="1" applyBorder="1" applyAlignment="1" applyProtection="1">
      <alignment horizontal="center" vertical="center" wrapText="1"/>
      <protection/>
    </xf>
    <xf numFmtId="183" fontId="10" fillId="33" borderId="104" xfId="66" applyNumberFormat="1" applyFont="1" applyFill="1" applyBorder="1" applyAlignment="1" applyProtection="1">
      <alignment horizontal="center" vertical="center" wrapText="1"/>
      <protection/>
    </xf>
    <xf numFmtId="183" fontId="10" fillId="33" borderId="105" xfId="66" applyNumberFormat="1" applyFont="1" applyFill="1" applyBorder="1" applyAlignment="1" applyProtection="1">
      <alignment horizontal="center" vertical="center" wrapText="1"/>
      <protection/>
    </xf>
    <xf numFmtId="0" fontId="15" fillId="0" borderId="104" xfId="67" applyFont="1" applyFill="1" applyBorder="1" applyAlignment="1" applyProtection="1">
      <alignment horizontal="center" vertical="center" wrapText="1"/>
      <protection/>
    </xf>
    <xf numFmtId="0" fontId="15" fillId="0" borderId="105" xfId="67" applyFont="1" applyFill="1" applyBorder="1" applyAlignment="1" applyProtection="1">
      <alignment horizontal="center" vertical="center" wrapText="1"/>
      <protection/>
    </xf>
    <xf numFmtId="176" fontId="2" fillId="0" borderId="52" xfId="49" applyNumberFormat="1" applyFont="1" applyFill="1" applyBorder="1" applyAlignment="1" applyProtection="1">
      <alignment vertical="center"/>
      <protection/>
    </xf>
    <xf numFmtId="176" fontId="2" fillId="0" borderId="79" xfId="49" applyNumberFormat="1" applyFont="1" applyFill="1" applyBorder="1" applyAlignment="1" applyProtection="1">
      <alignment vertical="center"/>
      <protection/>
    </xf>
    <xf numFmtId="176" fontId="2" fillId="0" borderId="16" xfId="49" applyNumberFormat="1" applyFont="1" applyFill="1" applyBorder="1" applyAlignment="1" applyProtection="1">
      <alignment vertical="center"/>
      <protection/>
    </xf>
    <xf numFmtId="0" fontId="2" fillId="0" borderId="106" xfId="67" applyFont="1" applyFill="1" applyBorder="1" applyAlignment="1" applyProtection="1">
      <alignment horizontal="center" vertical="center"/>
      <protection/>
    </xf>
    <xf numFmtId="0" fontId="2" fillId="0" borderId="85" xfId="67" applyFont="1" applyFill="1" applyBorder="1" applyAlignment="1" applyProtection="1">
      <alignment horizontal="center" vertical="center"/>
      <protection/>
    </xf>
    <xf numFmtId="0" fontId="2" fillId="0" borderId="86" xfId="67" applyFont="1" applyFill="1" applyBorder="1" applyAlignment="1" applyProtection="1">
      <alignment horizontal="center" vertical="center"/>
      <protection/>
    </xf>
    <xf numFmtId="176" fontId="5" fillId="0" borderId="107" xfId="67" applyNumberFormat="1" applyFont="1" applyFill="1" applyBorder="1" applyAlignment="1" applyProtection="1">
      <alignment horizontal="center" vertical="center" wrapText="1"/>
      <protection/>
    </xf>
    <xf numFmtId="176" fontId="5" fillId="0" borderId="108" xfId="67" applyNumberFormat="1" applyFont="1" applyFill="1" applyBorder="1" applyAlignment="1" applyProtection="1">
      <alignment horizontal="center" vertical="center" wrapText="1"/>
      <protection/>
    </xf>
    <xf numFmtId="176" fontId="5" fillId="0" borderId="24" xfId="67" applyNumberFormat="1" applyFont="1" applyFill="1" applyBorder="1" applyAlignment="1" applyProtection="1">
      <alignment horizontal="center" vertical="center" wrapText="1"/>
      <protection/>
    </xf>
    <xf numFmtId="176" fontId="5" fillId="0" borderId="84" xfId="67" applyNumberFormat="1" applyFont="1" applyFill="1" applyBorder="1" applyAlignment="1" applyProtection="1">
      <alignment horizontal="center" vertical="center" wrapText="1"/>
      <protection/>
    </xf>
    <xf numFmtId="3" fontId="3" fillId="0" borderId="91" xfId="67" applyNumberFormat="1" applyFont="1" applyFill="1" applyBorder="1" applyAlignment="1" applyProtection="1">
      <alignment vertical="center" shrinkToFit="1"/>
      <protection locked="0"/>
    </xf>
    <xf numFmtId="3" fontId="3" fillId="0" borderId="109" xfId="67" applyNumberFormat="1" applyFont="1" applyFill="1" applyBorder="1" applyAlignment="1" applyProtection="1">
      <alignment vertical="center" shrinkToFit="1"/>
      <protection locked="0"/>
    </xf>
    <xf numFmtId="0" fontId="58" fillId="0" borderId="109" xfId="0" applyFont="1" applyBorder="1" applyAlignment="1" applyProtection="1">
      <alignment vertical="center" shrinkToFit="1"/>
      <protection locked="0"/>
    </xf>
    <xf numFmtId="3" fontId="3" fillId="0" borderId="96" xfId="67" applyNumberFormat="1" applyFont="1" applyFill="1" applyBorder="1" applyAlignment="1" applyProtection="1">
      <alignment vertical="center" shrinkToFit="1"/>
      <protection/>
    </xf>
    <xf numFmtId="3" fontId="3" fillId="0" borderId="110" xfId="67" applyNumberFormat="1" applyFont="1" applyFill="1" applyBorder="1" applyAlignment="1" applyProtection="1">
      <alignment vertical="center" shrinkToFit="1"/>
      <protection/>
    </xf>
    <xf numFmtId="0" fontId="3" fillId="33" borderId="10" xfId="67" applyFont="1" applyFill="1" applyBorder="1" applyAlignment="1" applyProtection="1">
      <alignment horizontal="center" vertical="center" shrinkToFit="1"/>
      <protection/>
    </xf>
    <xf numFmtId="0" fontId="3" fillId="33" borderId="16" xfId="67" applyFont="1" applyFill="1" applyBorder="1" applyAlignment="1" applyProtection="1">
      <alignment horizontal="center" vertical="center" shrinkToFit="1"/>
      <protection/>
    </xf>
    <xf numFmtId="176" fontId="3" fillId="0" borderId="10" xfId="67" applyNumberFormat="1" applyFont="1" applyFill="1" applyBorder="1" applyAlignment="1" applyProtection="1">
      <alignment vertical="center" shrinkToFit="1"/>
      <protection/>
    </xf>
    <xf numFmtId="0" fontId="3" fillId="0" borderId="38" xfId="67" applyFont="1" applyFill="1" applyBorder="1" applyAlignment="1" applyProtection="1">
      <alignment vertical="center" wrapText="1"/>
      <protection locked="0"/>
    </xf>
    <xf numFmtId="0" fontId="3" fillId="0" borderId="44" xfId="67" applyFont="1" applyFill="1" applyBorder="1" applyAlignment="1" applyProtection="1">
      <alignment vertical="center" wrapText="1"/>
      <protection locked="0"/>
    </xf>
    <xf numFmtId="0" fontId="3" fillId="0" borderId="60" xfId="67" applyFont="1" applyFill="1" applyBorder="1" applyAlignment="1" applyProtection="1">
      <alignment vertical="center" wrapText="1"/>
      <protection locked="0"/>
    </xf>
    <xf numFmtId="3" fontId="3" fillId="0" borderId="111" xfId="67" applyNumberFormat="1" applyFont="1" applyFill="1" applyBorder="1" applyAlignment="1" applyProtection="1">
      <alignment vertical="center" shrinkToFit="1"/>
      <protection/>
    </xf>
    <xf numFmtId="3" fontId="3" fillId="0" borderId="112" xfId="67" applyNumberFormat="1" applyFont="1" applyFill="1" applyBorder="1" applyAlignment="1" applyProtection="1">
      <alignment vertical="center" shrinkToFit="1"/>
      <protection/>
    </xf>
    <xf numFmtId="0" fontId="3" fillId="0" borderId="93" xfId="67" applyFont="1" applyFill="1" applyBorder="1" applyAlignment="1" applyProtection="1">
      <alignment vertical="center"/>
      <protection/>
    </xf>
    <xf numFmtId="0" fontId="3" fillId="0" borderId="70" xfId="67" applyFont="1" applyFill="1" applyBorder="1" applyAlignment="1" applyProtection="1">
      <alignment vertical="center"/>
      <protection/>
    </xf>
    <xf numFmtId="3" fontId="3" fillId="0" borderId="113" xfId="67" applyNumberFormat="1" applyFont="1" applyFill="1" applyBorder="1" applyAlignment="1" applyProtection="1">
      <alignment vertical="center" shrinkToFit="1"/>
      <protection/>
    </xf>
    <xf numFmtId="3" fontId="3" fillId="0" borderId="114" xfId="67" applyNumberFormat="1" applyFont="1" applyFill="1" applyBorder="1" applyAlignment="1" applyProtection="1">
      <alignment vertical="center" shrinkToFit="1"/>
      <protection/>
    </xf>
    <xf numFmtId="0" fontId="3" fillId="0" borderId="51" xfId="67" applyFont="1" applyFill="1" applyBorder="1" applyAlignment="1" applyProtection="1">
      <alignment horizontal="center" vertical="center"/>
      <protection/>
    </xf>
    <xf numFmtId="0" fontId="58" fillId="0" borderId="51" xfId="0" applyFont="1" applyBorder="1" applyAlignment="1">
      <alignment vertical="center" shrinkToFit="1"/>
    </xf>
    <xf numFmtId="0" fontId="58" fillId="0" borderId="92" xfId="0" applyFont="1" applyBorder="1" applyAlignment="1" applyProtection="1">
      <alignment vertical="center" shrinkToFit="1"/>
      <protection locked="0"/>
    </xf>
    <xf numFmtId="3" fontId="3" fillId="0" borderId="115" xfId="67" applyNumberFormat="1" applyFont="1" applyFill="1" applyBorder="1" applyAlignment="1" applyProtection="1">
      <alignment vertical="center" shrinkToFit="1"/>
      <protection/>
    </xf>
    <xf numFmtId="3" fontId="3" fillId="0" borderId="92" xfId="67" applyNumberFormat="1" applyFont="1" applyFill="1" applyBorder="1" applyAlignment="1" applyProtection="1">
      <alignment vertical="center" shrinkToFit="1"/>
      <protection locked="0"/>
    </xf>
    <xf numFmtId="0" fontId="3" fillId="0" borderId="100" xfId="67" applyFont="1" applyFill="1" applyBorder="1" applyAlignment="1" applyProtection="1">
      <alignment horizontal="center" vertical="center"/>
      <protection/>
    </xf>
    <xf numFmtId="0" fontId="3" fillId="0" borderId="25" xfId="67" applyFont="1" applyFill="1" applyBorder="1" applyAlignment="1" applyProtection="1">
      <alignment horizontal="center" vertical="center"/>
      <protection/>
    </xf>
    <xf numFmtId="0" fontId="3" fillId="0" borderId="95" xfId="67" applyFont="1" applyFill="1" applyBorder="1" applyAlignment="1" applyProtection="1">
      <alignment horizontal="center" vertical="center"/>
      <protection/>
    </xf>
    <xf numFmtId="0" fontId="3" fillId="0" borderId="26" xfId="67" applyFont="1" applyFill="1" applyBorder="1" applyAlignment="1" applyProtection="1">
      <alignment horizontal="center" vertical="center"/>
      <protection/>
    </xf>
    <xf numFmtId="0" fontId="3" fillId="0" borderId="27" xfId="67" applyFont="1" applyFill="1" applyBorder="1" applyAlignment="1" applyProtection="1">
      <alignment horizontal="center" vertical="center"/>
      <protection/>
    </xf>
    <xf numFmtId="0" fontId="3" fillId="0" borderId="90" xfId="67" applyFont="1" applyFill="1" applyBorder="1" applyAlignment="1" applyProtection="1">
      <alignment horizontal="center" vertical="center"/>
      <protection/>
    </xf>
    <xf numFmtId="0" fontId="3" fillId="0" borderId="72" xfId="67" applyFont="1" applyFill="1" applyBorder="1" applyAlignment="1" applyProtection="1">
      <alignment vertical="center" shrinkToFit="1"/>
      <protection/>
    </xf>
    <xf numFmtId="0" fontId="3" fillId="0" borderId="16" xfId="67" applyFont="1" applyFill="1" applyBorder="1" applyAlignment="1" applyProtection="1">
      <alignment vertical="center" shrinkToFit="1"/>
      <protection/>
    </xf>
    <xf numFmtId="3" fontId="3" fillId="0" borderId="97" xfId="67" applyNumberFormat="1" applyFont="1" applyFill="1" applyBorder="1" applyAlignment="1" applyProtection="1">
      <alignment vertical="center" shrinkToFit="1"/>
      <protection/>
    </xf>
    <xf numFmtId="0" fontId="3" fillId="34" borderId="116" xfId="67" applyFont="1" applyFill="1" applyBorder="1" applyAlignment="1" applyProtection="1">
      <alignment horizontal="center" vertical="center" shrinkToFit="1"/>
      <protection/>
    </xf>
    <xf numFmtId="176" fontId="3" fillId="34" borderId="117" xfId="67" applyNumberFormat="1" applyFont="1" applyFill="1" applyBorder="1" applyAlignment="1" applyProtection="1">
      <alignment vertical="center" shrinkToFit="1"/>
      <protection/>
    </xf>
    <xf numFmtId="176" fontId="3" fillId="34" borderId="118" xfId="67" applyNumberFormat="1" applyFont="1" applyFill="1" applyBorder="1" applyAlignment="1" applyProtection="1">
      <alignment vertical="center" shrinkToFit="1"/>
      <protection/>
    </xf>
    <xf numFmtId="0" fontId="3" fillId="0" borderId="56" xfId="67" applyFont="1" applyFill="1" applyBorder="1" applyAlignment="1" applyProtection="1">
      <alignment horizontal="center" vertical="center"/>
      <protection/>
    </xf>
    <xf numFmtId="0" fontId="3" fillId="0" borderId="64" xfId="67" applyFont="1" applyFill="1" applyBorder="1" applyAlignment="1" applyProtection="1">
      <alignment horizontal="center" vertical="center"/>
      <protection/>
    </xf>
    <xf numFmtId="0" fontId="3" fillId="0" borderId="10" xfId="67" applyFont="1" applyFill="1" applyBorder="1" applyAlignment="1" applyProtection="1">
      <alignment horizontal="center" vertical="center" wrapText="1" shrinkToFit="1"/>
      <protection/>
    </xf>
    <xf numFmtId="0" fontId="3" fillId="0" borderId="79" xfId="67" applyFont="1" applyFill="1" applyBorder="1" applyAlignment="1" applyProtection="1">
      <alignment horizontal="center" vertical="center" shrinkToFit="1"/>
      <protection/>
    </xf>
    <xf numFmtId="0" fontId="3" fillId="0" borderId="61" xfId="67" applyFont="1" applyFill="1" applyBorder="1" applyAlignment="1" applyProtection="1">
      <alignment horizontal="center" vertical="center" shrinkToFit="1"/>
      <protection/>
    </xf>
    <xf numFmtId="180" fontId="3" fillId="35" borderId="56" xfId="67" applyNumberFormat="1" applyFont="1" applyFill="1" applyBorder="1" applyAlignment="1" applyProtection="1">
      <alignment horizontal="center" vertical="center" shrinkToFit="1"/>
      <protection/>
    </xf>
    <xf numFmtId="180" fontId="3" fillId="35" borderId="64" xfId="67" applyNumberFormat="1" applyFont="1" applyFill="1" applyBorder="1" applyAlignment="1" applyProtection="1">
      <alignment horizontal="center" vertical="center" shrinkToFit="1"/>
      <protection/>
    </xf>
    <xf numFmtId="0" fontId="2" fillId="0" borderId="56" xfId="67" applyFill="1" applyBorder="1" applyAlignment="1" applyProtection="1">
      <alignment horizontal="center" vertical="center" shrinkToFit="1"/>
      <protection/>
    </xf>
    <xf numFmtId="0" fontId="2" fillId="0" borderId="21" xfId="67" applyFill="1" applyBorder="1" applyAlignment="1" applyProtection="1">
      <alignment horizontal="center" vertical="center" shrinkToFit="1"/>
      <protection/>
    </xf>
    <xf numFmtId="176" fontId="3" fillId="0" borderId="119" xfId="67" applyNumberFormat="1" applyFont="1" applyFill="1" applyBorder="1" applyAlignment="1" applyProtection="1">
      <alignment vertical="center" shrinkToFit="1"/>
      <protection/>
    </xf>
    <xf numFmtId="176" fontId="3" fillId="0" borderId="120" xfId="67" applyNumberFormat="1" applyFont="1" applyFill="1" applyBorder="1" applyAlignment="1" applyProtection="1">
      <alignment vertical="center" shrinkToFit="1"/>
      <protection/>
    </xf>
    <xf numFmtId="176" fontId="3" fillId="0" borderId="121" xfId="67" applyNumberFormat="1" applyFont="1" applyFill="1" applyBorder="1" applyAlignment="1" applyProtection="1">
      <alignment vertical="center" shrinkToFit="1"/>
      <protection/>
    </xf>
    <xf numFmtId="176" fontId="3" fillId="35" borderId="119" xfId="67" applyNumberFormat="1" applyFont="1" applyFill="1" applyBorder="1" applyAlignment="1" applyProtection="1">
      <alignment vertical="center" shrinkToFit="1"/>
      <protection/>
    </xf>
    <xf numFmtId="176" fontId="3" fillId="35" borderId="121" xfId="67" applyNumberFormat="1" applyFont="1" applyFill="1" applyBorder="1" applyAlignment="1" applyProtection="1">
      <alignment vertical="center" shrinkToFit="1"/>
      <protection/>
    </xf>
    <xf numFmtId="180" fontId="3" fillId="0" borderId="56" xfId="67" applyNumberFormat="1" applyFont="1" applyFill="1" applyBorder="1" applyAlignment="1" applyProtection="1">
      <alignment horizontal="center" vertical="center" shrinkToFit="1"/>
      <protection/>
    </xf>
    <xf numFmtId="180" fontId="3" fillId="0" borderId="64" xfId="67" applyNumberFormat="1" applyFont="1" applyFill="1" applyBorder="1" applyAlignment="1" applyProtection="1">
      <alignment horizontal="center" vertical="center" shrinkToFit="1"/>
      <protection/>
    </xf>
    <xf numFmtId="0" fontId="3" fillId="0" borderId="82" xfId="67" applyFont="1" applyFill="1" applyBorder="1" applyAlignment="1" applyProtection="1">
      <alignment horizontal="center" vertical="center" shrinkToFit="1"/>
      <protection/>
    </xf>
    <xf numFmtId="0" fontId="3" fillId="0" borderId="20" xfId="67" applyFont="1" applyFill="1" applyBorder="1" applyAlignment="1" applyProtection="1">
      <alignment horizontal="center" vertical="center" shrinkToFit="1"/>
      <protection/>
    </xf>
    <xf numFmtId="0" fontId="3" fillId="0" borderId="75" xfId="67" applyFont="1" applyFill="1" applyBorder="1" applyAlignment="1" applyProtection="1">
      <alignment horizontal="center" vertical="center" shrinkToFit="1"/>
      <protection/>
    </xf>
    <xf numFmtId="0" fontId="3" fillId="0" borderId="76" xfId="67" applyFont="1" applyFill="1" applyBorder="1" applyAlignment="1" applyProtection="1">
      <alignment horizontal="center" vertical="center" shrinkToFit="1"/>
      <protection/>
    </xf>
    <xf numFmtId="0" fontId="3" fillId="0" borderId="77" xfId="67" applyFont="1" applyFill="1" applyBorder="1" applyAlignment="1" applyProtection="1">
      <alignment horizontal="center" vertical="center" shrinkToFit="1"/>
      <protection/>
    </xf>
    <xf numFmtId="0" fontId="3" fillId="0" borderId="10" xfId="67" applyFont="1" applyFill="1" applyBorder="1" applyAlignment="1" applyProtection="1">
      <alignment horizontal="center" vertical="center" shrinkToFit="1"/>
      <protection/>
    </xf>
    <xf numFmtId="176" fontId="3" fillId="0" borderId="122" xfId="67" applyNumberFormat="1" applyFont="1" applyFill="1" applyBorder="1" applyAlignment="1" applyProtection="1">
      <alignment vertical="center" shrinkToFit="1"/>
      <protection/>
    </xf>
    <xf numFmtId="0" fontId="2" fillId="0" borderId="10" xfId="67" applyFill="1" applyBorder="1" applyAlignment="1" applyProtection="1">
      <alignment horizontal="center" vertical="center" shrinkToFit="1"/>
      <protection/>
    </xf>
    <xf numFmtId="0" fontId="2" fillId="0" borderId="10" xfId="67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14" fillId="0" borderId="0" xfId="67" applyFont="1" applyFill="1" applyAlignment="1" applyProtection="1">
      <alignment horizontal="center" vertical="center" wrapText="1"/>
      <protection/>
    </xf>
    <xf numFmtId="0" fontId="14" fillId="0" borderId="0" xfId="67" applyFont="1" applyFill="1" applyAlignment="1" applyProtection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■03研修記録簿・集計表（●）" xfId="66"/>
    <cellStyle name="標準_■12参考 様式" xfId="67"/>
    <cellStyle name="Followed Hyperlink" xfId="68"/>
    <cellStyle name="良い" xfId="69"/>
  </cellStyles>
  <dxfs count="28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color rgb="FF0070C0"/>
      </font>
    </dxf>
    <dxf>
      <font>
        <color rgb="FFFF0000"/>
      </font>
    </dxf>
    <dxf>
      <font>
        <color rgb="FFFF0000"/>
      </font>
      <fill>
        <patternFill patternType="none">
          <bgColor indexed="6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 patternType="none">
          <fgColor indexed="64"/>
          <bgColor indexed="65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FF99"/>
        </patternFill>
      </fill>
    </dxf>
    <dxf>
      <font>
        <color rgb="FF0070C0"/>
      </font>
    </dxf>
    <dxf>
      <font>
        <color rgb="FFFF0000"/>
      </font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color rgb="FFFF0000"/>
      </font>
      <border/>
    </dxf>
    <dxf>
      <font>
        <color rgb="FF0070C0"/>
      </font>
      <border/>
    </dxf>
    <dxf>
      <font>
        <color rgb="FFFF0000"/>
      </font>
      <fill>
        <patternFill patternType="none">
          <fgColor indexed="64"/>
          <bgColor indexed="65"/>
        </patternFill>
      </fill>
      <border/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F22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9.00390625" style="0" customWidth="1"/>
    <col min="16" max="16" width="9.00390625" style="0" customWidth="1"/>
    <col min="18" max="18" width="9.00390625" style="0" customWidth="1"/>
  </cols>
  <sheetData>
    <row r="1" spans="1:32" ht="13.5">
      <c r="A1" s="26">
        <v>44256</v>
      </c>
      <c r="B1" s="10">
        <v>1</v>
      </c>
      <c r="C1" s="10">
        <v>2</v>
      </c>
      <c r="D1" s="10">
        <v>3</v>
      </c>
      <c r="E1" s="10">
        <v>4</v>
      </c>
      <c r="F1" s="10">
        <v>5</v>
      </c>
      <c r="G1" s="10">
        <v>6</v>
      </c>
      <c r="H1" s="10">
        <v>7</v>
      </c>
      <c r="I1" s="10">
        <v>8</v>
      </c>
      <c r="J1" s="10">
        <v>9</v>
      </c>
      <c r="K1" s="10">
        <v>10</v>
      </c>
      <c r="L1" s="10">
        <v>11</v>
      </c>
      <c r="M1" s="10">
        <v>12</v>
      </c>
      <c r="N1" s="10">
        <v>13</v>
      </c>
      <c r="O1" s="10">
        <v>14</v>
      </c>
      <c r="P1" s="10">
        <v>15</v>
      </c>
      <c r="Q1" s="10">
        <v>16</v>
      </c>
      <c r="R1" s="10">
        <v>17</v>
      </c>
      <c r="S1" s="10">
        <v>18</v>
      </c>
      <c r="T1" s="10">
        <v>19</v>
      </c>
      <c r="U1" s="10">
        <v>20</v>
      </c>
      <c r="V1" s="10">
        <v>21</v>
      </c>
      <c r="W1" s="10">
        <v>22</v>
      </c>
      <c r="X1" s="10">
        <v>23</v>
      </c>
      <c r="Y1" s="10">
        <v>24</v>
      </c>
      <c r="Z1" s="10">
        <v>25</v>
      </c>
      <c r="AA1" s="10">
        <v>26</v>
      </c>
      <c r="AB1" s="10">
        <v>27</v>
      </c>
      <c r="AC1" s="10">
        <v>28</v>
      </c>
      <c r="AD1" s="10">
        <v>29</v>
      </c>
      <c r="AE1" s="10">
        <v>30</v>
      </c>
      <c r="AF1" s="10">
        <v>31</v>
      </c>
    </row>
    <row r="2" spans="1:32" ht="13.5">
      <c r="A2" s="11" t="s">
        <v>96</v>
      </c>
      <c r="B2" s="12">
        <f>A1</f>
        <v>44256</v>
      </c>
      <c r="C2" s="12">
        <f>B2+1</f>
        <v>44257</v>
      </c>
      <c r="D2" s="12">
        <f aca="true" t="shared" si="0" ref="D2:AF2">C2+1</f>
        <v>44258</v>
      </c>
      <c r="E2" s="12">
        <f t="shared" si="0"/>
        <v>44259</v>
      </c>
      <c r="F2" s="12">
        <f t="shared" si="0"/>
        <v>44260</v>
      </c>
      <c r="G2" s="12">
        <f>F2+1</f>
        <v>44261</v>
      </c>
      <c r="H2" s="12">
        <f t="shared" si="0"/>
        <v>44262</v>
      </c>
      <c r="I2" s="12">
        <f t="shared" si="0"/>
        <v>44263</v>
      </c>
      <c r="J2" s="12">
        <f>I2+1</f>
        <v>44264</v>
      </c>
      <c r="K2" s="12">
        <f>J2+1</f>
        <v>44265</v>
      </c>
      <c r="L2" s="12">
        <f t="shared" si="0"/>
        <v>44266</v>
      </c>
      <c r="M2" s="12">
        <f t="shared" si="0"/>
        <v>44267</v>
      </c>
      <c r="N2" s="12">
        <f t="shared" si="0"/>
        <v>44268</v>
      </c>
      <c r="O2" s="12">
        <f t="shared" si="0"/>
        <v>44269</v>
      </c>
      <c r="P2" s="12">
        <f t="shared" si="0"/>
        <v>44270</v>
      </c>
      <c r="Q2" s="12">
        <f t="shared" si="0"/>
        <v>44271</v>
      </c>
      <c r="R2" s="12">
        <f t="shared" si="0"/>
        <v>44272</v>
      </c>
      <c r="S2" s="12">
        <f t="shared" si="0"/>
        <v>44273</v>
      </c>
      <c r="T2" s="12">
        <f t="shared" si="0"/>
        <v>44274</v>
      </c>
      <c r="U2" s="12">
        <f t="shared" si="0"/>
        <v>44275</v>
      </c>
      <c r="V2" s="12">
        <f t="shared" si="0"/>
        <v>44276</v>
      </c>
      <c r="W2" s="12">
        <f t="shared" si="0"/>
        <v>44277</v>
      </c>
      <c r="X2" s="12">
        <f t="shared" si="0"/>
        <v>44278</v>
      </c>
      <c r="Y2" s="12">
        <f t="shared" si="0"/>
        <v>44279</v>
      </c>
      <c r="Z2" s="12">
        <f t="shared" si="0"/>
        <v>44280</v>
      </c>
      <c r="AA2" s="12">
        <f t="shared" si="0"/>
        <v>44281</v>
      </c>
      <c r="AB2" s="12">
        <f t="shared" si="0"/>
        <v>44282</v>
      </c>
      <c r="AC2" s="12">
        <f t="shared" si="0"/>
        <v>44283</v>
      </c>
      <c r="AD2" s="12">
        <f t="shared" si="0"/>
        <v>44284</v>
      </c>
      <c r="AE2" s="12">
        <f t="shared" si="0"/>
        <v>44285</v>
      </c>
      <c r="AF2" s="12">
        <f t="shared" si="0"/>
        <v>44286</v>
      </c>
    </row>
    <row r="3" spans="1:32" ht="13.5">
      <c r="A3" s="11" t="s">
        <v>149</v>
      </c>
      <c r="B3" s="12">
        <f>B2+31</f>
        <v>44287</v>
      </c>
      <c r="C3" s="12">
        <f aca="true" t="shared" si="1" ref="C3:AE3">B3+1</f>
        <v>44288</v>
      </c>
      <c r="D3" s="12">
        <f t="shared" si="1"/>
        <v>44289</v>
      </c>
      <c r="E3" s="12">
        <f t="shared" si="1"/>
        <v>44290</v>
      </c>
      <c r="F3" s="12">
        <f t="shared" si="1"/>
        <v>44291</v>
      </c>
      <c r="G3" s="12">
        <f t="shared" si="1"/>
        <v>44292</v>
      </c>
      <c r="H3" s="12">
        <f>G3+1</f>
        <v>44293</v>
      </c>
      <c r="I3" s="12">
        <f t="shared" si="1"/>
        <v>44294</v>
      </c>
      <c r="J3" s="12">
        <f t="shared" si="1"/>
        <v>44295</v>
      </c>
      <c r="K3" s="12">
        <f t="shared" si="1"/>
        <v>44296</v>
      </c>
      <c r="L3" s="12">
        <f t="shared" si="1"/>
        <v>44297</v>
      </c>
      <c r="M3" s="12">
        <f t="shared" si="1"/>
        <v>44298</v>
      </c>
      <c r="N3" s="12">
        <f t="shared" si="1"/>
        <v>44299</v>
      </c>
      <c r="O3" s="12">
        <f t="shared" si="1"/>
        <v>44300</v>
      </c>
      <c r="P3" s="12">
        <f t="shared" si="1"/>
        <v>44301</v>
      </c>
      <c r="Q3" s="12">
        <f t="shared" si="1"/>
        <v>44302</v>
      </c>
      <c r="R3" s="12">
        <f t="shared" si="1"/>
        <v>44303</v>
      </c>
      <c r="S3" s="12">
        <f t="shared" si="1"/>
        <v>44304</v>
      </c>
      <c r="T3" s="12">
        <f t="shared" si="1"/>
        <v>44305</v>
      </c>
      <c r="U3" s="12">
        <f t="shared" si="1"/>
        <v>44306</v>
      </c>
      <c r="V3" s="12">
        <f t="shared" si="1"/>
        <v>44307</v>
      </c>
      <c r="W3" s="12">
        <f t="shared" si="1"/>
        <v>44308</v>
      </c>
      <c r="X3" s="12">
        <f t="shared" si="1"/>
        <v>44309</v>
      </c>
      <c r="Y3" s="12">
        <f t="shared" si="1"/>
        <v>44310</v>
      </c>
      <c r="Z3" s="12">
        <f t="shared" si="1"/>
        <v>44311</v>
      </c>
      <c r="AA3" s="12">
        <f t="shared" si="1"/>
        <v>44312</v>
      </c>
      <c r="AB3" s="12">
        <f t="shared" si="1"/>
        <v>44313</v>
      </c>
      <c r="AC3" s="12">
        <f t="shared" si="1"/>
        <v>44314</v>
      </c>
      <c r="AD3" s="12">
        <f t="shared" si="1"/>
        <v>44315</v>
      </c>
      <c r="AE3" s="12">
        <f t="shared" si="1"/>
        <v>44316</v>
      </c>
      <c r="AF3" s="12"/>
    </row>
    <row r="4" spans="1:32" ht="13.5">
      <c r="A4" s="11" t="s">
        <v>97</v>
      </c>
      <c r="B4" s="12">
        <f>B3+30</f>
        <v>44317</v>
      </c>
      <c r="C4" s="12">
        <f aca="true" t="shared" si="2" ref="C4:AF4">B4+1</f>
        <v>44318</v>
      </c>
      <c r="D4" s="12">
        <f t="shared" si="2"/>
        <v>44319</v>
      </c>
      <c r="E4" s="12">
        <f t="shared" si="2"/>
        <v>44320</v>
      </c>
      <c r="F4" s="12">
        <f t="shared" si="2"/>
        <v>44321</v>
      </c>
      <c r="G4" s="12">
        <f t="shared" si="2"/>
        <v>44322</v>
      </c>
      <c r="H4" s="12">
        <f t="shared" si="2"/>
        <v>44323</v>
      </c>
      <c r="I4" s="12">
        <f t="shared" si="2"/>
        <v>44324</v>
      </c>
      <c r="J4" s="12">
        <f t="shared" si="2"/>
        <v>44325</v>
      </c>
      <c r="K4" s="12">
        <f t="shared" si="2"/>
        <v>44326</v>
      </c>
      <c r="L4" s="12">
        <f t="shared" si="2"/>
        <v>44327</v>
      </c>
      <c r="M4" s="12">
        <f t="shared" si="2"/>
        <v>44328</v>
      </c>
      <c r="N4" s="12">
        <f t="shared" si="2"/>
        <v>44329</v>
      </c>
      <c r="O4" s="12">
        <f t="shared" si="2"/>
        <v>44330</v>
      </c>
      <c r="P4" s="12">
        <f t="shared" si="2"/>
        <v>44331</v>
      </c>
      <c r="Q4" s="12">
        <f t="shared" si="2"/>
        <v>44332</v>
      </c>
      <c r="R4" s="12">
        <f t="shared" si="2"/>
        <v>44333</v>
      </c>
      <c r="S4" s="12">
        <f t="shared" si="2"/>
        <v>44334</v>
      </c>
      <c r="T4" s="12">
        <f t="shared" si="2"/>
        <v>44335</v>
      </c>
      <c r="U4" s="12">
        <f t="shared" si="2"/>
        <v>44336</v>
      </c>
      <c r="V4" s="12">
        <f t="shared" si="2"/>
        <v>44337</v>
      </c>
      <c r="W4" s="12">
        <f t="shared" si="2"/>
        <v>44338</v>
      </c>
      <c r="X4" s="12">
        <f t="shared" si="2"/>
        <v>44339</v>
      </c>
      <c r="Y4" s="12">
        <f t="shared" si="2"/>
        <v>44340</v>
      </c>
      <c r="Z4" s="12">
        <f t="shared" si="2"/>
        <v>44341</v>
      </c>
      <c r="AA4" s="12">
        <f t="shared" si="2"/>
        <v>44342</v>
      </c>
      <c r="AB4" s="12">
        <f t="shared" si="2"/>
        <v>44343</v>
      </c>
      <c r="AC4" s="12">
        <f t="shared" si="2"/>
        <v>44344</v>
      </c>
      <c r="AD4" s="12">
        <f t="shared" si="2"/>
        <v>44345</v>
      </c>
      <c r="AE4" s="12">
        <f t="shared" si="2"/>
        <v>44346</v>
      </c>
      <c r="AF4" s="12">
        <f t="shared" si="2"/>
        <v>44347</v>
      </c>
    </row>
    <row r="5" spans="1:32" ht="13.5">
      <c r="A5" s="11" t="s">
        <v>98</v>
      </c>
      <c r="B5" s="12">
        <f aca="true" t="shared" si="3" ref="B5:B13">B4+31</f>
        <v>44348</v>
      </c>
      <c r="C5" s="12">
        <f aca="true" t="shared" si="4" ref="C5:AE5">B5+1</f>
        <v>44349</v>
      </c>
      <c r="D5" s="12">
        <f t="shared" si="4"/>
        <v>44350</v>
      </c>
      <c r="E5" s="12">
        <f t="shared" si="4"/>
        <v>44351</v>
      </c>
      <c r="F5" s="12">
        <f t="shared" si="4"/>
        <v>44352</v>
      </c>
      <c r="G5" s="12">
        <f t="shared" si="4"/>
        <v>44353</v>
      </c>
      <c r="H5" s="12">
        <f t="shared" si="4"/>
        <v>44354</v>
      </c>
      <c r="I5" s="12">
        <f t="shared" si="4"/>
        <v>44355</v>
      </c>
      <c r="J5" s="12">
        <f t="shared" si="4"/>
        <v>44356</v>
      </c>
      <c r="K5" s="12">
        <f t="shared" si="4"/>
        <v>44357</v>
      </c>
      <c r="L5" s="12">
        <f t="shared" si="4"/>
        <v>44358</v>
      </c>
      <c r="M5" s="12">
        <f t="shared" si="4"/>
        <v>44359</v>
      </c>
      <c r="N5" s="12">
        <f t="shared" si="4"/>
        <v>44360</v>
      </c>
      <c r="O5" s="12">
        <f t="shared" si="4"/>
        <v>44361</v>
      </c>
      <c r="P5" s="12">
        <f t="shared" si="4"/>
        <v>44362</v>
      </c>
      <c r="Q5" s="12">
        <f t="shared" si="4"/>
        <v>44363</v>
      </c>
      <c r="R5" s="12">
        <f t="shared" si="4"/>
        <v>44364</v>
      </c>
      <c r="S5" s="12">
        <f t="shared" si="4"/>
        <v>44365</v>
      </c>
      <c r="T5" s="12">
        <f t="shared" si="4"/>
        <v>44366</v>
      </c>
      <c r="U5" s="12">
        <f t="shared" si="4"/>
        <v>44367</v>
      </c>
      <c r="V5" s="12">
        <f t="shared" si="4"/>
        <v>44368</v>
      </c>
      <c r="W5" s="12">
        <f t="shared" si="4"/>
        <v>44369</v>
      </c>
      <c r="X5" s="12">
        <f t="shared" si="4"/>
        <v>44370</v>
      </c>
      <c r="Y5" s="12">
        <f t="shared" si="4"/>
        <v>44371</v>
      </c>
      <c r="Z5" s="12">
        <f t="shared" si="4"/>
        <v>44372</v>
      </c>
      <c r="AA5" s="12">
        <f t="shared" si="4"/>
        <v>44373</v>
      </c>
      <c r="AB5" s="12">
        <f t="shared" si="4"/>
        <v>44374</v>
      </c>
      <c r="AC5" s="12">
        <f t="shared" si="4"/>
        <v>44375</v>
      </c>
      <c r="AD5" s="12">
        <f t="shared" si="4"/>
        <v>44376</v>
      </c>
      <c r="AE5" s="12">
        <f t="shared" si="4"/>
        <v>44377</v>
      </c>
      <c r="AF5" s="12"/>
    </row>
    <row r="6" spans="1:32" ht="13.5">
      <c r="A6" s="11" t="s">
        <v>99</v>
      </c>
      <c r="B6" s="12">
        <f>B5+30</f>
        <v>44378</v>
      </c>
      <c r="C6" s="12">
        <f aca="true" t="shared" si="5" ref="C6:AF6">B6+1</f>
        <v>44379</v>
      </c>
      <c r="D6" s="12">
        <f t="shared" si="5"/>
        <v>44380</v>
      </c>
      <c r="E6" s="12">
        <f t="shared" si="5"/>
        <v>44381</v>
      </c>
      <c r="F6" s="12">
        <f t="shared" si="5"/>
        <v>44382</v>
      </c>
      <c r="G6" s="12">
        <f t="shared" si="5"/>
        <v>44383</v>
      </c>
      <c r="H6" s="12">
        <f t="shared" si="5"/>
        <v>44384</v>
      </c>
      <c r="I6" s="12">
        <f t="shared" si="5"/>
        <v>44385</v>
      </c>
      <c r="J6" s="12">
        <f t="shared" si="5"/>
        <v>44386</v>
      </c>
      <c r="K6" s="12">
        <f t="shared" si="5"/>
        <v>44387</v>
      </c>
      <c r="L6" s="12">
        <f t="shared" si="5"/>
        <v>44388</v>
      </c>
      <c r="M6" s="12">
        <f t="shared" si="5"/>
        <v>44389</v>
      </c>
      <c r="N6" s="12">
        <f t="shared" si="5"/>
        <v>44390</v>
      </c>
      <c r="O6" s="12">
        <f t="shared" si="5"/>
        <v>44391</v>
      </c>
      <c r="P6" s="12">
        <f t="shared" si="5"/>
        <v>44392</v>
      </c>
      <c r="Q6" s="12">
        <f t="shared" si="5"/>
        <v>44393</v>
      </c>
      <c r="R6" s="12">
        <f t="shared" si="5"/>
        <v>44394</v>
      </c>
      <c r="S6" s="12">
        <f t="shared" si="5"/>
        <v>44395</v>
      </c>
      <c r="T6" s="12">
        <f t="shared" si="5"/>
        <v>44396</v>
      </c>
      <c r="U6" s="12">
        <f t="shared" si="5"/>
        <v>44397</v>
      </c>
      <c r="V6" s="12">
        <f t="shared" si="5"/>
        <v>44398</v>
      </c>
      <c r="W6" s="12">
        <f t="shared" si="5"/>
        <v>44399</v>
      </c>
      <c r="X6" s="12">
        <f t="shared" si="5"/>
        <v>44400</v>
      </c>
      <c r="Y6" s="12">
        <f t="shared" si="5"/>
        <v>44401</v>
      </c>
      <c r="Z6" s="12">
        <f t="shared" si="5"/>
        <v>44402</v>
      </c>
      <c r="AA6" s="12">
        <f t="shared" si="5"/>
        <v>44403</v>
      </c>
      <c r="AB6" s="12">
        <f t="shared" si="5"/>
        <v>44404</v>
      </c>
      <c r="AC6" s="12">
        <f t="shared" si="5"/>
        <v>44405</v>
      </c>
      <c r="AD6" s="12">
        <f t="shared" si="5"/>
        <v>44406</v>
      </c>
      <c r="AE6" s="12">
        <f t="shared" si="5"/>
        <v>44407</v>
      </c>
      <c r="AF6" s="12">
        <f t="shared" si="5"/>
        <v>44408</v>
      </c>
    </row>
    <row r="7" spans="1:32" ht="13.5">
      <c r="A7" s="11" t="s">
        <v>100</v>
      </c>
      <c r="B7" s="12">
        <f t="shared" si="3"/>
        <v>44409</v>
      </c>
      <c r="C7" s="12">
        <f aca="true" t="shared" si="6" ref="C7:AF7">B7+1</f>
        <v>44410</v>
      </c>
      <c r="D7" s="12">
        <f t="shared" si="6"/>
        <v>44411</v>
      </c>
      <c r="E7" s="12">
        <f t="shared" si="6"/>
        <v>44412</v>
      </c>
      <c r="F7" s="12">
        <f t="shared" si="6"/>
        <v>44413</v>
      </c>
      <c r="G7" s="12">
        <f t="shared" si="6"/>
        <v>44414</v>
      </c>
      <c r="H7" s="12">
        <f t="shared" si="6"/>
        <v>44415</v>
      </c>
      <c r="I7" s="12">
        <f t="shared" si="6"/>
        <v>44416</v>
      </c>
      <c r="J7" s="12">
        <f t="shared" si="6"/>
        <v>44417</v>
      </c>
      <c r="K7" s="12">
        <f t="shared" si="6"/>
        <v>44418</v>
      </c>
      <c r="L7" s="12">
        <f t="shared" si="6"/>
        <v>44419</v>
      </c>
      <c r="M7" s="12">
        <f t="shared" si="6"/>
        <v>44420</v>
      </c>
      <c r="N7" s="12">
        <f t="shared" si="6"/>
        <v>44421</v>
      </c>
      <c r="O7" s="12">
        <f t="shared" si="6"/>
        <v>44422</v>
      </c>
      <c r="P7" s="12">
        <f t="shared" si="6"/>
        <v>44423</v>
      </c>
      <c r="Q7" s="12">
        <f t="shared" si="6"/>
        <v>44424</v>
      </c>
      <c r="R7" s="12">
        <f t="shared" si="6"/>
        <v>44425</v>
      </c>
      <c r="S7" s="12">
        <f t="shared" si="6"/>
        <v>44426</v>
      </c>
      <c r="T7" s="12">
        <f t="shared" si="6"/>
        <v>44427</v>
      </c>
      <c r="U7" s="12">
        <f t="shared" si="6"/>
        <v>44428</v>
      </c>
      <c r="V7" s="12">
        <f t="shared" si="6"/>
        <v>44429</v>
      </c>
      <c r="W7" s="12">
        <f t="shared" si="6"/>
        <v>44430</v>
      </c>
      <c r="X7" s="12">
        <f t="shared" si="6"/>
        <v>44431</v>
      </c>
      <c r="Y7" s="12">
        <f t="shared" si="6"/>
        <v>44432</v>
      </c>
      <c r="Z7" s="12">
        <f t="shared" si="6"/>
        <v>44433</v>
      </c>
      <c r="AA7" s="12">
        <f t="shared" si="6"/>
        <v>44434</v>
      </c>
      <c r="AB7" s="12">
        <f t="shared" si="6"/>
        <v>44435</v>
      </c>
      <c r="AC7" s="12">
        <f t="shared" si="6"/>
        <v>44436</v>
      </c>
      <c r="AD7" s="12">
        <f t="shared" si="6"/>
        <v>44437</v>
      </c>
      <c r="AE7" s="12">
        <f t="shared" si="6"/>
        <v>44438</v>
      </c>
      <c r="AF7" s="12">
        <f t="shared" si="6"/>
        <v>44439</v>
      </c>
    </row>
    <row r="8" spans="1:32" ht="13.5">
      <c r="A8" s="11" t="s">
        <v>101</v>
      </c>
      <c r="B8" s="12">
        <f t="shared" si="3"/>
        <v>44440</v>
      </c>
      <c r="C8" s="12">
        <f aca="true" t="shared" si="7" ref="C8:AE8">B8+1</f>
        <v>44441</v>
      </c>
      <c r="D8" s="12">
        <f t="shared" si="7"/>
        <v>44442</v>
      </c>
      <c r="E8" s="12">
        <f t="shared" si="7"/>
        <v>44443</v>
      </c>
      <c r="F8" s="12">
        <f t="shared" si="7"/>
        <v>44444</v>
      </c>
      <c r="G8" s="12">
        <f t="shared" si="7"/>
        <v>44445</v>
      </c>
      <c r="H8" s="12">
        <f t="shared" si="7"/>
        <v>44446</v>
      </c>
      <c r="I8" s="12">
        <f t="shared" si="7"/>
        <v>44447</v>
      </c>
      <c r="J8" s="12">
        <f t="shared" si="7"/>
        <v>44448</v>
      </c>
      <c r="K8" s="12">
        <f t="shared" si="7"/>
        <v>44449</v>
      </c>
      <c r="L8" s="12">
        <f t="shared" si="7"/>
        <v>44450</v>
      </c>
      <c r="M8" s="12">
        <f t="shared" si="7"/>
        <v>44451</v>
      </c>
      <c r="N8" s="12">
        <f t="shared" si="7"/>
        <v>44452</v>
      </c>
      <c r="O8" s="12">
        <f t="shared" si="7"/>
        <v>44453</v>
      </c>
      <c r="P8" s="12">
        <f t="shared" si="7"/>
        <v>44454</v>
      </c>
      <c r="Q8" s="12">
        <f t="shared" si="7"/>
        <v>44455</v>
      </c>
      <c r="R8" s="12">
        <f t="shared" si="7"/>
        <v>44456</v>
      </c>
      <c r="S8" s="12">
        <f t="shared" si="7"/>
        <v>44457</v>
      </c>
      <c r="T8" s="12">
        <f t="shared" si="7"/>
        <v>44458</v>
      </c>
      <c r="U8" s="12">
        <f t="shared" si="7"/>
        <v>44459</v>
      </c>
      <c r="V8" s="12">
        <f t="shared" si="7"/>
        <v>44460</v>
      </c>
      <c r="W8" s="12">
        <f t="shared" si="7"/>
        <v>44461</v>
      </c>
      <c r="X8" s="12">
        <f t="shared" si="7"/>
        <v>44462</v>
      </c>
      <c r="Y8" s="12">
        <f t="shared" si="7"/>
        <v>44463</v>
      </c>
      <c r="Z8" s="12">
        <f t="shared" si="7"/>
        <v>44464</v>
      </c>
      <c r="AA8" s="12">
        <f t="shared" si="7"/>
        <v>44465</v>
      </c>
      <c r="AB8" s="12">
        <f t="shared" si="7"/>
        <v>44466</v>
      </c>
      <c r="AC8" s="12">
        <f t="shared" si="7"/>
        <v>44467</v>
      </c>
      <c r="AD8" s="12">
        <f t="shared" si="7"/>
        <v>44468</v>
      </c>
      <c r="AE8" s="12">
        <f t="shared" si="7"/>
        <v>44469</v>
      </c>
      <c r="AF8" s="12"/>
    </row>
    <row r="9" spans="1:32" ht="13.5">
      <c r="A9" s="11" t="s">
        <v>102</v>
      </c>
      <c r="B9" s="12">
        <f>B8+30</f>
        <v>44470</v>
      </c>
      <c r="C9" s="12">
        <f aca="true" t="shared" si="8" ref="C9:AF9">B9+1</f>
        <v>44471</v>
      </c>
      <c r="D9" s="12">
        <f t="shared" si="8"/>
        <v>44472</v>
      </c>
      <c r="E9" s="12">
        <f t="shared" si="8"/>
        <v>44473</v>
      </c>
      <c r="F9" s="12">
        <f t="shared" si="8"/>
        <v>44474</v>
      </c>
      <c r="G9" s="12">
        <f t="shared" si="8"/>
        <v>44475</v>
      </c>
      <c r="H9" s="12">
        <f t="shared" si="8"/>
        <v>44476</v>
      </c>
      <c r="I9" s="12">
        <f t="shared" si="8"/>
        <v>44477</v>
      </c>
      <c r="J9" s="12">
        <f t="shared" si="8"/>
        <v>44478</v>
      </c>
      <c r="K9" s="12">
        <f t="shared" si="8"/>
        <v>44479</v>
      </c>
      <c r="L9" s="12">
        <f t="shared" si="8"/>
        <v>44480</v>
      </c>
      <c r="M9" s="12">
        <f t="shared" si="8"/>
        <v>44481</v>
      </c>
      <c r="N9" s="12">
        <f t="shared" si="8"/>
        <v>44482</v>
      </c>
      <c r="O9" s="12">
        <f t="shared" si="8"/>
        <v>44483</v>
      </c>
      <c r="P9" s="12">
        <f t="shared" si="8"/>
        <v>44484</v>
      </c>
      <c r="Q9" s="12">
        <f t="shared" si="8"/>
        <v>44485</v>
      </c>
      <c r="R9" s="12">
        <f t="shared" si="8"/>
        <v>44486</v>
      </c>
      <c r="S9" s="12">
        <f t="shared" si="8"/>
        <v>44487</v>
      </c>
      <c r="T9" s="12">
        <f t="shared" si="8"/>
        <v>44488</v>
      </c>
      <c r="U9" s="12">
        <f t="shared" si="8"/>
        <v>44489</v>
      </c>
      <c r="V9" s="12">
        <f t="shared" si="8"/>
        <v>44490</v>
      </c>
      <c r="W9" s="12">
        <f t="shared" si="8"/>
        <v>44491</v>
      </c>
      <c r="X9" s="12">
        <f t="shared" si="8"/>
        <v>44492</v>
      </c>
      <c r="Y9" s="12">
        <f t="shared" si="8"/>
        <v>44493</v>
      </c>
      <c r="Z9" s="12">
        <f t="shared" si="8"/>
        <v>44494</v>
      </c>
      <c r="AA9" s="12">
        <f t="shared" si="8"/>
        <v>44495</v>
      </c>
      <c r="AB9" s="12">
        <f t="shared" si="8"/>
        <v>44496</v>
      </c>
      <c r="AC9" s="12">
        <f t="shared" si="8"/>
        <v>44497</v>
      </c>
      <c r="AD9" s="12">
        <f t="shared" si="8"/>
        <v>44498</v>
      </c>
      <c r="AE9" s="12">
        <f t="shared" si="8"/>
        <v>44499</v>
      </c>
      <c r="AF9" s="12">
        <f t="shared" si="8"/>
        <v>44500</v>
      </c>
    </row>
    <row r="10" spans="1:32" ht="13.5">
      <c r="A10" s="11" t="s">
        <v>103</v>
      </c>
      <c r="B10" s="12">
        <f t="shared" si="3"/>
        <v>44501</v>
      </c>
      <c r="C10" s="12">
        <f aca="true" t="shared" si="9" ref="C10:AE10">B10+1</f>
        <v>44502</v>
      </c>
      <c r="D10" s="12">
        <f t="shared" si="9"/>
        <v>44503</v>
      </c>
      <c r="E10" s="12">
        <f t="shared" si="9"/>
        <v>44504</v>
      </c>
      <c r="F10" s="12">
        <f t="shared" si="9"/>
        <v>44505</v>
      </c>
      <c r="G10" s="12">
        <f t="shared" si="9"/>
        <v>44506</v>
      </c>
      <c r="H10" s="12">
        <f t="shared" si="9"/>
        <v>44507</v>
      </c>
      <c r="I10" s="12">
        <f t="shared" si="9"/>
        <v>44508</v>
      </c>
      <c r="J10" s="12">
        <f t="shared" si="9"/>
        <v>44509</v>
      </c>
      <c r="K10" s="12">
        <f t="shared" si="9"/>
        <v>44510</v>
      </c>
      <c r="L10" s="12">
        <f t="shared" si="9"/>
        <v>44511</v>
      </c>
      <c r="M10" s="12">
        <f t="shared" si="9"/>
        <v>44512</v>
      </c>
      <c r="N10" s="12">
        <f t="shared" si="9"/>
        <v>44513</v>
      </c>
      <c r="O10" s="12">
        <f t="shared" si="9"/>
        <v>44514</v>
      </c>
      <c r="P10" s="12">
        <f t="shared" si="9"/>
        <v>44515</v>
      </c>
      <c r="Q10" s="12">
        <f t="shared" si="9"/>
        <v>44516</v>
      </c>
      <c r="R10" s="12">
        <f t="shared" si="9"/>
        <v>44517</v>
      </c>
      <c r="S10" s="12">
        <f t="shared" si="9"/>
        <v>44518</v>
      </c>
      <c r="T10" s="12">
        <f t="shared" si="9"/>
        <v>44519</v>
      </c>
      <c r="U10" s="12">
        <f t="shared" si="9"/>
        <v>44520</v>
      </c>
      <c r="V10" s="12">
        <f t="shared" si="9"/>
        <v>44521</v>
      </c>
      <c r="W10" s="12">
        <f t="shared" si="9"/>
        <v>44522</v>
      </c>
      <c r="X10" s="12">
        <f t="shared" si="9"/>
        <v>44523</v>
      </c>
      <c r="Y10" s="12">
        <f t="shared" si="9"/>
        <v>44524</v>
      </c>
      <c r="Z10" s="12">
        <f t="shared" si="9"/>
        <v>44525</v>
      </c>
      <c r="AA10" s="12">
        <f t="shared" si="9"/>
        <v>44526</v>
      </c>
      <c r="AB10" s="12">
        <f t="shared" si="9"/>
        <v>44527</v>
      </c>
      <c r="AC10" s="12">
        <f t="shared" si="9"/>
        <v>44528</v>
      </c>
      <c r="AD10" s="12">
        <f t="shared" si="9"/>
        <v>44529</v>
      </c>
      <c r="AE10" s="12">
        <f t="shared" si="9"/>
        <v>44530</v>
      </c>
      <c r="AF10" s="12"/>
    </row>
    <row r="11" spans="1:32" ht="13.5">
      <c r="A11" s="11" t="s">
        <v>104</v>
      </c>
      <c r="B11" s="12">
        <f>B10+30</f>
        <v>44531</v>
      </c>
      <c r="C11" s="12">
        <f aca="true" t="shared" si="10" ref="C11:AF11">B11+1</f>
        <v>44532</v>
      </c>
      <c r="D11" s="12">
        <f t="shared" si="10"/>
        <v>44533</v>
      </c>
      <c r="E11" s="12">
        <f t="shared" si="10"/>
        <v>44534</v>
      </c>
      <c r="F11" s="12">
        <f t="shared" si="10"/>
        <v>44535</v>
      </c>
      <c r="G11" s="12">
        <f t="shared" si="10"/>
        <v>44536</v>
      </c>
      <c r="H11" s="12">
        <f t="shared" si="10"/>
        <v>44537</v>
      </c>
      <c r="I11" s="12">
        <f t="shared" si="10"/>
        <v>44538</v>
      </c>
      <c r="J11" s="12">
        <f t="shared" si="10"/>
        <v>44539</v>
      </c>
      <c r="K11" s="12">
        <f t="shared" si="10"/>
        <v>44540</v>
      </c>
      <c r="L11" s="12">
        <f t="shared" si="10"/>
        <v>44541</v>
      </c>
      <c r="M11" s="12">
        <f t="shared" si="10"/>
        <v>44542</v>
      </c>
      <c r="N11" s="12">
        <f t="shared" si="10"/>
        <v>44543</v>
      </c>
      <c r="O11" s="12">
        <f t="shared" si="10"/>
        <v>44544</v>
      </c>
      <c r="P11" s="12">
        <f t="shared" si="10"/>
        <v>44545</v>
      </c>
      <c r="Q11" s="12">
        <f t="shared" si="10"/>
        <v>44546</v>
      </c>
      <c r="R11" s="12">
        <f t="shared" si="10"/>
        <v>44547</v>
      </c>
      <c r="S11" s="12">
        <f t="shared" si="10"/>
        <v>44548</v>
      </c>
      <c r="T11" s="12">
        <f t="shared" si="10"/>
        <v>44549</v>
      </c>
      <c r="U11" s="12">
        <f t="shared" si="10"/>
        <v>44550</v>
      </c>
      <c r="V11" s="12">
        <f t="shared" si="10"/>
        <v>44551</v>
      </c>
      <c r="W11" s="12">
        <f t="shared" si="10"/>
        <v>44552</v>
      </c>
      <c r="X11" s="12">
        <f t="shared" si="10"/>
        <v>44553</v>
      </c>
      <c r="Y11" s="12">
        <f t="shared" si="10"/>
        <v>44554</v>
      </c>
      <c r="Z11" s="12">
        <f t="shared" si="10"/>
        <v>44555</v>
      </c>
      <c r="AA11" s="12">
        <f t="shared" si="10"/>
        <v>44556</v>
      </c>
      <c r="AB11" s="12">
        <f t="shared" si="10"/>
        <v>44557</v>
      </c>
      <c r="AC11" s="12">
        <f t="shared" si="10"/>
        <v>44558</v>
      </c>
      <c r="AD11" s="12">
        <f t="shared" si="10"/>
        <v>44559</v>
      </c>
      <c r="AE11" s="12">
        <f t="shared" si="10"/>
        <v>44560</v>
      </c>
      <c r="AF11" s="12">
        <f t="shared" si="10"/>
        <v>44561</v>
      </c>
    </row>
    <row r="12" spans="1:32" ht="13.5">
      <c r="A12" s="11" t="s">
        <v>105</v>
      </c>
      <c r="B12" s="12">
        <f t="shared" si="3"/>
        <v>44562</v>
      </c>
      <c r="C12" s="12">
        <f aca="true" t="shared" si="11" ref="C12:AF12">B12+1</f>
        <v>44563</v>
      </c>
      <c r="D12" s="12">
        <f t="shared" si="11"/>
        <v>44564</v>
      </c>
      <c r="E12" s="12">
        <f t="shared" si="11"/>
        <v>44565</v>
      </c>
      <c r="F12" s="12">
        <f t="shared" si="11"/>
        <v>44566</v>
      </c>
      <c r="G12" s="12">
        <f t="shared" si="11"/>
        <v>44567</v>
      </c>
      <c r="H12" s="12">
        <f t="shared" si="11"/>
        <v>44568</v>
      </c>
      <c r="I12" s="12">
        <f t="shared" si="11"/>
        <v>44569</v>
      </c>
      <c r="J12" s="12">
        <f t="shared" si="11"/>
        <v>44570</v>
      </c>
      <c r="K12" s="12">
        <f t="shared" si="11"/>
        <v>44571</v>
      </c>
      <c r="L12" s="12">
        <f t="shared" si="11"/>
        <v>44572</v>
      </c>
      <c r="M12" s="12">
        <f t="shared" si="11"/>
        <v>44573</v>
      </c>
      <c r="N12" s="12">
        <f t="shared" si="11"/>
        <v>44574</v>
      </c>
      <c r="O12" s="12">
        <f t="shared" si="11"/>
        <v>44575</v>
      </c>
      <c r="P12" s="12">
        <f t="shared" si="11"/>
        <v>44576</v>
      </c>
      <c r="Q12" s="12">
        <f t="shared" si="11"/>
        <v>44577</v>
      </c>
      <c r="R12" s="12">
        <f t="shared" si="11"/>
        <v>44578</v>
      </c>
      <c r="S12" s="12">
        <f t="shared" si="11"/>
        <v>44579</v>
      </c>
      <c r="T12" s="12">
        <f t="shared" si="11"/>
        <v>44580</v>
      </c>
      <c r="U12" s="12">
        <f t="shared" si="11"/>
        <v>44581</v>
      </c>
      <c r="V12" s="12">
        <f t="shared" si="11"/>
        <v>44582</v>
      </c>
      <c r="W12" s="12">
        <f t="shared" si="11"/>
        <v>44583</v>
      </c>
      <c r="X12" s="12">
        <f t="shared" si="11"/>
        <v>44584</v>
      </c>
      <c r="Y12" s="12">
        <f t="shared" si="11"/>
        <v>44585</v>
      </c>
      <c r="Z12" s="12">
        <f t="shared" si="11"/>
        <v>44586</v>
      </c>
      <c r="AA12" s="12">
        <f t="shared" si="11"/>
        <v>44587</v>
      </c>
      <c r="AB12" s="12">
        <f t="shared" si="11"/>
        <v>44588</v>
      </c>
      <c r="AC12" s="12">
        <f t="shared" si="11"/>
        <v>44589</v>
      </c>
      <c r="AD12" s="12">
        <f t="shared" si="11"/>
        <v>44590</v>
      </c>
      <c r="AE12" s="12">
        <f t="shared" si="11"/>
        <v>44591</v>
      </c>
      <c r="AF12" s="12">
        <f t="shared" si="11"/>
        <v>44592</v>
      </c>
    </row>
    <row r="13" spans="1:32" ht="13.5">
      <c r="A13" s="11" t="s">
        <v>106</v>
      </c>
      <c r="B13" s="12">
        <f t="shared" si="3"/>
        <v>44593</v>
      </c>
      <c r="C13" s="12">
        <f aca="true" t="shared" si="12" ref="C13:AC13">B13+1</f>
        <v>44594</v>
      </c>
      <c r="D13" s="12">
        <f t="shared" si="12"/>
        <v>44595</v>
      </c>
      <c r="E13" s="12">
        <f t="shared" si="12"/>
        <v>44596</v>
      </c>
      <c r="F13" s="12">
        <f t="shared" si="12"/>
        <v>44597</v>
      </c>
      <c r="G13" s="12">
        <f t="shared" si="12"/>
        <v>44598</v>
      </c>
      <c r="H13" s="12">
        <f t="shared" si="12"/>
        <v>44599</v>
      </c>
      <c r="I13" s="12">
        <f t="shared" si="12"/>
        <v>44600</v>
      </c>
      <c r="J13" s="12">
        <f t="shared" si="12"/>
        <v>44601</v>
      </c>
      <c r="K13" s="12">
        <f t="shared" si="12"/>
        <v>44602</v>
      </c>
      <c r="L13" s="12">
        <f t="shared" si="12"/>
        <v>44603</v>
      </c>
      <c r="M13" s="12">
        <f t="shared" si="12"/>
        <v>44604</v>
      </c>
      <c r="N13" s="12">
        <f t="shared" si="12"/>
        <v>44605</v>
      </c>
      <c r="O13" s="12">
        <f t="shared" si="12"/>
        <v>44606</v>
      </c>
      <c r="P13" s="12">
        <f t="shared" si="12"/>
        <v>44607</v>
      </c>
      <c r="Q13" s="12">
        <f t="shared" si="12"/>
        <v>44608</v>
      </c>
      <c r="R13" s="12">
        <f t="shared" si="12"/>
        <v>44609</v>
      </c>
      <c r="S13" s="12">
        <f t="shared" si="12"/>
        <v>44610</v>
      </c>
      <c r="T13" s="12">
        <f t="shared" si="12"/>
        <v>44611</v>
      </c>
      <c r="U13" s="12">
        <f t="shared" si="12"/>
        <v>44612</v>
      </c>
      <c r="V13" s="12">
        <f t="shared" si="12"/>
        <v>44613</v>
      </c>
      <c r="W13" s="12">
        <f t="shared" si="12"/>
        <v>44614</v>
      </c>
      <c r="X13" s="12">
        <f t="shared" si="12"/>
        <v>44615</v>
      </c>
      <c r="Y13" s="12">
        <f t="shared" si="12"/>
        <v>44616</v>
      </c>
      <c r="Z13" s="12">
        <f t="shared" si="12"/>
        <v>44617</v>
      </c>
      <c r="AA13" s="12">
        <f t="shared" si="12"/>
        <v>44618</v>
      </c>
      <c r="AB13" s="12">
        <f t="shared" si="12"/>
        <v>44619</v>
      </c>
      <c r="AC13" s="12">
        <f t="shared" si="12"/>
        <v>44620</v>
      </c>
      <c r="AD13" s="12"/>
      <c r="AE13" s="12"/>
      <c r="AF13" s="12"/>
    </row>
    <row r="14" spans="1:32" ht="13.5">
      <c r="A14" s="11" t="s">
        <v>107</v>
      </c>
      <c r="B14" s="12">
        <f>B13+28</f>
        <v>44621</v>
      </c>
      <c r="C14" s="12">
        <f aca="true" t="shared" si="13" ref="C14:AF14">B14+1</f>
        <v>44622</v>
      </c>
      <c r="D14" s="12">
        <f t="shared" si="13"/>
        <v>44623</v>
      </c>
      <c r="E14" s="12">
        <f t="shared" si="13"/>
        <v>44624</v>
      </c>
      <c r="F14" s="12">
        <f t="shared" si="13"/>
        <v>44625</v>
      </c>
      <c r="G14" s="12">
        <f t="shared" si="13"/>
        <v>44626</v>
      </c>
      <c r="H14" s="12">
        <f t="shared" si="13"/>
        <v>44627</v>
      </c>
      <c r="I14" s="12">
        <f t="shared" si="13"/>
        <v>44628</v>
      </c>
      <c r="J14" s="12">
        <f t="shared" si="13"/>
        <v>44629</v>
      </c>
      <c r="K14" s="12">
        <f t="shared" si="13"/>
        <v>44630</v>
      </c>
      <c r="L14" s="12">
        <f t="shared" si="13"/>
        <v>44631</v>
      </c>
      <c r="M14" s="12">
        <f t="shared" si="13"/>
        <v>44632</v>
      </c>
      <c r="N14" s="12">
        <f t="shared" si="13"/>
        <v>44633</v>
      </c>
      <c r="O14" s="12">
        <f t="shared" si="13"/>
        <v>44634</v>
      </c>
      <c r="P14" s="12">
        <f t="shared" si="13"/>
        <v>44635</v>
      </c>
      <c r="Q14" s="12">
        <f t="shared" si="13"/>
        <v>44636</v>
      </c>
      <c r="R14" s="12">
        <f t="shared" si="13"/>
        <v>44637</v>
      </c>
      <c r="S14" s="12">
        <f t="shared" si="13"/>
        <v>44638</v>
      </c>
      <c r="T14" s="12">
        <f t="shared" si="13"/>
        <v>44639</v>
      </c>
      <c r="U14" s="12">
        <f t="shared" si="13"/>
        <v>44640</v>
      </c>
      <c r="V14" s="12">
        <f t="shared" si="13"/>
        <v>44641</v>
      </c>
      <c r="W14" s="12">
        <f t="shared" si="13"/>
        <v>44642</v>
      </c>
      <c r="X14" s="12">
        <f t="shared" si="13"/>
        <v>44643</v>
      </c>
      <c r="Y14" s="12">
        <f t="shared" si="13"/>
        <v>44644</v>
      </c>
      <c r="Z14" s="12">
        <f t="shared" si="13"/>
        <v>44645</v>
      </c>
      <c r="AA14" s="12">
        <f t="shared" si="13"/>
        <v>44646</v>
      </c>
      <c r="AB14" s="12">
        <f t="shared" si="13"/>
        <v>44647</v>
      </c>
      <c r="AC14" s="12">
        <f t="shared" si="13"/>
        <v>44648</v>
      </c>
      <c r="AD14" s="12">
        <f t="shared" si="13"/>
        <v>44649</v>
      </c>
      <c r="AE14" s="12">
        <f t="shared" si="13"/>
        <v>44650</v>
      </c>
      <c r="AF14" s="12">
        <f t="shared" si="13"/>
        <v>44651</v>
      </c>
    </row>
    <row r="15" spans="1:32" s="16" customFormat="1" ht="13.5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 spans="1:32" s="16" customFormat="1" ht="13.5">
      <c r="A16" s="17">
        <v>1</v>
      </c>
      <c r="B16" s="18">
        <v>2</v>
      </c>
      <c r="C16" s="17">
        <v>3</v>
      </c>
      <c r="D16" s="18">
        <v>4</v>
      </c>
      <c r="E16" s="17">
        <v>5</v>
      </c>
      <c r="F16" s="18">
        <v>6</v>
      </c>
      <c r="G16" s="17">
        <v>7</v>
      </c>
      <c r="H16" s="18">
        <v>8</v>
      </c>
      <c r="I16" s="17">
        <v>9</v>
      </c>
      <c r="J16" s="18">
        <v>10</v>
      </c>
      <c r="K16" s="17">
        <v>11</v>
      </c>
      <c r="L16" s="18">
        <v>12</v>
      </c>
      <c r="M16" s="17">
        <v>13</v>
      </c>
      <c r="N16" s="18">
        <v>14</v>
      </c>
      <c r="O16" s="17">
        <v>15</v>
      </c>
      <c r="P16" s="18">
        <v>16</v>
      </c>
      <c r="Q16" s="17">
        <v>17</v>
      </c>
      <c r="R16" s="18">
        <v>18</v>
      </c>
      <c r="S16" s="17">
        <v>19</v>
      </c>
      <c r="T16" s="18">
        <v>20</v>
      </c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2" s="22" customFormat="1" ht="13.5">
      <c r="A17" s="19" t="s">
        <v>164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</row>
    <row r="18" spans="1:20" ht="13.5">
      <c r="A18" s="162" t="s">
        <v>108</v>
      </c>
      <c r="B18" s="162" t="s">
        <v>109</v>
      </c>
      <c r="C18" s="162" t="s">
        <v>110</v>
      </c>
      <c r="D18" s="162" t="s">
        <v>150</v>
      </c>
      <c r="E18" s="162" t="s">
        <v>111</v>
      </c>
      <c r="F18" s="162" t="s">
        <v>113</v>
      </c>
      <c r="G18" s="162" t="s">
        <v>114</v>
      </c>
      <c r="H18" s="162" t="s">
        <v>115</v>
      </c>
      <c r="I18" s="162" t="s">
        <v>116</v>
      </c>
      <c r="J18" s="155" t="s">
        <v>151</v>
      </c>
      <c r="K18" s="155" t="s">
        <v>152</v>
      </c>
      <c r="L18" s="153" t="s">
        <v>118</v>
      </c>
      <c r="M18" s="157" t="s">
        <v>119</v>
      </c>
      <c r="N18" s="157" t="s">
        <v>120</v>
      </c>
      <c r="O18" s="160" t="s">
        <v>122</v>
      </c>
      <c r="P18" s="160" t="s">
        <v>123</v>
      </c>
      <c r="Q18" s="11"/>
      <c r="R18" s="11"/>
      <c r="S18" s="23"/>
      <c r="T18" s="23"/>
    </row>
    <row r="19" spans="1:20" ht="13.5">
      <c r="A19" s="163">
        <v>44197</v>
      </c>
      <c r="B19" s="163">
        <v>44209</v>
      </c>
      <c r="C19" s="163">
        <v>44238</v>
      </c>
      <c r="D19" s="163">
        <v>44251</v>
      </c>
      <c r="E19" s="163">
        <v>44275</v>
      </c>
      <c r="F19" s="163">
        <v>44315</v>
      </c>
      <c r="G19" s="163">
        <v>44319</v>
      </c>
      <c r="H19" s="163">
        <v>44320</v>
      </c>
      <c r="I19" s="163">
        <v>44321</v>
      </c>
      <c r="J19" s="156">
        <v>44400</v>
      </c>
      <c r="K19" s="156">
        <v>44401</v>
      </c>
      <c r="L19" s="154">
        <v>44418</v>
      </c>
      <c r="M19" s="158">
        <v>44460</v>
      </c>
      <c r="N19" s="158">
        <v>44461</v>
      </c>
      <c r="O19" s="161">
        <v>44503</v>
      </c>
      <c r="P19" s="164">
        <v>44523</v>
      </c>
      <c r="Q19" s="23"/>
      <c r="R19" s="23"/>
      <c r="S19" s="23"/>
      <c r="T19" s="23"/>
    </row>
    <row r="20" spans="1:16" ht="13.5">
      <c r="A20" t="s">
        <v>165</v>
      </c>
      <c r="C20" s="98"/>
      <c r="E20" s="98"/>
      <c r="P20" s="98"/>
    </row>
    <row r="21" spans="1:20" ht="13.5">
      <c r="A21" s="165" t="s">
        <v>108</v>
      </c>
      <c r="B21" s="165" t="s">
        <v>109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5"/>
      <c r="S21" s="25"/>
      <c r="T21" s="25"/>
    </row>
    <row r="22" spans="1:20" ht="13.5">
      <c r="A22" s="159">
        <v>44562</v>
      </c>
      <c r="B22" s="159">
        <v>44572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</sheetData>
  <sheetProtection password="FA01" sheet="1"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88"/>
  <sheetViews>
    <sheetView view="pageBreakPreview" zoomScale="85" zoomScaleNormal="75" zoomScaleSheetLayoutView="85" zoomScalePageLayoutView="0" workbookViewId="0" topLeftCell="A1">
      <selection activeCell="F8" sqref="F8:AI8"/>
    </sheetView>
  </sheetViews>
  <sheetFormatPr defaultColWidth="9.140625" defaultRowHeight="15"/>
  <cols>
    <col min="1" max="2" width="7.8515625" style="34" customWidth="1"/>
    <col min="3" max="4" width="4.7109375" style="34" customWidth="1"/>
    <col min="5" max="5" width="17.140625" style="34" customWidth="1"/>
    <col min="6" max="35" width="4.140625" style="34" customWidth="1"/>
    <col min="36" max="36" width="4.140625" style="34" hidden="1" customWidth="1"/>
    <col min="37" max="37" width="9.8515625" style="34" customWidth="1"/>
    <col min="38" max="38" width="14.57421875" style="34" customWidth="1"/>
    <col min="39" max="40" width="9.8515625" style="34" customWidth="1"/>
    <col min="41" max="42" width="7.57421875" style="34" customWidth="1"/>
    <col min="43" max="43" width="3.57421875" style="34" customWidth="1"/>
    <col min="44" max="44" width="4.28125" style="34" bestFit="1" customWidth="1"/>
    <col min="45" max="45" width="3.8515625" style="34" customWidth="1"/>
    <col min="46" max="46" width="19.421875" style="34" customWidth="1"/>
    <col min="47" max="51" width="15.57421875" style="34" customWidth="1"/>
    <col min="52" max="52" width="30.57421875" style="34" customWidth="1"/>
    <col min="53" max="16384" width="9.00390625" style="34" customWidth="1"/>
  </cols>
  <sheetData>
    <row r="1" spans="1:46" ht="24" customHeight="1">
      <c r="A1" s="264" t="s">
        <v>145</v>
      </c>
      <c r="B1" s="265"/>
      <c r="C1" s="265"/>
      <c r="D1" s="265"/>
      <c r="E1" s="266"/>
      <c r="F1" s="72"/>
      <c r="G1" s="73"/>
      <c r="H1" s="73"/>
      <c r="I1" s="73"/>
      <c r="J1" s="74"/>
      <c r="L1" s="35"/>
      <c r="AJ1" s="36"/>
      <c r="AK1" s="36"/>
      <c r="AO1" s="250" t="s">
        <v>155</v>
      </c>
      <c r="AP1" s="250"/>
      <c r="AT1" s="33" t="s">
        <v>146</v>
      </c>
    </row>
    <row r="2" spans="1:42" ht="24" customHeight="1">
      <c r="A2" s="37"/>
      <c r="B2" s="37"/>
      <c r="C2" s="37"/>
      <c r="D2" s="37"/>
      <c r="E2" s="37"/>
      <c r="G2" s="30"/>
      <c r="I2" s="38"/>
      <c r="J2" s="38"/>
      <c r="K2" s="38"/>
      <c r="L2" s="38"/>
      <c r="M2" s="38"/>
      <c r="N2" s="38"/>
      <c r="O2" s="38"/>
      <c r="P2" s="38"/>
      <c r="Q2" s="38"/>
      <c r="R2" s="38"/>
      <c r="W2" s="39"/>
      <c r="X2" s="39"/>
      <c r="AJ2" s="40"/>
      <c r="AK2" s="40"/>
      <c r="AO2" s="251"/>
      <c r="AP2" s="251"/>
    </row>
    <row r="3" spans="1:52" ht="24" customHeight="1">
      <c r="A3" s="276" t="s">
        <v>169</v>
      </c>
      <c r="B3" s="276"/>
      <c r="C3" s="276"/>
      <c r="D3" s="276"/>
      <c r="E3" s="276"/>
      <c r="F3" s="276"/>
      <c r="G3" s="276"/>
      <c r="H3" s="277" t="s">
        <v>163</v>
      </c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J3" s="40"/>
      <c r="AK3" s="40"/>
      <c r="AO3" s="251"/>
      <c r="AP3" s="251"/>
      <c r="AR3" s="222" t="str">
        <f>A3</f>
        <v>令和 3 年 4 月</v>
      </c>
      <c r="AS3" s="222"/>
      <c r="AT3" s="222"/>
      <c r="AU3" s="222"/>
      <c r="AV3" s="216" t="s">
        <v>162</v>
      </c>
      <c r="AW3" s="216"/>
      <c r="AX3" s="216"/>
      <c r="AY3" s="1" t="s">
        <v>156</v>
      </c>
      <c r="AZ3" s="177">
        <f>IF(AE5="","",AE5)</f>
      </c>
    </row>
    <row r="4" spans="1:51" ht="7.5" customHeight="1">
      <c r="A4" s="276"/>
      <c r="B4" s="276"/>
      <c r="C4" s="276"/>
      <c r="D4" s="276"/>
      <c r="E4" s="276"/>
      <c r="F4" s="276"/>
      <c r="G4" s="276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J4" s="40"/>
      <c r="AK4" s="40"/>
      <c r="AO4" s="42"/>
      <c r="AP4" s="42"/>
      <c r="AR4" s="222"/>
      <c r="AS4" s="222"/>
      <c r="AT4" s="222"/>
      <c r="AU4" s="222"/>
      <c r="AV4" s="216"/>
      <c r="AW4" s="216"/>
      <c r="AX4" s="216"/>
      <c r="AY4" s="43"/>
    </row>
    <row r="5" spans="1:52" ht="24" customHeight="1">
      <c r="A5" s="276"/>
      <c r="B5" s="276"/>
      <c r="C5" s="276"/>
      <c r="D5" s="276"/>
      <c r="E5" s="276"/>
      <c r="F5" s="276"/>
      <c r="G5" s="276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B5" s="275" t="s">
        <v>157</v>
      </c>
      <c r="AC5" s="275"/>
      <c r="AD5" s="275"/>
      <c r="AE5" s="252"/>
      <c r="AF5" s="253"/>
      <c r="AG5" s="253"/>
      <c r="AH5" s="253"/>
      <c r="AI5" s="253"/>
      <c r="AJ5" s="254"/>
      <c r="AK5" s="1" t="s">
        <v>0</v>
      </c>
      <c r="AL5" s="255"/>
      <c r="AM5" s="256"/>
      <c r="AN5" s="256"/>
      <c r="AO5" s="256"/>
      <c r="AP5" s="257"/>
      <c r="AR5" s="222"/>
      <c r="AS5" s="222"/>
      <c r="AT5" s="222"/>
      <c r="AU5" s="222"/>
      <c r="AV5" s="216"/>
      <c r="AW5" s="216"/>
      <c r="AX5" s="216"/>
      <c r="AY5" s="1" t="s">
        <v>81</v>
      </c>
      <c r="AZ5" s="177">
        <f>IF(AL5="","",AL5)</f>
      </c>
    </row>
    <row r="6" spans="14:40" ht="7.5" customHeight="1" thickBot="1"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J6" s="30"/>
      <c r="AK6" s="30"/>
      <c r="AN6" s="30"/>
    </row>
    <row r="7" spans="1:52" ht="19.5" customHeight="1">
      <c r="A7" s="278" t="s">
        <v>1</v>
      </c>
      <c r="B7" s="279"/>
      <c r="C7" s="300" t="s">
        <v>135</v>
      </c>
      <c r="D7" s="231"/>
      <c r="E7" s="273" t="s">
        <v>2</v>
      </c>
      <c r="F7" s="270" t="s">
        <v>3</v>
      </c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2"/>
      <c r="AK7" s="45" t="s">
        <v>94</v>
      </c>
      <c r="AL7" s="44" t="s">
        <v>93</v>
      </c>
      <c r="AM7" s="44" t="s">
        <v>153</v>
      </c>
      <c r="AN7" s="80" t="s">
        <v>154</v>
      </c>
      <c r="AQ7" s="286"/>
      <c r="AR7" s="289"/>
      <c r="AS7" s="180" t="s">
        <v>143</v>
      </c>
      <c r="AT7" s="231" t="s">
        <v>69</v>
      </c>
      <c r="AU7" s="218" t="s">
        <v>74</v>
      </c>
      <c r="AV7" s="235" t="s">
        <v>75</v>
      </c>
      <c r="AW7" s="218" t="s">
        <v>95</v>
      </c>
      <c r="AX7" s="235" t="s">
        <v>76</v>
      </c>
      <c r="AY7" s="285" t="s">
        <v>77</v>
      </c>
      <c r="AZ7" s="220" t="s">
        <v>78</v>
      </c>
    </row>
    <row r="8" spans="1:52" ht="19.5" customHeight="1" thickBot="1">
      <c r="A8" s="280"/>
      <c r="B8" s="281"/>
      <c r="C8" s="301"/>
      <c r="D8" s="302"/>
      <c r="E8" s="274"/>
      <c r="F8" s="46">
        <f>'日付'!B3</f>
        <v>44287</v>
      </c>
      <c r="G8" s="46">
        <f>'日付'!C3</f>
        <v>44288</v>
      </c>
      <c r="H8" s="46">
        <f>'日付'!D3</f>
        <v>44289</v>
      </c>
      <c r="I8" s="46">
        <f>'日付'!E3</f>
        <v>44290</v>
      </c>
      <c r="J8" s="46">
        <f>'日付'!F3</f>
        <v>44291</v>
      </c>
      <c r="K8" s="46">
        <f>'日付'!G3</f>
        <v>44292</v>
      </c>
      <c r="L8" s="46">
        <f>'日付'!H3</f>
        <v>44293</v>
      </c>
      <c r="M8" s="46">
        <f>'日付'!I3</f>
        <v>44294</v>
      </c>
      <c r="N8" s="46">
        <f>'日付'!J3</f>
        <v>44295</v>
      </c>
      <c r="O8" s="46">
        <f>'日付'!K3</f>
        <v>44296</v>
      </c>
      <c r="P8" s="46">
        <f>'日付'!L3</f>
        <v>44297</v>
      </c>
      <c r="Q8" s="46">
        <f>'日付'!M3</f>
        <v>44298</v>
      </c>
      <c r="R8" s="46">
        <f>'日付'!N3</f>
        <v>44299</v>
      </c>
      <c r="S8" s="46">
        <f>'日付'!O3</f>
        <v>44300</v>
      </c>
      <c r="T8" s="46">
        <f>'日付'!P3</f>
        <v>44301</v>
      </c>
      <c r="U8" s="46">
        <f>'日付'!Q3</f>
        <v>44302</v>
      </c>
      <c r="V8" s="46">
        <f>'日付'!R3</f>
        <v>44303</v>
      </c>
      <c r="W8" s="46">
        <f>'日付'!S3</f>
        <v>44304</v>
      </c>
      <c r="X8" s="46">
        <f>'日付'!T3</f>
        <v>44305</v>
      </c>
      <c r="Y8" s="46">
        <f>'日付'!U3</f>
        <v>44306</v>
      </c>
      <c r="Z8" s="46">
        <f>'日付'!V3</f>
        <v>44307</v>
      </c>
      <c r="AA8" s="46">
        <f>'日付'!W3</f>
        <v>44308</v>
      </c>
      <c r="AB8" s="46">
        <f>'日付'!X3</f>
        <v>44309</v>
      </c>
      <c r="AC8" s="46">
        <f>'日付'!Y3</f>
        <v>44310</v>
      </c>
      <c r="AD8" s="46">
        <f>'日付'!Z3</f>
        <v>44311</v>
      </c>
      <c r="AE8" s="46">
        <f>'日付'!AA3</f>
        <v>44312</v>
      </c>
      <c r="AF8" s="46">
        <f>'日付'!AB3</f>
        <v>44313</v>
      </c>
      <c r="AG8" s="46">
        <f>'日付'!AC3</f>
        <v>44314</v>
      </c>
      <c r="AH8" s="46">
        <f>'日付'!AD3</f>
        <v>44315</v>
      </c>
      <c r="AI8" s="46">
        <f>'日付'!AE3</f>
        <v>44316</v>
      </c>
      <c r="AJ8" s="88"/>
      <c r="AK8" s="228" t="s">
        <v>130</v>
      </c>
      <c r="AL8" s="239" t="s">
        <v>133</v>
      </c>
      <c r="AM8" s="225">
        <f>COUNTIF($F$38:$AJ$38,1)+COUNTIF($F$38:$AJ$38,2)+COUNTIF($F$38:$AJ$38,3)</f>
        <v>0</v>
      </c>
      <c r="AN8" s="243">
        <f>AM8</f>
        <v>0</v>
      </c>
      <c r="AQ8" s="287"/>
      <c r="AR8" s="290"/>
      <c r="AS8" s="181"/>
      <c r="AT8" s="232"/>
      <c r="AU8" s="219"/>
      <c r="AV8" s="236"/>
      <c r="AW8" s="219"/>
      <c r="AX8" s="236"/>
      <c r="AY8" s="219"/>
      <c r="AZ8" s="221"/>
    </row>
    <row r="9" spans="1:52" ht="16.5" customHeight="1">
      <c r="A9" s="192" t="s">
        <v>5</v>
      </c>
      <c r="B9" s="282"/>
      <c r="C9" s="303">
        <v>1</v>
      </c>
      <c r="D9" s="304"/>
      <c r="E9" s="10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82"/>
      <c r="AK9" s="229"/>
      <c r="AL9" s="240"/>
      <c r="AM9" s="226"/>
      <c r="AN9" s="244"/>
      <c r="AQ9" s="189" t="s">
        <v>125</v>
      </c>
      <c r="AR9" s="288">
        <v>1</v>
      </c>
      <c r="AS9" s="233"/>
      <c r="AT9" s="237">
        <f>IF(E27="","",E27)</f>
      </c>
      <c r="AU9" s="307"/>
      <c r="AV9" s="310">
        <f>IF(90000&lt;=AU9,90000,AU9)</f>
        <v>0</v>
      </c>
      <c r="AW9" s="307"/>
      <c r="AX9" s="310">
        <f>IF(20000&lt;=AW9,20000,AW9)</f>
        <v>0</v>
      </c>
      <c r="AY9" s="307"/>
      <c r="AZ9" s="315"/>
    </row>
    <row r="10" spans="1:52" ht="16.5" customHeight="1">
      <c r="A10" s="193"/>
      <c r="B10" s="283"/>
      <c r="C10" s="197">
        <v>2</v>
      </c>
      <c r="D10" s="198"/>
      <c r="E10" s="105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83"/>
      <c r="AK10" s="229"/>
      <c r="AL10" s="242"/>
      <c r="AM10" s="227"/>
      <c r="AN10" s="245"/>
      <c r="AQ10" s="190"/>
      <c r="AR10" s="185"/>
      <c r="AS10" s="234"/>
      <c r="AT10" s="238"/>
      <c r="AU10" s="309"/>
      <c r="AV10" s="311"/>
      <c r="AW10" s="308"/>
      <c r="AX10" s="311"/>
      <c r="AY10" s="308"/>
      <c r="AZ10" s="316"/>
    </row>
    <row r="11" spans="1:52" ht="16.5" customHeight="1">
      <c r="A11" s="193"/>
      <c r="B11" s="283"/>
      <c r="C11" s="197">
        <v>3</v>
      </c>
      <c r="D11" s="198"/>
      <c r="E11" s="105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83"/>
      <c r="AK11" s="229"/>
      <c r="AL11" s="239" t="s">
        <v>131</v>
      </c>
      <c r="AM11" s="225">
        <f>COUNTIF($F$38:$AJ$38,2)+COUNTIF($F$38:$AJ$38,3)</f>
        <v>0</v>
      </c>
      <c r="AN11" s="243">
        <f>AM11</f>
        <v>0</v>
      </c>
      <c r="AQ11" s="190"/>
      <c r="AR11" s="185">
        <v>2</v>
      </c>
      <c r="AS11" s="183"/>
      <c r="AT11" s="314">
        <f>IF(E28="","",E28)</f>
      </c>
      <c r="AU11" s="308"/>
      <c r="AV11" s="311">
        <f>IF(90000&lt;=AU11,90000,AU11)</f>
        <v>0</v>
      </c>
      <c r="AW11" s="308"/>
      <c r="AX11" s="311">
        <f>IF(20000&lt;=AW11,20000,AW11)</f>
        <v>0</v>
      </c>
      <c r="AY11" s="308"/>
      <c r="AZ11" s="316"/>
    </row>
    <row r="12" spans="1:52" ht="16.5" customHeight="1">
      <c r="A12" s="193"/>
      <c r="B12" s="283"/>
      <c r="C12" s="197">
        <v>4</v>
      </c>
      <c r="D12" s="198"/>
      <c r="E12" s="105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84"/>
      <c r="AK12" s="229"/>
      <c r="AL12" s="240"/>
      <c r="AM12" s="226"/>
      <c r="AN12" s="244"/>
      <c r="AQ12" s="190"/>
      <c r="AR12" s="185"/>
      <c r="AS12" s="184"/>
      <c r="AT12" s="238"/>
      <c r="AU12" s="309"/>
      <c r="AV12" s="311"/>
      <c r="AW12" s="308"/>
      <c r="AX12" s="311"/>
      <c r="AY12" s="308"/>
      <c r="AZ12" s="316"/>
    </row>
    <row r="13" spans="1:52" ht="16.5" customHeight="1">
      <c r="A13" s="193"/>
      <c r="B13" s="283"/>
      <c r="C13" s="197">
        <v>5</v>
      </c>
      <c r="D13" s="198"/>
      <c r="E13" s="10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84"/>
      <c r="AK13" s="229"/>
      <c r="AL13" s="242"/>
      <c r="AM13" s="227"/>
      <c r="AN13" s="245"/>
      <c r="AQ13" s="190"/>
      <c r="AR13" s="185">
        <v>3</v>
      </c>
      <c r="AS13" s="183"/>
      <c r="AT13" s="314">
        <f>IF(E29="","",E29)</f>
      </c>
      <c r="AU13" s="308"/>
      <c r="AV13" s="311">
        <f>IF(90000&lt;=AU13,90000,AU13)</f>
        <v>0</v>
      </c>
      <c r="AW13" s="308"/>
      <c r="AX13" s="311">
        <f>IF(20000&lt;=AW13,20000,AW13)</f>
        <v>0</v>
      </c>
      <c r="AY13" s="308"/>
      <c r="AZ13" s="316"/>
    </row>
    <row r="14" spans="1:52" ht="16.5" customHeight="1">
      <c r="A14" s="193"/>
      <c r="B14" s="283"/>
      <c r="C14" s="197">
        <v>6</v>
      </c>
      <c r="D14" s="198"/>
      <c r="E14" s="105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84"/>
      <c r="AK14" s="229"/>
      <c r="AL14" s="239" t="s">
        <v>132</v>
      </c>
      <c r="AM14" s="225">
        <f>COUNTIF($F$38:$AJ$38,3)</f>
        <v>0</v>
      </c>
      <c r="AN14" s="243">
        <f>AM14</f>
        <v>0</v>
      </c>
      <c r="AQ14" s="190"/>
      <c r="AR14" s="185"/>
      <c r="AS14" s="184"/>
      <c r="AT14" s="238"/>
      <c r="AU14" s="309"/>
      <c r="AV14" s="311"/>
      <c r="AW14" s="308"/>
      <c r="AX14" s="311"/>
      <c r="AY14" s="308"/>
      <c r="AZ14" s="316"/>
    </row>
    <row r="15" spans="1:52" ht="16.5" customHeight="1">
      <c r="A15" s="193"/>
      <c r="B15" s="283"/>
      <c r="C15" s="197">
        <v>7</v>
      </c>
      <c r="D15" s="198"/>
      <c r="E15" s="10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84"/>
      <c r="AK15" s="229"/>
      <c r="AL15" s="240"/>
      <c r="AM15" s="226"/>
      <c r="AN15" s="244"/>
      <c r="AQ15" s="190"/>
      <c r="AR15" s="185">
        <v>4</v>
      </c>
      <c r="AS15" s="183"/>
      <c r="AT15" s="314">
        <f>IF(E30="","",E30)</f>
      </c>
      <c r="AU15" s="308"/>
      <c r="AV15" s="311">
        <f>IF(90000&lt;=AU15,90000,AU15)</f>
        <v>0</v>
      </c>
      <c r="AW15" s="308"/>
      <c r="AX15" s="311">
        <f>IF(20000&lt;=AW15,20000,AW15)</f>
        <v>0</v>
      </c>
      <c r="AY15" s="308"/>
      <c r="AZ15" s="316"/>
    </row>
    <row r="16" spans="1:52" ht="17.25" customHeight="1">
      <c r="A16" s="193"/>
      <c r="B16" s="283"/>
      <c r="C16" s="197">
        <v>8</v>
      </c>
      <c r="D16" s="198"/>
      <c r="E16" s="10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84"/>
      <c r="AK16" s="229"/>
      <c r="AL16" s="242"/>
      <c r="AM16" s="227"/>
      <c r="AN16" s="245"/>
      <c r="AQ16" s="190"/>
      <c r="AR16" s="185"/>
      <c r="AS16" s="184"/>
      <c r="AT16" s="238"/>
      <c r="AU16" s="309"/>
      <c r="AV16" s="311"/>
      <c r="AW16" s="308"/>
      <c r="AX16" s="311"/>
      <c r="AY16" s="308"/>
      <c r="AZ16" s="316"/>
    </row>
    <row r="17" spans="1:52" ht="17.25" customHeight="1">
      <c r="A17" s="193"/>
      <c r="B17" s="283"/>
      <c r="C17" s="197">
        <v>9</v>
      </c>
      <c r="D17" s="198"/>
      <c r="E17" s="10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5"/>
      <c r="AK17" s="229"/>
      <c r="AL17" s="239" t="s">
        <v>126</v>
      </c>
      <c r="AM17" s="297">
        <f>SUM(AM8:AM16)</f>
        <v>0</v>
      </c>
      <c r="AN17" s="186">
        <f>SUM(AN8:AN16)</f>
        <v>0</v>
      </c>
      <c r="AQ17" s="190"/>
      <c r="AR17" s="185">
        <v>5</v>
      </c>
      <c r="AS17" s="312"/>
      <c r="AT17" s="314">
        <f>IF(E31="","",E31)</f>
      </c>
      <c r="AU17" s="308"/>
      <c r="AV17" s="311">
        <f>IF(90000&lt;=AU17,90000,AU17)</f>
        <v>0</v>
      </c>
      <c r="AW17" s="308"/>
      <c r="AX17" s="311">
        <f>IF(20000&lt;=AW17,20000,AW17)</f>
        <v>0</v>
      </c>
      <c r="AY17" s="308"/>
      <c r="AZ17" s="316"/>
    </row>
    <row r="18" spans="1:52" ht="17.25" customHeight="1">
      <c r="A18" s="193"/>
      <c r="B18" s="283"/>
      <c r="C18" s="197">
        <v>10</v>
      </c>
      <c r="D18" s="198"/>
      <c r="E18" s="10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5"/>
      <c r="AK18" s="229"/>
      <c r="AL18" s="240"/>
      <c r="AM18" s="298"/>
      <c r="AN18" s="187"/>
      <c r="AQ18" s="190"/>
      <c r="AR18" s="185"/>
      <c r="AS18" s="312"/>
      <c r="AT18" s="238"/>
      <c r="AU18" s="309"/>
      <c r="AV18" s="311"/>
      <c r="AW18" s="308"/>
      <c r="AX18" s="311"/>
      <c r="AY18" s="308"/>
      <c r="AZ18" s="316"/>
    </row>
    <row r="19" spans="1:52" ht="17.25" customHeight="1" thickBot="1">
      <c r="A19" s="193"/>
      <c r="B19" s="283"/>
      <c r="C19" s="197">
        <v>11</v>
      </c>
      <c r="D19" s="198"/>
      <c r="E19" s="10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5"/>
      <c r="AK19" s="230"/>
      <c r="AL19" s="241"/>
      <c r="AM19" s="299"/>
      <c r="AN19" s="188"/>
      <c r="AO19" s="30"/>
      <c r="AP19" s="30"/>
      <c r="AQ19" s="190"/>
      <c r="AR19" s="185">
        <v>6</v>
      </c>
      <c r="AS19" s="182"/>
      <c r="AT19" s="314">
        <f>IF(E32="","",E32)</f>
      </c>
      <c r="AU19" s="308"/>
      <c r="AV19" s="311">
        <f>IF(90000&lt;=AU19,90000,AU19)</f>
        <v>0</v>
      </c>
      <c r="AW19" s="308"/>
      <c r="AX19" s="311">
        <f>IF(20000&lt;=AW19,20000,AW19)</f>
        <v>0</v>
      </c>
      <c r="AY19" s="308"/>
      <c r="AZ19" s="316"/>
    </row>
    <row r="20" spans="1:52" ht="17.25" customHeight="1">
      <c r="A20" s="193"/>
      <c r="B20" s="283"/>
      <c r="C20" s="197">
        <v>12</v>
      </c>
      <c r="D20" s="198"/>
      <c r="E20" s="10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5"/>
      <c r="AK20" s="47"/>
      <c r="AL20" s="48"/>
      <c r="AM20" s="49"/>
      <c r="AN20" s="51"/>
      <c r="AO20" s="51"/>
      <c r="AP20" s="50"/>
      <c r="AQ20" s="190"/>
      <c r="AR20" s="185"/>
      <c r="AS20" s="182"/>
      <c r="AT20" s="238"/>
      <c r="AU20" s="309"/>
      <c r="AV20" s="311"/>
      <c r="AW20" s="308"/>
      <c r="AX20" s="311"/>
      <c r="AY20" s="308"/>
      <c r="AZ20" s="316"/>
    </row>
    <row r="21" spans="1:52" ht="16.5" customHeight="1">
      <c r="A21" s="193"/>
      <c r="B21" s="283"/>
      <c r="C21" s="197">
        <v>13</v>
      </c>
      <c r="D21" s="198"/>
      <c r="E21" s="10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86"/>
      <c r="AK21" s="47"/>
      <c r="AL21" s="51"/>
      <c r="AM21" s="51"/>
      <c r="AN21" s="51"/>
      <c r="AO21" s="51"/>
      <c r="AP21" s="50"/>
      <c r="AQ21" s="190"/>
      <c r="AR21" s="185">
        <v>7</v>
      </c>
      <c r="AS21" s="183"/>
      <c r="AT21" s="314">
        <f>IF(E33="","",E33)</f>
      </c>
      <c r="AU21" s="308"/>
      <c r="AV21" s="311">
        <f>IF(90000&lt;=AU21,90000,AU21)</f>
        <v>0</v>
      </c>
      <c r="AW21" s="308"/>
      <c r="AX21" s="311">
        <f>IF(20000&lt;=AW21,20000,AW21)</f>
        <v>0</v>
      </c>
      <c r="AY21" s="308"/>
      <c r="AZ21" s="316"/>
    </row>
    <row r="22" spans="1:52" ht="16.5" customHeight="1" thickBot="1">
      <c r="A22" s="194"/>
      <c r="B22" s="284"/>
      <c r="C22" s="267" t="s">
        <v>127</v>
      </c>
      <c r="D22" s="268"/>
      <c r="E22" s="269"/>
      <c r="F22" s="9">
        <f>COUNTIF(F9:F21,"出")</f>
        <v>0</v>
      </c>
      <c r="G22" s="9">
        <f aca="true" t="shared" si="0" ref="G22:AJ22">COUNTIF(G9:G21,"出")</f>
        <v>0</v>
      </c>
      <c r="H22" s="9">
        <f t="shared" si="0"/>
        <v>0</v>
      </c>
      <c r="I22" s="9">
        <f t="shared" si="0"/>
        <v>0</v>
      </c>
      <c r="J22" s="9">
        <f t="shared" si="0"/>
        <v>0</v>
      </c>
      <c r="K22" s="9">
        <f t="shared" si="0"/>
        <v>0</v>
      </c>
      <c r="L22" s="9">
        <f t="shared" si="0"/>
        <v>0</v>
      </c>
      <c r="M22" s="9">
        <f t="shared" si="0"/>
        <v>0</v>
      </c>
      <c r="N22" s="9">
        <f t="shared" si="0"/>
        <v>0</v>
      </c>
      <c r="O22" s="9">
        <f t="shared" si="0"/>
        <v>0</v>
      </c>
      <c r="P22" s="9">
        <f t="shared" si="0"/>
        <v>0</v>
      </c>
      <c r="Q22" s="9">
        <f t="shared" si="0"/>
        <v>0</v>
      </c>
      <c r="R22" s="9">
        <f t="shared" si="0"/>
        <v>0</v>
      </c>
      <c r="S22" s="9">
        <f t="shared" si="0"/>
        <v>0</v>
      </c>
      <c r="T22" s="9">
        <f t="shared" si="0"/>
        <v>0</v>
      </c>
      <c r="U22" s="9">
        <f t="shared" si="0"/>
        <v>0</v>
      </c>
      <c r="V22" s="9">
        <f t="shared" si="0"/>
        <v>0</v>
      </c>
      <c r="W22" s="9">
        <f t="shared" si="0"/>
        <v>0</v>
      </c>
      <c r="X22" s="9">
        <f t="shared" si="0"/>
        <v>0</v>
      </c>
      <c r="Y22" s="9">
        <f t="shared" si="0"/>
        <v>0</v>
      </c>
      <c r="Z22" s="9">
        <f t="shared" si="0"/>
        <v>0</v>
      </c>
      <c r="AA22" s="9">
        <f t="shared" si="0"/>
        <v>0</v>
      </c>
      <c r="AB22" s="9">
        <f t="shared" si="0"/>
        <v>0</v>
      </c>
      <c r="AC22" s="9">
        <f t="shared" si="0"/>
        <v>0</v>
      </c>
      <c r="AD22" s="9">
        <f t="shared" si="0"/>
        <v>0</v>
      </c>
      <c r="AE22" s="9">
        <f t="shared" si="0"/>
        <v>0</v>
      </c>
      <c r="AF22" s="9">
        <f t="shared" si="0"/>
        <v>0</v>
      </c>
      <c r="AG22" s="9">
        <f t="shared" si="0"/>
        <v>0</v>
      </c>
      <c r="AH22" s="9">
        <f t="shared" si="0"/>
        <v>0</v>
      </c>
      <c r="AI22" s="9">
        <f t="shared" si="0"/>
        <v>0</v>
      </c>
      <c r="AJ22" s="87">
        <f t="shared" si="0"/>
        <v>0</v>
      </c>
      <c r="AK22" s="52"/>
      <c r="AL22" s="53"/>
      <c r="AM22" s="54"/>
      <c r="AN22" s="54"/>
      <c r="AO22" s="50"/>
      <c r="AP22" s="50"/>
      <c r="AQ22" s="190"/>
      <c r="AR22" s="185"/>
      <c r="AS22" s="184"/>
      <c r="AT22" s="238"/>
      <c r="AU22" s="309"/>
      <c r="AV22" s="311"/>
      <c r="AW22" s="308"/>
      <c r="AX22" s="311"/>
      <c r="AY22" s="308"/>
      <c r="AZ22" s="316"/>
    </row>
    <row r="23" spans="1:52" ht="15.75" customHeight="1">
      <c r="A23" s="278" t="s">
        <v>1</v>
      </c>
      <c r="B23" s="279"/>
      <c r="C23" s="180" t="s">
        <v>135</v>
      </c>
      <c r="D23" s="180" t="s">
        <v>134</v>
      </c>
      <c r="E23" s="247" t="s">
        <v>2</v>
      </c>
      <c r="F23" s="195">
        <f aca="true" t="shared" si="1" ref="F23:AI23">F8</f>
        <v>44287</v>
      </c>
      <c r="G23" s="195">
        <f t="shared" si="1"/>
        <v>44288</v>
      </c>
      <c r="H23" s="195">
        <f t="shared" si="1"/>
        <v>44289</v>
      </c>
      <c r="I23" s="195">
        <f t="shared" si="1"/>
        <v>44290</v>
      </c>
      <c r="J23" s="195">
        <f t="shared" si="1"/>
        <v>44291</v>
      </c>
      <c r="K23" s="195">
        <f t="shared" si="1"/>
        <v>44292</v>
      </c>
      <c r="L23" s="195">
        <f t="shared" si="1"/>
        <v>44293</v>
      </c>
      <c r="M23" s="195">
        <f t="shared" si="1"/>
        <v>44294</v>
      </c>
      <c r="N23" s="195">
        <f t="shared" si="1"/>
        <v>44295</v>
      </c>
      <c r="O23" s="195">
        <f t="shared" si="1"/>
        <v>44296</v>
      </c>
      <c r="P23" s="195">
        <f t="shared" si="1"/>
        <v>44297</v>
      </c>
      <c r="Q23" s="195">
        <f t="shared" si="1"/>
        <v>44298</v>
      </c>
      <c r="R23" s="195">
        <f t="shared" si="1"/>
        <v>44299</v>
      </c>
      <c r="S23" s="195">
        <f t="shared" si="1"/>
        <v>44300</v>
      </c>
      <c r="T23" s="195">
        <f t="shared" si="1"/>
        <v>44301</v>
      </c>
      <c r="U23" s="195">
        <f t="shared" si="1"/>
        <v>44302</v>
      </c>
      <c r="V23" s="195">
        <f t="shared" si="1"/>
        <v>44303</v>
      </c>
      <c r="W23" s="195">
        <f t="shared" si="1"/>
        <v>44304</v>
      </c>
      <c r="X23" s="195">
        <f t="shared" si="1"/>
        <v>44305</v>
      </c>
      <c r="Y23" s="195">
        <f t="shared" si="1"/>
        <v>44306</v>
      </c>
      <c r="Z23" s="195">
        <f t="shared" si="1"/>
        <v>44307</v>
      </c>
      <c r="AA23" s="195">
        <f t="shared" si="1"/>
        <v>44308</v>
      </c>
      <c r="AB23" s="195">
        <f t="shared" si="1"/>
        <v>44309</v>
      </c>
      <c r="AC23" s="195">
        <f t="shared" si="1"/>
        <v>44310</v>
      </c>
      <c r="AD23" s="195">
        <f t="shared" si="1"/>
        <v>44311</v>
      </c>
      <c r="AE23" s="195">
        <f t="shared" si="1"/>
        <v>44312</v>
      </c>
      <c r="AF23" s="195">
        <f t="shared" si="1"/>
        <v>44313</v>
      </c>
      <c r="AG23" s="195">
        <f t="shared" si="1"/>
        <v>44314</v>
      </c>
      <c r="AH23" s="195">
        <f t="shared" si="1"/>
        <v>44315</v>
      </c>
      <c r="AI23" s="223">
        <f t="shared" si="1"/>
        <v>44316</v>
      </c>
      <c r="AJ23" s="293"/>
      <c r="AK23" s="295" t="s">
        <v>136</v>
      </c>
      <c r="AL23" s="291" t="s">
        <v>46</v>
      </c>
      <c r="AM23" s="291" t="s">
        <v>70</v>
      </c>
      <c r="AN23" s="291" t="s">
        <v>71</v>
      </c>
      <c r="AO23" s="50"/>
      <c r="AP23" s="50"/>
      <c r="AQ23" s="190"/>
      <c r="AR23" s="185">
        <v>8</v>
      </c>
      <c r="AS23" s="183"/>
      <c r="AT23" s="314">
        <f>IF(E34="","",E34)</f>
      </c>
      <c r="AU23" s="308"/>
      <c r="AV23" s="311">
        <f>IF(90000&lt;=AU23,90000,AU23)</f>
        <v>0</v>
      </c>
      <c r="AW23" s="308"/>
      <c r="AX23" s="311">
        <f>IF(20000&lt;=AW23,20000,AW23)</f>
        <v>0</v>
      </c>
      <c r="AY23" s="308"/>
      <c r="AZ23" s="316"/>
    </row>
    <row r="24" spans="1:52" ht="15.75" customHeight="1">
      <c r="A24" s="305"/>
      <c r="B24" s="306"/>
      <c r="C24" s="217"/>
      <c r="D24" s="217"/>
      <c r="E24" s="248"/>
      <c r="F24" s="196" t="s">
        <v>109</v>
      </c>
      <c r="G24" s="196" t="s">
        <v>110</v>
      </c>
      <c r="H24" s="196" t="s">
        <v>111</v>
      </c>
      <c r="I24" s="196" t="s">
        <v>112</v>
      </c>
      <c r="J24" s="196" t="s">
        <v>113</v>
      </c>
      <c r="K24" s="196" t="s">
        <v>114</v>
      </c>
      <c r="L24" s="196" t="s">
        <v>115</v>
      </c>
      <c r="M24" s="196" t="s">
        <v>116</v>
      </c>
      <c r="N24" s="196" t="s">
        <v>117</v>
      </c>
      <c r="O24" s="196" t="s">
        <v>118</v>
      </c>
      <c r="P24" s="196" t="s">
        <v>119</v>
      </c>
      <c r="Q24" s="196" t="s">
        <v>120</v>
      </c>
      <c r="R24" s="196" t="s">
        <v>121</v>
      </c>
      <c r="S24" s="196" t="s">
        <v>122</v>
      </c>
      <c r="T24" s="196" t="s">
        <v>123</v>
      </c>
      <c r="U24" s="196" t="s">
        <v>124</v>
      </c>
      <c r="V24" s="196">
        <v>0</v>
      </c>
      <c r="W24" s="196">
        <v>0</v>
      </c>
      <c r="X24" s="196">
        <v>0</v>
      </c>
      <c r="Y24" s="196">
        <v>0</v>
      </c>
      <c r="Z24" s="196">
        <v>0</v>
      </c>
      <c r="AA24" s="196">
        <v>0</v>
      </c>
      <c r="AB24" s="196">
        <v>0</v>
      </c>
      <c r="AC24" s="196">
        <v>0</v>
      </c>
      <c r="AD24" s="196">
        <v>0</v>
      </c>
      <c r="AE24" s="196">
        <v>0</v>
      </c>
      <c r="AF24" s="196">
        <v>0</v>
      </c>
      <c r="AG24" s="196">
        <v>0</v>
      </c>
      <c r="AH24" s="196">
        <v>0</v>
      </c>
      <c r="AI24" s="224">
        <v>0</v>
      </c>
      <c r="AJ24" s="294"/>
      <c r="AK24" s="296"/>
      <c r="AL24" s="292"/>
      <c r="AM24" s="292"/>
      <c r="AN24" s="292"/>
      <c r="AO24" s="50"/>
      <c r="AP24" s="50"/>
      <c r="AQ24" s="190"/>
      <c r="AR24" s="185"/>
      <c r="AS24" s="184"/>
      <c r="AT24" s="238"/>
      <c r="AU24" s="309"/>
      <c r="AV24" s="311"/>
      <c r="AW24" s="308"/>
      <c r="AX24" s="311"/>
      <c r="AY24" s="308"/>
      <c r="AZ24" s="316"/>
    </row>
    <row r="25" spans="1:52" ht="15.75" customHeight="1">
      <c r="A25" s="305"/>
      <c r="B25" s="306"/>
      <c r="C25" s="217"/>
      <c r="D25" s="217"/>
      <c r="E25" s="248"/>
      <c r="F25" s="196">
        <v>42380</v>
      </c>
      <c r="G25" s="196">
        <v>42411</v>
      </c>
      <c r="H25" s="196">
        <v>42449</v>
      </c>
      <c r="I25" s="196">
        <v>42450</v>
      </c>
      <c r="J25" s="196">
        <v>42489</v>
      </c>
      <c r="K25" s="196">
        <v>42493</v>
      </c>
      <c r="L25" s="196">
        <v>42494</v>
      </c>
      <c r="M25" s="196">
        <v>42495</v>
      </c>
      <c r="N25" s="196">
        <v>42569</v>
      </c>
      <c r="O25" s="196">
        <v>42593</v>
      </c>
      <c r="P25" s="196">
        <v>42632</v>
      </c>
      <c r="Q25" s="196">
        <v>42635</v>
      </c>
      <c r="R25" s="196">
        <v>42653</v>
      </c>
      <c r="S25" s="196">
        <v>42677</v>
      </c>
      <c r="T25" s="196">
        <v>42697</v>
      </c>
      <c r="U25" s="196">
        <v>42727</v>
      </c>
      <c r="V25" s="196">
        <v>0</v>
      </c>
      <c r="W25" s="196">
        <v>0</v>
      </c>
      <c r="X25" s="196">
        <v>0</v>
      </c>
      <c r="Y25" s="196">
        <v>0</v>
      </c>
      <c r="Z25" s="196">
        <v>0</v>
      </c>
      <c r="AA25" s="196">
        <v>0</v>
      </c>
      <c r="AB25" s="196">
        <v>0</v>
      </c>
      <c r="AC25" s="196">
        <v>0</v>
      </c>
      <c r="AD25" s="196">
        <v>0</v>
      </c>
      <c r="AE25" s="196">
        <v>0</v>
      </c>
      <c r="AF25" s="196">
        <v>0</v>
      </c>
      <c r="AG25" s="196">
        <v>0</v>
      </c>
      <c r="AH25" s="196">
        <v>0</v>
      </c>
      <c r="AI25" s="224">
        <v>0</v>
      </c>
      <c r="AJ25" s="294"/>
      <c r="AK25" s="296"/>
      <c r="AL25" s="292"/>
      <c r="AM25" s="292"/>
      <c r="AN25" s="292"/>
      <c r="AO25" s="47"/>
      <c r="AP25" s="50"/>
      <c r="AQ25" s="190"/>
      <c r="AR25" s="185">
        <v>9</v>
      </c>
      <c r="AS25" s="183"/>
      <c r="AT25" s="314">
        <f>IF(E35="","",E35)</f>
      </c>
      <c r="AU25" s="308"/>
      <c r="AV25" s="311">
        <f>IF(90000&lt;=AU25,90000,AU25)</f>
        <v>0</v>
      </c>
      <c r="AW25" s="308"/>
      <c r="AX25" s="311">
        <f>IF(20000&lt;=AW25,20000,AW25)</f>
        <v>0</v>
      </c>
      <c r="AY25" s="308"/>
      <c r="AZ25" s="316"/>
    </row>
    <row r="26" spans="1:52" ht="15.75" customHeight="1" thickBot="1">
      <c r="A26" s="305"/>
      <c r="B26" s="306"/>
      <c r="C26" s="181"/>
      <c r="D26" s="181"/>
      <c r="E26" s="249"/>
      <c r="F26" s="196">
        <v>0</v>
      </c>
      <c r="G26" s="196">
        <v>0</v>
      </c>
      <c r="H26" s="196">
        <v>0</v>
      </c>
      <c r="I26" s="196">
        <v>0</v>
      </c>
      <c r="J26" s="196">
        <v>0</v>
      </c>
      <c r="K26" s="196">
        <v>0</v>
      </c>
      <c r="L26" s="196">
        <v>0</v>
      </c>
      <c r="M26" s="196">
        <v>0</v>
      </c>
      <c r="N26" s="196">
        <v>0</v>
      </c>
      <c r="O26" s="196">
        <v>0</v>
      </c>
      <c r="P26" s="196">
        <v>0</v>
      </c>
      <c r="Q26" s="196">
        <v>0</v>
      </c>
      <c r="R26" s="196">
        <v>0</v>
      </c>
      <c r="S26" s="196">
        <v>0</v>
      </c>
      <c r="T26" s="196">
        <v>0</v>
      </c>
      <c r="U26" s="196">
        <v>0</v>
      </c>
      <c r="V26" s="196">
        <v>0</v>
      </c>
      <c r="W26" s="196">
        <v>0</v>
      </c>
      <c r="X26" s="196">
        <v>0</v>
      </c>
      <c r="Y26" s="196">
        <v>0</v>
      </c>
      <c r="Z26" s="196">
        <v>0</v>
      </c>
      <c r="AA26" s="196">
        <v>0</v>
      </c>
      <c r="AB26" s="196">
        <v>0</v>
      </c>
      <c r="AC26" s="196">
        <v>0</v>
      </c>
      <c r="AD26" s="196">
        <v>0</v>
      </c>
      <c r="AE26" s="196">
        <v>0</v>
      </c>
      <c r="AF26" s="196">
        <v>0</v>
      </c>
      <c r="AG26" s="196">
        <v>0</v>
      </c>
      <c r="AH26" s="196">
        <v>0</v>
      </c>
      <c r="AI26" s="224">
        <v>0</v>
      </c>
      <c r="AJ26" s="294"/>
      <c r="AK26" s="296"/>
      <c r="AL26" s="292"/>
      <c r="AM26" s="292"/>
      <c r="AN26" s="292"/>
      <c r="AO26" s="47"/>
      <c r="AP26" s="50"/>
      <c r="AQ26" s="190"/>
      <c r="AR26" s="185"/>
      <c r="AS26" s="184"/>
      <c r="AT26" s="238"/>
      <c r="AU26" s="309"/>
      <c r="AV26" s="311"/>
      <c r="AW26" s="308"/>
      <c r="AX26" s="311"/>
      <c r="AY26" s="308"/>
      <c r="AZ26" s="316"/>
    </row>
    <row r="27" spans="1:52" ht="16.5" customHeight="1">
      <c r="A27" s="192" t="s">
        <v>6</v>
      </c>
      <c r="B27" s="213" t="s">
        <v>125</v>
      </c>
      <c r="C27" s="55">
        <v>1</v>
      </c>
      <c r="D27" s="99"/>
      <c r="E27" s="107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96"/>
      <c r="AJ27" s="109"/>
      <c r="AK27" s="71">
        <f aca="true" t="shared" si="2" ref="AK27:AK36">COUNTA(F27:AJ27)-COUNTIF(F27:AJ27,"集")-COUNTIF(F27:AJ27,"休")-COUNTIF(F27:AJ27,"外")</f>
        <v>0</v>
      </c>
      <c r="AL27" s="114">
        <f aca="true" t="shared" si="3" ref="AL27:AL36">COUNTIF(F27:AJ27,"集")</f>
        <v>0</v>
      </c>
      <c r="AM27" s="71">
        <f aca="true" t="shared" si="4" ref="AM27:AN31">AK27</f>
        <v>0</v>
      </c>
      <c r="AN27" s="114">
        <f t="shared" si="4"/>
        <v>0</v>
      </c>
      <c r="AO27" s="47"/>
      <c r="AP27" s="50"/>
      <c r="AQ27" s="190"/>
      <c r="AR27" s="185">
        <v>10</v>
      </c>
      <c r="AS27" s="183"/>
      <c r="AT27" s="314">
        <f>IF(E36="","",E36)</f>
      </c>
      <c r="AU27" s="308"/>
      <c r="AV27" s="311">
        <f>IF(90000&lt;=AU27,90000,AU27)</f>
        <v>0</v>
      </c>
      <c r="AW27" s="308"/>
      <c r="AX27" s="311">
        <f>IF(20000&lt;=AW27,20000,AW27)</f>
        <v>0</v>
      </c>
      <c r="AY27" s="308"/>
      <c r="AZ27" s="316"/>
    </row>
    <row r="28" spans="1:52" ht="16.5" customHeight="1" thickBot="1">
      <c r="A28" s="193"/>
      <c r="B28" s="214"/>
      <c r="C28" s="58">
        <v>2</v>
      </c>
      <c r="D28" s="100"/>
      <c r="E28" s="10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95"/>
      <c r="AJ28" s="110"/>
      <c r="AK28" s="57">
        <f t="shared" si="2"/>
        <v>0</v>
      </c>
      <c r="AL28" s="115">
        <f t="shared" si="3"/>
        <v>0</v>
      </c>
      <c r="AM28" s="57">
        <f t="shared" si="4"/>
        <v>0</v>
      </c>
      <c r="AN28" s="115">
        <f t="shared" si="4"/>
        <v>0</v>
      </c>
      <c r="AO28" s="47"/>
      <c r="AP28" s="50"/>
      <c r="AQ28" s="191"/>
      <c r="AR28" s="324"/>
      <c r="AS28" s="313"/>
      <c r="AT28" s="325"/>
      <c r="AU28" s="326"/>
      <c r="AV28" s="327"/>
      <c r="AW28" s="328"/>
      <c r="AX28" s="337"/>
      <c r="AY28" s="328"/>
      <c r="AZ28" s="317"/>
    </row>
    <row r="29" spans="1:52" ht="16.5" customHeight="1">
      <c r="A29" s="193"/>
      <c r="B29" s="214"/>
      <c r="C29" s="58">
        <v>3</v>
      </c>
      <c r="D29" s="100"/>
      <c r="E29" s="105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95"/>
      <c r="AJ29" s="110"/>
      <c r="AK29" s="57">
        <f t="shared" si="2"/>
        <v>0</v>
      </c>
      <c r="AL29" s="115">
        <f t="shared" si="3"/>
        <v>0</v>
      </c>
      <c r="AM29" s="57">
        <f t="shared" si="4"/>
        <v>0</v>
      </c>
      <c r="AN29" s="115">
        <f t="shared" si="4"/>
        <v>0</v>
      </c>
      <c r="AP29" s="30"/>
      <c r="AQ29" s="329" t="s">
        <v>159</v>
      </c>
      <c r="AR29" s="330"/>
      <c r="AS29" s="331"/>
      <c r="AT29" s="335"/>
      <c r="AU29" s="322">
        <f>SUM(AU9:AU28)</f>
        <v>0</v>
      </c>
      <c r="AV29" s="318">
        <f>SUM(AV9:AV28)</f>
        <v>0</v>
      </c>
      <c r="AW29" s="322">
        <f>SUM(AW9:AW28)</f>
        <v>0</v>
      </c>
      <c r="AX29" s="318">
        <f>SUM(AX9:AX28)</f>
        <v>0</v>
      </c>
      <c r="AY29" s="322">
        <f>SUM(AY9:AY28)</f>
        <v>0</v>
      </c>
      <c r="AZ29" s="320"/>
    </row>
    <row r="30" spans="1:52" ht="16.5" customHeight="1" thickBot="1">
      <c r="A30" s="193"/>
      <c r="B30" s="214"/>
      <c r="C30" s="58">
        <v>4</v>
      </c>
      <c r="D30" s="100"/>
      <c r="E30" s="10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95"/>
      <c r="AJ30" s="110"/>
      <c r="AK30" s="57">
        <f t="shared" si="2"/>
        <v>0</v>
      </c>
      <c r="AL30" s="115">
        <f t="shared" si="3"/>
        <v>0</v>
      </c>
      <c r="AM30" s="57">
        <f t="shared" si="4"/>
        <v>0</v>
      </c>
      <c r="AN30" s="115">
        <f t="shared" si="4"/>
        <v>0</v>
      </c>
      <c r="AP30" s="30"/>
      <c r="AQ30" s="332"/>
      <c r="AR30" s="333"/>
      <c r="AS30" s="334"/>
      <c r="AT30" s="336"/>
      <c r="AU30" s="323"/>
      <c r="AV30" s="319"/>
      <c r="AW30" s="323"/>
      <c r="AX30" s="319"/>
      <c r="AY30" s="323"/>
      <c r="AZ30" s="321"/>
    </row>
    <row r="31" spans="1:42" ht="16.5" customHeight="1">
      <c r="A31" s="193"/>
      <c r="B31" s="214"/>
      <c r="C31" s="169">
        <v>5</v>
      </c>
      <c r="D31" s="170"/>
      <c r="E31" s="10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95"/>
      <c r="AJ31" s="110"/>
      <c r="AK31" s="57">
        <f t="shared" si="2"/>
        <v>0</v>
      </c>
      <c r="AL31" s="115">
        <f t="shared" si="3"/>
        <v>0</v>
      </c>
      <c r="AM31" s="57">
        <f t="shared" si="4"/>
        <v>0</v>
      </c>
      <c r="AN31" s="115">
        <f t="shared" si="4"/>
        <v>0</v>
      </c>
      <c r="AP31" s="30"/>
    </row>
    <row r="32" spans="1:42" ht="16.5" customHeight="1">
      <c r="A32" s="193"/>
      <c r="B32" s="214"/>
      <c r="C32" s="171">
        <v>6</v>
      </c>
      <c r="D32" s="172"/>
      <c r="E32" s="105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95"/>
      <c r="AJ32" s="110"/>
      <c r="AK32" s="57">
        <f t="shared" si="2"/>
        <v>0</v>
      </c>
      <c r="AL32" s="115">
        <f t="shared" si="3"/>
        <v>0</v>
      </c>
      <c r="AM32" s="57">
        <f aca="true" t="shared" si="5" ref="AM32:AN36">AK32</f>
        <v>0</v>
      </c>
      <c r="AN32" s="115">
        <f t="shared" si="5"/>
        <v>0</v>
      </c>
      <c r="AP32" s="30"/>
    </row>
    <row r="33" spans="1:42" ht="16.5" customHeight="1">
      <c r="A33" s="193"/>
      <c r="B33" s="214"/>
      <c r="C33" s="58">
        <v>7</v>
      </c>
      <c r="D33" s="100"/>
      <c r="E33" s="105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95"/>
      <c r="AJ33" s="110"/>
      <c r="AK33" s="57">
        <f t="shared" si="2"/>
        <v>0</v>
      </c>
      <c r="AL33" s="115">
        <f t="shared" si="3"/>
        <v>0</v>
      </c>
      <c r="AM33" s="57">
        <f t="shared" si="5"/>
        <v>0</v>
      </c>
      <c r="AN33" s="115">
        <f t="shared" si="5"/>
        <v>0</v>
      </c>
      <c r="AP33" s="30"/>
    </row>
    <row r="34" spans="1:42" ht="16.5" customHeight="1">
      <c r="A34" s="193"/>
      <c r="B34" s="214"/>
      <c r="C34" s="58">
        <v>8</v>
      </c>
      <c r="D34" s="100"/>
      <c r="E34" s="105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95"/>
      <c r="AJ34" s="110"/>
      <c r="AK34" s="57">
        <f t="shared" si="2"/>
        <v>0</v>
      </c>
      <c r="AL34" s="115">
        <f t="shared" si="3"/>
        <v>0</v>
      </c>
      <c r="AM34" s="57">
        <f t="shared" si="5"/>
        <v>0</v>
      </c>
      <c r="AN34" s="115">
        <f t="shared" si="5"/>
        <v>0</v>
      </c>
      <c r="AP34" s="30"/>
    </row>
    <row r="35" spans="1:42" ht="16.5" customHeight="1">
      <c r="A35" s="193"/>
      <c r="B35" s="214"/>
      <c r="C35" s="58">
        <v>9</v>
      </c>
      <c r="D35" s="100"/>
      <c r="E35" s="105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95"/>
      <c r="AJ35" s="110"/>
      <c r="AK35" s="57">
        <f t="shared" si="2"/>
        <v>0</v>
      </c>
      <c r="AL35" s="115">
        <f t="shared" si="3"/>
        <v>0</v>
      </c>
      <c r="AM35" s="57">
        <f t="shared" si="5"/>
        <v>0</v>
      </c>
      <c r="AN35" s="115">
        <f t="shared" si="5"/>
        <v>0</v>
      </c>
      <c r="AP35" s="30"/>
    </row>
    <row r="36" spans="1:42" ht="16.5" customHeight="1" thickBot="1">
      <c r="A36" s="193"/>
      <c r="B36" s="215"/>
      <c r="C36" s="56">
        <v>10</v>
      </c>
      <c r="D36" s="101"/>
      <c r="E36" s="108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97"/>
      <c r="AJ36" s="111"/>
      <c r="AK36" s="59">
        <f t="shared" si="2"/>
        <v>0</v>
      </c>
      <c r="AL36" s="116">
        <f t="shared" si="3"/>
        <v>0</v>
      </c>
      <c r="AM36" s="59">
        <f t="shared" si="5"/>
        <v>0</v>
      </c>
      <c r="AN36" s="116">
        <f t="shared" si="5"/>
        <v>0</v>
      </c>
      <c r="AP36" s="30"/>
    </row>
    <row r="37" spans="1:36" ht="16.5" customHeight="1" thickBot="1">
      <c r="A37" s="194"/>
      <c r="B37" s="210" t="s">
        <v>129</v>
      </c>
      <c r="C37" s="209"/>
      <c r="D37" s="211"/>
      <c r="E37" s="212"/>
      <c r="F37" s="60">
        <f aca="true" t="shared" si="6" ref="F37:AJ37">COUNTA(F27:F36)-COUNTIF(F27:F36,"外")-COUNTIF(F27:F36,"休")-COUNTIF(F27:F36,"集")</f>
        <v>0</v>
      </c>
      <c r="G37" s="60">
        <f t="shared" si="6"/>
        <v>0</v>
      </c>
      <c r="H37" s="60">
        <f t="shared" si="6"/>
        <v>0</v>
      </c>
      <c r="I37" s="60">
        <f t="shared" si="6"/>
        <v>0</v>
      </c>
      <c r="J37" s="60">
        <f t="shared" si="6"/>
        <v>0</v>
      </c>
      <c r="K37" s="60">
        <f t="shared" si="6"/>
        <v>0</v>
      </c>
      <c r="L37" s="60">
        <f t="shared" si="6"/>
        <v>0</v>
      </c>
      <c r="M37" s="60">
        <f t="shared" si="6"/>
        <v>0</v>
      </c>
      <c r="N37" s="60">
        <f t="shared" si="6"/>
        <v>0</v>
      </c>
      <c r="O37" s="61">
        <f t="shared" si="6"/>
        <v>0</v>
      </c>
      <c r="P37" s="61">
        <f t="shared" si="6"/>
        <v>0</v>
      </c>
      <c r="Q37" s="61">
        <f t="shared" si="6"/>
        <v>0</v>
      </c>
      <c r="R37" s="61">
        <f t="shared" si="6"/>
        <v>0</v>
      </c>
      <c r="S37" s="61">
        <f t="shared" si="6"/>
        <v>0</v>
      </c>
      <c r="T37" s="61">
        <f t="shared" si="6"/>
        <v>0</v>
      </c>
      <c r="U37" s="61">
        <f t="shared" si="6"/>
        <v>0</v>
      </c>
      <c r="V37" s="61">
        <f t="shared" si="6"/>
        <v>0</v>
      </c>
      <c r="W37" s="61">
        <f t="shared" si="6"/>
        <v>0</v>
      </c>
      <c r="X37" s="61">
        <f t="shared" si="6"/>
        <v>0</v>
      </c>
      <c r="Y37" s="61">
        <f t="shared" si="6"/>
        <v>0</v>
      </c>
      <c r="Z37" s="61">
        <f t="shared" si="6"/>
        <v>0</v>
      </c>
      <c r="AA37" s="61">
        <f t="shared" si="6"/>
        <v>0</v>
      </c>
      <c r="AB37" s="61">
        <f t="shared" si="6"/>
        <v>0</v>
      </c>
      <c r="AC37" s="61">
        <f t="shared" si="6"/>
        <v>0</v>
      </c>
      <c r="AD37" s="61">
        <f t="shared" si="6"/>
        <v>0</v>
      </c>
      <c r="AE37" s="61">
        <f t="shared" si="6"/>
        <v>0</v>
      </c>
      <c r="AF37" s="61">
        <f t="shared" si="6"/>
        <v>0</v>
      </c>
      <c r="AG37" s="61">
        <f t="shared" si="6"/>
        <v>0</v>
      </c>
      <c r="AH37" s="61">
        <f t="shared" si="6"/>
        <v>0</v>
      </c>
      <c r="AI37" s="173">
        <f t="shared" si="6"/>
        <v>0</v>
      </c>
      <c r="AJ37" s="174">
        <f t="shared" si="6"/>
        <v>0</v>
      </c>
    </row>
    <row r="38" spans="1:42" ht="16.5" customHeight="1" thickBot="1">
      <c r="A38" s="208" t="s">
        <v>128</v>
      </c>
      <c r="B38" s="209"/>
      <c r="C38" s="209"/>
      <c r="D38" s="209"/>
      <c r="E38" s="209"/>
      <c r="F38" s="62">
        <f>IF(AND(F22&gt;=3,F37&gt;=5),1,0)+IF(AND(F22&gt;=2,F37&gt;=3),1,0)+IF(AND(F22&gt;=1,F37&gt;=1),1,0)</f>
        <v>0</v>
      </c>
      <c r="G38" s="62">
        <f aca="true" t="shared" si="7" ref="G38:AJ38">IF(AND(G22&gt;=3,G37&gt;=5),1,0)+IF(AND(G22&gt;=2,G37&gt;=3),1,0)++IF(AND(G22&gt;=1,G37&gt;=1),1,0)</f>
        <v>0</v>
      </c>
      <c r="H38" s="62">
        <f t="shared" si="7"/>
        <v>0</v>
      </c>
      <c r="I38" s="62">
        <f t="shared" si="7"/>
        <v>0</v>
      </c>
      <c r="J38" s="62">
        <f t="shared" si="7"/>
        <v>0</v>
      </c>
      <c r="K38" s="62">
        <f t="shared" si="7"/>
        <v>0</v>
      </c>
      <c r="L38" s="62">
        <f t="shared" si="7"/>
        <v>0</v>
      </c>
      <c r="M38" s="62">
        <f t="shared" si="7"/>
        <v>0</v>
      </c>
      <c r="N38" s="62">
        <f t="shared" si="7"/>
        <v>0</v>
      </c>
      <c r="O38" s="63">
        <f t="shared" si="7"/>
        <v>0</v>
      </c>
      <c r="P38" s="63">
        <f t="shared" si="7"/>
        <v>0</v>
      </c>
      <c r="Q38" s="63">
        <f t="shared" si="7"/>
        <v>0</v>
      </c>
      <c r="R38" s="63">
        <f t="shared" si="7"/>
        <v>0</v>
      </c>
      <c r="S38" s="63">
        <f t="shared" si="7"/>
        <v>0</v>
      </c>
      <c r="T38" s="63">
        <f t="shared" si="7"/>
        <v>0</v>
      </c>
      <c r="U38" s="63">
        <f t="shared" si="7"/>
        <v>0</v>
      </c>
      <c r="V38" s="63">
        <f t="shared" si="7"/>
        <v>0</v>
      </c>
      <c r="W38" s="63">
        <f t="shared" si="7"/>
        <v>0</v>
      </c>
      <c r="X38" s="63">
        <f t="shared" si="7"/>
        <v>0</v>
      </c>
      <c r="Y38" s="63">
        <f t="shared" si="7"/>
        <v>0</v>
      </c>
      <c r="Z38" s="63">
        <f t="shared" si="7"/>
        <v>0</v>
      </c>
      <c r="AA38" s="63">
        <f t="shared" si="7"/>
        <v>0</v>
      </c>
      <c r="AB38" s="63">
        <f t="shared" si="7"/>
        <v>0</v>
      </c>
      <c r="AC38" s="63">
        <f t="shared" si="7"/>
        <v>0</v>
      </c>
      <c r="AD38" s="63">
        <f t="shared" si="7"/>
        <v>0</v>
      </c>
      <c r="AE38" s="63">
        <f t="shared" si="7"/>
        <v>0</v>
      </c>
      <c r="AF38" s="63">
        <f t="shared" si="7"/>
        <v>0</v>
      </c>
      <c r="AG38" s="63">
        <f t="shared" si="7"/>
        <v>0</v>
      </c>
      <c r="AH38" s="63">
        <f t="shared" si="7"/>
        <v>0</v>
      </c>
      <c r="AI38" s="64">
        <f t="shared" si="7"/>
        <v>0</v>
      </c>
      <c r="AJ38" s="112">
        <f t="shared" si="7"/>
        <v>0</v>
      </c>
      <c r="AO38" s="50"/>
      <c r="AP38" s="50"/>
    </row>
    <row r="39" spans="1:42" ht="16.5" customHeight="1" thickBot="1">
      <c r="A39" s="208" t="s">
        <v>137</v>
      </c>
      <c r="B39" s="209"/>
      <c r="C39" s="209"/>
      <c r="D39" s="209"/>
      <c r="E39" s="209"/>
      <c r="F39" s="77"/>
      <c r="G39" s="77"/>
      <c r="H39" s="77"/>
      <c r="I39" s="77"/>
      <c r="J39" s="77"/>
      <c r="K39" s="77"/>
      <c r="L39" s="77"/>
      <c r="M39" s="77"/>
      <c r="N39" s="77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9"/>
      <c r="AJ39" s="113"/>
      <c r="AO39" s="50"/>
      <c r="AP39" s="50"/>
    </row>
    <row r="40" spans="40:42" ht="16.5" customHeight="1">
      <c r="AN40" s="65"/>
      <c r="AO40" s="50"/>
      <c r="AP40" s="50"/>
    </row>
    <row r="41" spans="1:42" ht="16.5" customHeight="1">
      <c r="A41" s="199" t="s">
        <v>7</v>
      </c>
      <c r="B41" s="200"/>
      <c r="C41" s="200"/>
      <c r="D41" s="201"/>
      <c r="E41" s="66" t="s">
        <v>8</v>
      </c>
      <c r="F41" s="41" t="s">
        <v>9</v>
      </c>
      <c r="G41" s="41" t="s">
        <v>10</v>
      </c>
      <c r="H41" s="41" t="s">
        <v>11</v>
      </c>
      <c r="I41" s="41" t="s">
        <v>12</v>
      </c>
      <c r="J41" s="41" t="s">
        <v>13</v>
      </c>
      <c r="K41" s="41" t="s">
        <v>14</v>
      </c>
      <c r="L41" s="41" t="s">
        <v>15</v>
      </c>
      <c r="M41" s="41" t="s">
        <v>16</v>
      </c>
      <c r="N41" s="41" t="s">
        <v>17</v>
      </c>
      <c r="O41" s="41" t="s">
        <v>61</v>
      </c>
      <c r="P41" s="41" t="s">
        <v>63</v>
      </c>
      <c r="Q41" s="41" t="s">
        <v>88</v>
      </c>
      <c r="R41" s="41" t="s">
        <v>89</v>
      </c>
      <c r="S41" s="175" t="s">
        <v>18</v>
      </c>
      <c r="T41" s="41" t="s">
        <v>19</v>
      </c>
      <c r="U41" s="41" t="s">
        <v>20</v>
      </c>
      <c r="V41" s="261" t="s">
        <v>92</v>
      </c>
      <c r="W41" s="262"/>
      <c r="X41" s="263"/>
      <c r="AN41" s="67"/>
      <c r="AO41" s="50"/>
      <c r="AP41" s="50"/>
    </row>
    <row r="42" spans="1:42" ht="16.5" customHeight="1">
      <c r="A42" s="202"/>
      <c r="B42" s="203"/>
      <c r="C42" s="203"/>
      <c r="D42" s="204"/>
      <c r="E42" s="66" t="s">
        <v>21</v>
      </c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176"/>
      <c r="T42" s="81"/>
      <c r="U42" s="81"/>
      <c r="V42" s="258">
        <f>SUM(F42:R42)</f>
        <v>0</v>
      </c>
      <c r="W42" s="259"/>
      <c r="X42" s="260"/>
      <c r="AN42" s="67"/>
      <c r="AO42" s="50"/>
      <c r="AP42" s="50"/>
    </row>
    <row r="43" spans="1:42" ht="16.5" customHeight="1">
      <c r="A43" s="202"/>
      <c r="B43" s="203"/>
      <c r="C43" s="203"/>
      <c r="D43" s="204"/>
      <c r="E43" s="66" t="s">
        <v>73</v>
      </c>
      <c r="F43" s="2">
        <f>AK73</f>
        <v>0</v>
      </c>
      <c r="G43" s="2">
        <f>AK74</f>
        <v>0</v>
      </c>
      <c r="H43" s="2">
        <f>AK75</f>
        <v>0</v>
      </c>
      <c r="I43" s="2">
        <f>AK76</f>
        <v>0</v>
      </c>
      <c r="J43" s="2">
        <f>AK77</f>
        <v>0</v>
      </c>
      <c r="K43" s="2">
        <f>AK78</f>
        <v>0</v>
      </c>
      <c r="L43" s="2">
        <f>AK79</f>
        <v>0</v>
      </c>
      <c r="M43" s="2">
        <f>AK80</f>
        <v>0</v>
      </c>
      <c r="N43" s="2">
        <f>AK81</f>
        <v>0</v>
      </c>
      <c r="O43" s="2">
        <f>AK82</f>
        <v>0</v>
      </c>
      <c r="P43" s="2">
        <f>AK83</f>
        <v>0</v>
      </c>
      <c r="Q43" s="2">
        <f>AK84</f>
        <v>0</v>
      </c>
      <c r="R43" s="2">
        <f>AK85</f>
        <v>0</v>
      </c>
      <c r="S43" s="176">
        <f>AK86</f>
        <v>0</v>
      </c>
      <c r="T43" s="2">
        <f>AK87</f>
        <v>0</v>
      </c>
      <c r="U43" s="2">
        <f>AK88</f>
        <v>0</v>
      </c>
      <c r="V43" s="258">
        <f>SUM(F43:R43)</f>
        <v>0</v>
      </c>
      <c r="W43" s="259"/>
      <c r="X43" s="260"/>
      <c r="AN43" s="67"/>
      <c r="AO43" s="50"/>
      <c r="AP43" s="50"/>
    </row>
    <row r="44" spans="1:42" ht="16.5" customHeight="1">
      <c r="A44" s="205"/>
      <c r="B44" s="206"/>
      <c r="C44" s="206"/>
      <c r="D44" s="207"/>
      <c r="E44" s="68" t="s">
        <v>72</v>
      </c>
      <c r="F44" s="2">
        <f>F43</f>
        <v>0</v>
      </c>
      <c r="G44" s="2">
        <f aca="true" t="shared" si="8" ref="G44:U44">G43</f>
        <v>0</v>
      </c>
      <c r="H44" s="2">
        <f t="shared" si="8"/>
        <v>0</v>
      </c>
      <c r="I44" s="2">
        <f t="shared" si="8"/>
        <v>0</v>
      </c>
      <c r="J44" s="2">
        <f t="shared" si="8"/>
        <v>0</v>
      </c>
      <c r="K44" s="2">
        <f t="shared" si="8"/>
        <v>0</v>
      </c>
      <c r="L44" s="2">
        <f t="shared" si="8"/>
        <v>0</v>
      </c>
      <c r="M44" s="2">
        <f t="shared" si="8"/>
        <v>0</v>
      </c>
      <c r="N44" s="2">
        <f t="shared" si="8"/>
        <v>0</v>
      </c>
      <c r="O44" s="2">
        <f t="shared" si="8"/>
        <v>0</v>
      </c>
      <c r="P44" s="2">
        <f t="shared" si="8"/>
        <v>0</v>
      </c>
      <c r="Q44" s="2">
        <f t="shared" si="8"/>
        <v>0</v>
      </c>
      <c r="R44" s="2">
        <f t="shared" si="8"/>
        <v>0</v>
      </c>
      <c r="S44" s="176">
        <f t="shared" si="8"/>
        <v>0</v>
      </c>
      <c r="T44" s="2">
        <f t="shared" si="8"/>
        <v>0</v>
      </c>
      <c r="U44" s="2">
        <f t="shared" si="8"/>
        <v>0</v>
      </c>
      <c r="V44" s="246">
        <f>SUM(F44:R44)</f>
        <v>0</v>
      </c>
      <c r="W44" s="246"/>
      <c r="X44" s="246"/>
      <c r="Y44" s="34" t="s">
        <v>166</v>
      </c>
      <c r="AN44" s="67"/>
      <c r="AO44" s="50"/>
      <c r="AP44" s="50"/>
    </row>
    <row r="45" spans="41:42" ht="16.5" customHeight="1">
      <c r="AO45" s="50"/>
      <c r="AP45" s="50"/>
    </row>
    <row r="46" spans="41:42" ht="16.5" customHeight="1">
      <c r="AO46" s="65"/>
      <c r="AP46" s="65"/>
    </row>
    <row r="47" spans="11:42" ht="16.5" customHeight="1" hidden="1">
      <c r="K47" s="69" t="s">
        <v>22</v>
      </c>
      <c r="AO47" s="67"/>
      <c r="AP47" s="67"/>
    </row>
    <row r="48" spans="41:42" ht="18" customHeight="1" hidden="1">
      <c r="AO48" s="67"/>
      <c r="AP48" s="67"/>
    </row>
    <row r="49" spans="11:42" ht="16.5" customHeight="1" hidden="1">
      <c r="K49" s="69" t="s">
        <v>23</v>
      </c>
      <c r="L49" s="69" t="s">
        <v>24</v>
      </c>
      <c r="AO49" s="67"/>
      <c r="AP49" s="67"/>
    </row>
    <row r="50" spans="11:42" ht="16.5" customHeight="1" hidden="1">
      <c r="K50" s="69" t="s">
        <v>25</v>
      </c>
      <c r="L50" s="34" t="s">
        <v>26</v>
      </c>
      <c r="AO50" s="67"/>
      <c r="AP50" s="67"/>
    </row>
    <row r="51" spans="11:12" ht="16.5" customHeight="1" hidden="1">
      <c r="K51" s="69" t="s">
        <v>27</v>
      </c>
      <c r="L51" s="69" t="s">
        <v>28</v>
      </c>
    </row>
    <row r="52" spans="11:12" ht="16.5" customHeight="1" hidden="1">
      <c r="K52" s="69" t="s">
        <v>29</v>
      </c>
      <c r="L52" s="69" t="s">
        <v>30</v>
      </c>
    </row>
    <row r="53" spans="11:12" ht="16.5" customHeight="1" hidden="1">
      <c r="K53" s="69" t="s">
        <v>31</v>
      </c>
      <c r="L53" s="69" t="s">
        <v>32</v>
      </c>
    </row>
    <row r="54" spans="11:12" ht="16.5" customHeight="1" hidden="1">
      <c r="K54" s="69" t="s">
        <v>33</v>
      </c>
      <c r="L54" s="69" t="s">
        <v>34</v>
      </c>
    </row>
    <row r="55" spans="11:12" ht="13.5" customHeight="1" hidden="1">
      <c r="K55" s="69" t="s">
        <v>35</v>
      </c>
      <c r="L55" s="69" t="s">
        <v>36</v>
      </c>
    </row>
    <row r="56" spans="11:12" ht="13.5" customHeight="1" hidden="1">
      <c r="K56" s="69" t="s">
        <v>37</v>
      </c>
      <c r="L56" s="69" t="s">
        <v>38</v>
      </c>
    </row>
    <row r="57" spans="11:12" ht="13.5" customHeight="1" hidden="1">
      <c r="K57" s="69" t="s">
        <v>39</v>
      </c>
      <c r="L57" s="69" t="s">
        <v>40</v>
      </c>
    </row>
    <row r="58" spans="11:12" ht="13.5" customHeight="1" hidden="1">
      <c r="K58" s="69" t="s">
        <v>41</v>
      </c>
      <c r="L58" s="69" t="s">
        <v>42</v>
      </c>
    </row>
    <row r="59" spans="11:22" ht="13.5" customHeight="1" hidden="1">
      <c r="K59" s="69" t="s">
        <v>64</v>
      </c>
      <c r="L59" s="69" t="s">
        <v>62</v>
      </c>
      <c r="U59" s="69"/>
      <c r="V59" s="69"/>
    </row>
    <row r="60" spans="11:22" ht="13.5" customHeight="1" hidden="1">
      <c r="K60" s="69" t="s">
        <v>65</v>
      </c>
      <c r="L60" s="69" t="s">
        <v>66</v>
      </c>
      <c r="U60" s="69"/>
      <c r="V60" s="69"/>
    </row>
    <row r="61" spans="11:22" ht="13.5" customHeight="1" hidden="1">
      <c r="K61" s="69" t="s">
        <v>84</v>
      </c>
      <c r="L61" s="69" t="s">
        <v>86</v>
      </c>
      <c r="U61" s="69"/>
      <c r="V61" s="69"/>
    </row>
    <row r="62" spans="11:12" ht="13.5" customHeight="1" hidden="1">
      <c r="K62" s="69" t="s">
        <v>85</v>
      </c>
      <c r="L62" s="69" t="s">
        <v>87</v>
      </c>
    </row>
    <row r="63" spans="11:12" ht="13.5" customHeight="1" hidden="1">
      <c r="K63" s="34" t="s">
        <v>83</v>
      </c>
      <c r="L63" s="34" t="s">
        <v>44</v>
      </c>
    </row>
    <row r="64" spans="11:12" ht="13.5" customHeight="1" hidden="1">
      <c r="K64" s="34" t="s">
        <v>82</v>
      </c>
      <c r="L64" s="34" t="s">
        <v>45</v>
      </c>
    </row>
    <row r="65" spans="11:12" ht="13.5" customHeight="1" hidden="1">
      <c r="K65" s="69" t="s">
        <v>18</v>
      </c>
      <c r="L65" s="69" t="s">
        <v>43</v>
      </c>
    </row>
    <row r="66" ht="13.5" customHeight="1" hidden="1"/>
    <row r="67" ht="13.5" customHeight="1" hidden="1"/>
    <row r="68" ht="13.5" customHeight="1" hidden="1"/>
    <row r="69" ht="13.5" customHeight="1" hidden="1"/>
    <row r="70" ht="13.5" customHeight="1" hidden="1"/>
    <row r="71" ht="13.5" customHeight="1" hidden="1"/>
    <row r="72" spans="5:37" ht="13.5" customHeight="1" hidden="1">
      <c r="E72" s="2"/>
      <c r="F72" s="166">
        <v>1</v>
      </c>
      <c r="G72" s="166">
        <v>2</v>
      </c>
      <c r="H72" s="166">
        <v>3</v>
      </c>
      <c r="I72" s="166">
        <v>4</v>
      </c>
      <c r="J72" s="166">
        <v>5</v>
      </c>
      <c r="K72" s="166">
        <v>6</v>
      </c>
      <c r="L72" s="166">
        <v>7</v>
      </c>
      <c r="M72" s="166">
        <v>8</v>
      </c>
      <c r="N72" s="166">
        <v>9</v>
      </c>
      <c r="O72" s="166">
        <v>10</v>
      </c>
      <c r="P72" s="166">
        <v>11</v>
      </c>
      <c r="Q72" s="166">
        <v>12</v>
      </c>
      <c r="R72" s="166">
        <v>13</v>
      </c>
      <c r="S72" s="166">
        <v>14</v>
      </c>
      <c r="T72" s="166">
        <v>15</v>
      </c>
      <c r="U72" s="166">
        <v>16</v>
      </c>
      <c r="V72" s="166">
        <v>17</v>
      </c>
      <c r="W72" s="166">
        <v>18</v>
      </c>
      <c r="X72" s="166">
        <v>19</v>
      </c>
      <c r="Y72" s="166">
        <v>20</v>
      </c>
      <c r="Z72" s="166">
        <v>21</v>
      </c>
      <c r="AA72" s="166">
        <v>22</v>
      </c>
      <c r="AB72" s="166">
        <v>23</v>
      </c>
      <c r="AC72" s="166">
        <v>24</v>
      </c>
      <c r="AD72" s="166">
        <v>25</v>
      </c>
      <c r="AE72" s="166">
        <v>26</v>
      </c>
      <c r="AF72" s="166">
        <v>27</v>
      </c>
      <c r="AG72" s="166">
        <v>28</v>
      </c>
      <c r="AH72" s="166">
        <v>29</v>
      </c>
      <c r="AI72" s="166">
        <v>30</v>
      </c>
      <c r="AJ72" s="70">
        <v>31</v>
      </c>
      <c r="AK72" s="41" t="s">
        <v>4</v>
      </c>
    </row>
    <row r="73" spans="5:37" ht="13.5" customHeight="1" hidden="1">
      <c r="E73" s="41" t="s">
        <v>9</v>
      </c>
      <c r="F73" s="2">
        <f aca="true" t="shared" si="9" ref="F73:O82">IF(COUNTIF(F$27:F$36,$E73)=0,0,1)</f>
        <v>0</v>
      </c>
      <c r="G73" s="2">
        <f t="shared" si="9"/>
        <v>0</v>
      </c>
      <c r="H73" s="2">
        <f t="shared" si="9"/>
        <v>0</v>
      </c>
      <c r="I73" s="2">
        <f t="shared" si="9"/>
        <v>0</v>
      </c>
      <c r="J73" s="2">
        <f t="shared" si="9"/>
        <v>0</v>
      </c>
      <c r="K73" s="2">
        <f t="shared" si="9"/>
        <v>0</v>
      </c>
      <c r="L73" s="2">
        <f t="shared" si="9"/>
        <v>0</v>
      </c>
      <c r="M73" s="2">
        <f t="shared" si="9"/>
        <v>0</v>
      </c>
      <c r="N73" s="2">
        <f t="shared" si="9"/>
        <v>0</v>
      </c>
      <c r="O73" s="2">
        <f t="shared" si="9"/>
        <v>0</v>
      </c>
      <c r="P73" s="2">
        <f aca="true" t="shared" si="10" ref="P73:Y82">IF(COUNTIF(P$27:P$36,$E73)=0,0,1)</f>
        <v>0</v>
      </c>
      <c r="Q73" s="2">
        <f t="shared" si="10"/>
        <v>0</v>
      </c>
      <c r="R73" s="2">
        <f t="shared" si="10"/>
        <v>0</v>
      </c>
      <c r="S73" s="2">
        <f t="shared" si="10"/>
        <v>0</v>
      </c>
      <c r="T73" s="2">
        <f t="shared" si="10"/>
        <v>0</v>
      </c>
      <c r="U73" s="2">
        <f t="shared" si="10"/>
        <v>0</v>
      </c>
      <c r="V73" s="2">
        <f t="shared" si="10"/>
        <v>0</v>
      </c>
      <c r="W73" s="2">
        <f t="shared" si="10"/>
        <v>0</v>
      </c>
      <c r="X73" s="2">
        <f t="shared" si="10"/>
        <v>0</v>
      </c>
      <c r="Y73" s="2">
        <f t="shared" si="10"/>
        <v>0</v>
      </c>
      <c r="Z73" s="2">
        <f aca="true" t="shared" si="11" ref="Z73:AJ82">IF(COUNTIF(Z$27:Z$36,$E73)=0,0,1)</f>
        <v>0</v>
      </c>
      <c r="AA73" s="2">
        <f t="shared" si="11"/>
        <v>0</v>
      </c>
      <c r="AB73" s="2">
        <f t="shared" si="11"/>
        <v>0</v>
      </c>
      <c r="AC73" s="2">
        <f t="shared" si="11"/>
        <v>0</v>
      </c>
      <c r="AD73" s="2">
        <f t="shared" si="11"/>
        <v>0</v>
      </c>
      <c r="AE73" s="2">
        <f t="shared" si="11"/>
        <v>0</v>
      </c>
      <c r="AF73" s="2">
        <f t="shared" si="11"/>
        <v>0</v>
      </c>
      <c r="AG73" s="2">
        <f t="shared" si="11"/>
        <v>0</v>
      </c>
      <c r="AH73" s="2">
        <f t="shared" si="11"/>
        <v>0</v>
      </c>
      <c r="AI73" s="2">
        <f t="shared" si="11"/>
        <v>0</v>
      </c>
      <c r="AJ73" s="2">
        <f t="shared" si="11"/>
        <v>0</v>
      </c>
      <c r="AK73" s="2">
        <f>COUNTIF(F73:AJ73,1)</f>
        <v>0</v>
      </c>
    </row>
    <row r="74" spans="5:37" ht="13.5" customHeight="1" hidden="1">
      <c r="E74" s="41" t="s">
        <v>10</v>
      </c>
      <c r="F74" s="2">
        <f t="shared" si="9"/>
        <v>0</v>
      </c>
      <c r="G74" s="2">
        <f t="shared" si="9"/>
        <v>0</v>
      </c>
      <c r="H74" s="2">
        <f t="shared" si="9"/>
        <v>0</v>
      </c>
      <c r="I74" s="2">
        <f t="shared" si="9"/>
        <v>0</v>
      </c>
      <c r="J74" s="2">
        <f t="shared" si="9"/>
        <v>0</v>
      </c>
      <c r="K74" s="2">
        <f t="shared" si="9"/>
        <v>0</v>
      </c>
      <c r="L74" s="2">
        <f t="shared" si="9"/>
        <v>0</v>
      </c>
      <c r="M74" s="2">
        <f t="shared" si="9"/>
        <v>0</v>
      </c>
      <c r="N74" s="2">
        <f t="shared" si="9"/>
        <v>0</v>
      </c>
      <c r="O74" s="2">
        <f t="shared" si="9"/>
        <v>0</v>
      </c>
      <c r="P74" s="2">
        <f t="shared" si="10"/>
        <v>0</v>
      </c>
      <c r="Q74" s="2">
        <f t="shared" si="10"/>
        <v>0</v>
      </c>
      <c r="R74" s="2">
        <f t="shared" si="10"/>
        <v>0</v>
      </c>
      <c r="S74" s="2">
        <f t="shared" si="10"/>
        <v>0</v>
      </c>
      <c r="T74" s="2">
        <f t="shared" si="10"/>
        <v>0</v>
      </c>
      <c r="U74" s="2">
        <f t="shared" si="10"/>
        <v>0</v>
      </c>
      <c r="V74" s="2">
        <f t="shared" si="10"/>
        <v>0</v>
      </c>
      <c r="W74" s="2">
        <f t="shared" si="10"/>
        <v>0</v>
      </c>
      <c r="X74" s="2">
        <f t="shared" si="10"/>
        <v>0</v>
      </c>
      <c r="Y74" s="2">
        <f t="shared" si="10"/>
        <v>0</v>
      </c>
      <c r="Z74" s="2">
        <f t="shared" si="11"/>
        <v>0</v>
      </c>
      <c r="AA74" s="2">
        <f t="shared" si="11"/>
        <v>0</v>
      </c>
      <c r="AB74" s="2">
        <f t="shared" si="11"/>
        <v>0</v>
      </c>
      <c r="AC74" s="2">
        <f t="shared" si="11"/>
        <v>0</v>
      </c>
      <c r="AD74" s="2">
        <f t="shared" si="11"/>
        <v>0</v>
      </c>
      <c r="AE74" s="2">
        <f t="shared" si="11"/>
        <v>0</v>
      </c>
      <c r="AF74" s="2">
        <f t="shared" si="11"/>
        <v>0</v>
      </c>
      <c r="AG74" s="2">
        <f t="shared" si="11"/>
        <v>0</v>
      </c>
      <c r="AH74" s="2">
        <f t="shared" si="11"/>
        <v>0</v>
      </c>
      <c r="AI74" s="2">
        <f t="shared" si="11"/>
        <v>0</v>
      </c>
      <c r="AJ74" s="2">
        <f t="shared" si="11"/>
        <v>0</v>
      </c>
      <c r="AK74" s="2">
        <f aca="true" t="shared" si="12" ref="AK74:AK88">COUNTIF(F74:AJ74,1)</f>
        <v>0</v>
      </c>
    </row>
    <row r="75" spans="5:37" ht="13.5" customHeight="1" hidden="1">
      <c r="E75" s="41" t="s">
        <v>11</v>
      </c>
      <c r="F75" s="2">
        <f t="shared" si="9"/>
        <v>0</v>
      </c>
      <c r="G75" s="2">
        <f t="shared" si="9"/>
        <v>0</v>
      </c>
      <c r="H75" s="2">
        <f t="shared" si="9"/>
        <v>0</v>
      </c>
      <c r="I75" s="2">
        <f t="shared" si="9"/>
        <v>0</v>
      </c>
      <c r="J75" s="2">
        <f t="shared" si="9"/>
        <v>0</v>
      </c>
      <c r="K75" s="2">
        <f t="shared" si="9"/>
        <v>0</v>
      </c>
      <c r="L75" s="2">
        <f t="shared" si="9"/>
        <v>0</v>
      </c>
      <c r="M75" s="2">
        <f t="shared" si="9"/>
        <v>0</v>
      </c>
      <c r="N75" s="2">
        <f t="shared" si="9"/>
        <v>0</v>
      </c>
      <c r="O75" s="2">
        <f t="shared" si="9"/>
        <v>0</v>
      </c>
      <c r="P75" s="2">
        <f t="shared" si="10"/>
        <v>0</v>
      </c>
      <c r="Q75" s="2">
        <f t="shared" si="10"/>
        <v>0</v>
      </c>
      <c r="R75" s="2">
        <f t="shared" si="10"/>
        <v>0</v>
      </c>
      <c r="S75" s="2">
        <f t="shared" si="10"/>
        <v>0</v>
      </c>
      <c r="T75" s="2">
        <f t="shared" si="10"/>
        <v>0</v>
      </c>
      <c r="U75" s="2">
        <f t="shared" si="10"/>
        <v>0</v>
      </c>
      <c r="V75" s="2">
        <f t="shared" si="10"/>
        <v>0</v>
      </c>
      <c r="W75" s="2">
        <f t="shared" si="10"/>
        <v>0</v>
      </c>
      <c r="X75" s="2">
        <f t="shared" si="10"/>
        <v>0</v>
      </c>
      <c r="Y75" s="2">
        <f t="shared" si="10"/>
        <v>0</v>
      </c>
      <c r="Z75" s="2">
        <f t="shared" si="11"/>
        <v>0</v>
      </c>
      <c r="AA75" s="2">
        <f t="shared" si="11"/>
        <v>0</v>
      </c>
      <c r="AB75" s="2">
        <f t="shared" si="11"/>
        <v>0</v>
      </c>
      <c r="AC75" s="2">
        <f t="shared" si="11"/>
        <v>0</v>
      </c>
      <c r="AD75" s="2">
        <f t="shared" si="11"/>
        <v>0</v>
      </c>
      <c r="AE75" s="2">
        <f t="shared" si="11"/>
        <v>0</v>
      </c>
      <c r="AF75" s="2">
        <f t="shared" si="11"/>
        <v>0</v>
      </c>
      <c r="AG75" s="2">
        <f t="shared" si="11"/>
        <v>0</v>
      </c>
      <c r="AH75" s="2">
        <f t="shared" si="11"/>
        <v>0</v>
      </c>
      <c r="AI75" s="2">
        <f t="shared" si="11"/>
        <v>0</v>
      </c>
      <c r="AJ75" s="2">
        <f t="shared" si="11"/>
        <v>0</v>
      </c>
      <c r="AK75" s="2">
        <f t="shared" si="12"/>
        <v>0</v>
      </c>
    </row>
    <row r="76" spans="5:37" ht="13.5" customHeight="1" hidden="1">
      <c r="E76" s="41" t="s">
        <v>12</v>
      </c>
      <c r="F76" s="2">
        <f t="shared" si="9"/>
        <v>0</v>
      </c>
      <c r="G76" s="2">
        <f t="shared" si="9"/>
        <v>0</v>
      </c>
      <c r="H76" s="2">
        <f t="shared" si="9"/>
        <v>0</v>
      </c>
      <c r="I76" s="2">
        <f t="shared" si="9"/>
        <v>0</v>
      </c>
      <c r="J76" s="2">
        <f t="shared" si="9"/>
        <v>0</v>
      </c>
      <c r="K76" s="2">
        <f t="shared" si="9"/>
        <v>0</v>
      </c>
      <c r="L76" s="2">
        <f t="shared" si="9"/>
        <v>0</v>
      </c>
      <c r="M76" s="2">
        <f t="shared" si="9"/>
        <v>0</v>
      </c>
      <c r="N76" s="2">
        <f t="shared" si="9"/>
        <v>0</v>
      </c>
      <c r="O76" s="2">
        <f t="shared" si="9"/>
        <v>0</v>
      </c>
      <c r="P76" s="2">
        <f t="shared" si="10"/>
        <v>0</v>
      </c>
      <c r="Q76" s="2">
        <f t="shared" si="10"/>
        <v>0</v>
      </c>
      <c r="R76" s="2">
        <f t="shared" si="10"/>
        <v>0</v>
      </c>
      <c r="S76" s="2">
        <f t="shared" si="10"/>
        <v>0</v>
      </c>
      <c r="T76" s="2">
        <f t="shared" si="10"/>
        <v>0</v>
      </c>
      <c r="U76" s="2">
        <f t="shared" si="10"/>
        <v>0</v>
      </c>
      <c r="V76" s="2">
        <f t="shared" si="10"/>
        <v>0</v>
      </c>
      <c r="W76" s="2">
        <f t="shared" si="10"/>
        <v>0</v>
      </c>
      <c r="X76" s="2">
        <f t="shared" si="10"/>
        <v>0</v>
      </c>
      <c r="Y76" s="2">
        <f t="shared" si="10"/>
        <v>0</v>
      </c>
      <c r="Z76" s="2">
        <f t="shared" si="11"/>
        <v>0</v>
      </c>
      <c r="AA76" s="2">
        <f t="shared" si="11"/>
        <v>0</v>
      </c>
      <c r="AB76" s="2">
        <f t="shared" si="11"/>
        <v>0</v>
      </c>
      <c r="AC76" s="2">
        <f t="shared" si="11"/>
        <v>0</v>
      </c>
      <c r="AD76" s="2">
        <f t="shared" si="11"/>
        <v>0</v>
      </c>
      <c r="AE76" s="2">
        <f t="shared" si="11"/>
        <v>0</v>
      </c>
      <c r="AF76" s="2">
        <f t="shared" si="11"/>
        <v>0</v>
      </c>
      <c r="AG76" s="2">
        <f t="shared" si="11"/>
        <v>0</v>
      </c>
      <c r="AH76" s="2">
        <f t="shared" si="11"/>
        <v>0</v>
      </c>
      <c r="AI76" s="2">
        <f t="shared" si="11"/>
        <v>0</v>
      </c>
      <c r="AJ76" s="2">
        <f t="shared" si="11"/>
        <v>0</v>
      </c>
      <c r="AK76" s="2">
        <f t="shared" si="12"/>
        <v>0</v>
      </c>
    </row>
    <row r="77" spans="5:37" ht="13.5" customHeight="1" hidden="1">
      <c r="E77" s="41" t="s">
        <v>13</v>
      </c>
      <c r="F77" s="2">
        <f t="shared" si="9"/>
        <v>0</v>
      </c>
      <c r="G77" s="2">
        <f t="shared" si="9"/>
        <v>0</v>
      </c>
      <c r="H77" s="2">
        <f t="shared" si="9"/>
        <v>0</v>
      </c>
      <c r="I77" s="2">
        <f t="shared" si="9"/>
        <v>0</v>
      </c>
      <c r="J77" s="2">
        <f t="shared" si="9"/>
        <v>0</v>
      </c>
      <c r="K77" s="2">
        <f t="shared" si="9"/>
        <v>0</v>
      </c>
      <c r="L77" s="2">
        <f t="shared" si="9"/>
        <v>0</v>
      </c>
      <c r="M77" s="2">
        <f t="shared" si="9"/>
        <v>0</v>
      </c>
      <c r="N77" s="2">
        <f t="shared" si="9"/>
        <v>0</v>
      </c>
      <c r="O77" s="2">
        <f t="shared" si="9"/>
        <v>0</v>
      </c>
      <c r="P77" s="2">
        <f t="shared" si="10"/>
        <v>0</v>
      </c>
      <c r="Q77" s="2">
        <f t="shared" si="10"/>
        <v>0</v>
      </c>
      <c r="R77" s="2">
        <f t="shared" si="10"/>
        <v>0</v>
      </c>
      <c r="S77" s="2">
        <f t="shared" si="10"/>
        <v>0</v>
      </c>
      <c r="T77" s="2">
        <f t="shared" si="10"/>
        <v>0</v>
      </c>
      <c r="U77" s="2">
        <f t="shared" si="10"/>
        <v>0</v>
      </c>
      <c r="V77" s="2">
        <f t="shared" si="10"/>
        <v>0</v>
      </c>
      <c r="W77" s="2">
        <f t="shared" si="10"/>
        <v>0</v>
      </c>
      <c r="X77" s="2">
        <f t="shared" si="10"/>
        <v>0</v>
      </c>
      <c r="Y77" s="2">
        <f t="shared" si="10"/>
        <v>0</v>
      </c>
      <c r="Z77" s="2">
        <f t="shared" si="11"/>
        <v>0</v>
      </c>
      <c r="AA77" s="2">
        <f t="shared" si="11"/>
        <v>0</v>
      </c>
      <c r="AB77" s="2">
        <f t="shared" si="11"/>
        <v>0</v>
      </c>
      <c r="AC77" s="2">
        <f t="shared" si="11"/>
        <v>0</v>
      </c>
      <c r="AD77" s="2">
        <f t="shared" si="11"/>
        <v>0</v>
      </c>
      <c r="AE77" s="2">
        <f t="shared" si="11"/>
        <v>0</v>
      </c>
      <c r="AF77" s="2">
        <f t="shared" si="11"/>
        <v>0</v>
      </c>
      <c r="AG77" s="2">
        <f t="shared" si="11"/>
        <v>0</v>
      </c>
      <c r="AH77" s="2">
        <f t="shared" si="11"/>
        <v>0</v>
      </c>
      <c r="AI77" s="2">
        <f t="shared" si="11"/>
        <v>0</v>
      </c>
      <c r="AJ77" s="2">
        <f t="shared" si="11"/>
        <v>0</v>
      </c>
      <c r="AK77" s="2">
        <f t="shared" si="12"/>
        <v>0</v>
      </c>
    </row>
    <row r="78" spans="5:37" ht="13.5" customHeight="1" hidden="1">
      <c r="E78" s="41" t="s">
        <v>14</v>
      </c>
      <c r="F78" s="2">
        <f t="shared" si="9"/>
        <v>0</v>
      </c>
      <c r="G78" s="2">
        <f t="shared" si="9"/>
        <v>0</v>
      </c>
      <c r="H78" s="2">
        <f t="shared" si="9"/>
        <v>0</v>
      </c>
      <c r="I78" s="2">
        <f t="shared" si="9"/>
        <v>0</v>
      </c>
      <c r="J78" s="2">
        <f t="shared" si="9"/>
        <v>0</v>
      </c>
      <c r="K78" s="2">
        <f t="shared" si="9"/>
        <v>0</v>
      </c>
      <c r="L78" s="2">
        <f t="shared" si="9"/>
        <v>0</v>
      </c>
      <c r="M78" s="2">
        <f t="shared" si="9"/>
        <v>0</v>
      </c>
      <c r="N78" s="2">
        <f t="shared" si="9"/>
        <v>0</v>
      </c>
      <c r="O78" s="2">
        <f t="shared" si="9"/>
        <v>0</v>
      </c>
      <c r="P78" s="2">
        <f t="shared" si="10"/>
        <v>0</v>
      </c>
      <c r="Q78" s="2">
        <f t="shared" si="10"/>
        <v>0</v>
      </c>
      <c r="R78" s="2">
        <f t="shared" si="10"/>
        <v>0</v>
      </c>
      <c r="S78" s="2">
        <f t="shared" si="10"/>
        <v>0</v>
      </c>
      <c r="T78" s="2">
        <f t="shared" si="10"/>
        <v>0</v>
      </c>
      <c r="U78" s="2">
        <f t="shared" si="10"/>
        <v>0</v>
      </c>
      <c r="V78" s="2">
        <f t="shared" si="10"/>
        <v>0</v>
      </c>
      <c r="W78" s="2">
        <f t="shared" si="10"/>
        <v>0</v>
      </c>
      <c r="X78" s="2">
        <f t="shared" si="10"/>
        <v>0</v>
      </c>
      <c r="Y78" s="2">
        <f t="shared" si="10"/>
        <v>0</v>
      </c>
      <c r="Z78" s="2">
        <f t="shared" si="11"/>
        <v>0</v>
      </c>
      <c r="AA78" s="2">
        <f t="shared" si="11"/>
        <v>0</v>
      </c>
      <c r="AB78" s="2">
        <f t="shared" si="11"/>
        <v>0</v>
      </c>
      <c r="AC78" s="2">
        <f t="shared" si="11"/>
        <v>0</v>
      </c>
      <c r="AD78" s="2">
        <f t="shared" si="11"/>
        <v>0</v>
      </c>
      <c r="AE78" s="2">
        <f t="shared" si="11"/>
        <v>0</v>
      </c>
      <c r="AF78" s="2">
        <f t="shared" si="11"/>
        <v>0</v>
      </c>
      <c r="AG78" s="2">
        <f t="shared" si="11"/>
        <v>0</v>
      </c>
      <c r="AH78" s="2">
        <f t="shared" si="11"/>
        <v>0</v>
      </c>
      <c r="AI78" s="2">
        <f t="shared" si="11"/>
        <v>0</v>
      </c>
      <c r="AJ78" s="2">
        <f t="shared" si="11"/>
        <v>0</v>
      </c>
      <c r="AK78" s="2">
        <f t="shared" si="12"/>
        <v>0</v>
      </c>
    </row>
    <row r="79" spans="5:37" ht="13.5" customHeight="1" hidden="1">
      <c r="E79" s="41" t="s">
        <v>15</v>
      </c>
      <c r="F79" s="2">
        <f t="shared" si="9"/>
        <v>0</v>
      </c>
      <c r="G79" s="2">
        <f t="shared" si="9"/>
        <v>0</v>
      </c>
      <c r="H79" s="2">
        <f t="shared" si="9"/>
        <v>0</v>
      </c>
      <c r="I79" s="2">
        <f t="shared" si="9"/>
        <v>0</v>
      </c>
      <c r="J79" s="2">
        <f t="shared" si="9"/>
        <v>0</v>
      </c>
      <c r="K79" s="2">
        <f t="shared" si="9"/>
        <v>0</v>
      </c>
      <c r="L79" s="2">
        <f t="shared" si="9"/>
        <v>0</v>
      </c>
      <c r="M79" s="2">
        <f t="shared" si="9"/>
        <v>0</v>
      </c>
      <c r="N79" s="2">
        <f t="shared" si="9"/>
        <v>0</v>
      </c>
      <c r="O79" s="2">
        <f t="shared" si="9"/>
        <v>0</v>
      </c>
      <c r="P79" s="2">
        <f t="shared" si="10"/>
        <v>0</v>
      </c>
      <c r="Q79" s="2">
        <f t="shared" si="10"/>
        <v>0</v>
      </c>
      <c r="R79" s="2">
        <f t="shared" si="10"/>
        <v>0</v>
      </c>
      <c r="S79" s="2">
        <f t="shared" si="10"/>
        <v>0</v>
      </c>
      <c r="T79" s="2">
        <f t="shared" si="10"/>
        <v>0</v>
      </c>
      <c r="U79" s="2">
        <f t="shared" si="10"/>
        <v>0</v>
      </c>
      <c r="V79" s="2">
        <f t="shared" si="10"/>
        <v>0</v>
      </c>
      <c r="W79" s="2">
        <f t="shared" si="10"/>
        <v>0</v>
      </c>
      <c r="X79" s="2">
        <f t="shared" si="10"/>
        <v>0</v>
      </c>
      <c r="Y79" s="2">
        <f t="shared" si="10"/>
        <v>0</v>
      </c>
      <c r="Z79" s="2">
        <f t="shared" si="11"/>
        <v>0</v>
      </c>
      <c r="AA79" s="2">
        <f t="shared" si="11"/>
        <v>0</v>
      </c>
      <c r="AB79" s="2">
        <f t="shared" si="11"/>
        <v>0</v>
      </c>
      <c r="AC79" s="2">
        <f t="shared" si="11"/>
        <v>0</v>
      </c>
      <c r="AD79" s="2">
        <f t="shared" si="11"/>
        <v>0</v>
      </c>
      <c r="AE79" s="2">
        <f t="shared" si="11"/>
        <v>0</v>
      </c>
      <c r="AF79" s="2">
        <f t="shared" si="11"/>
        <v>0</v>
      </c>
      <c r="AG79" s="2">
        <f t="shared" si="11"/>
        <v>0</v>
      </c>
      <c r="AH79" s="2">
        <f t="shared" si="11"/>
        <v>0</v>
      </c>
      <c r="AI79" s="2">
        <f t="shared" si="11"/>
        <v>0</v>
      </c>
      <c r="AJ79" s="2">
        <f t="shared" si="11"/>
        <v>0</v>
      </c>
      <c r="AK79" s="2">
        <f t="shared" si="12"/>
        <v>0</v>
      </c>
    </row>
    <row r="80" spans="5:37" ht="13.5" customHeight="1" hidden="1">
      <c r="E80" s="41" t="s">
        <v>16</v>
      </c>
      <c r="F80" s="2">
        <f t="shared" si="9"/>
        <v>0</v>
      </c>
      <c r="G80" s="2">
        <f t="shared" si="9"/>
        <v>0</v>
      </c>
      <c r="H80" s="2">
        <f t="shared" si="9"/>
        <v>0</v>
      </c>
      <c r="I80" s="2">
        <f t="shared" si="9"/>
        <v>0</v>
      </c>
      <c r="J80" s="2">
        <f t="shared" si="9"/>
        <v>0</v>
      </c>
      <c r="K80" s="2">
        <f t="shared" si="9"/>
        <v>0</v>
      </c>
      <c r="L80" s="2">
        <f t="shared" si="9"/>
        <v>0</v>
      </c>
      <c r="M80" s="2">
        <f t="shared" si="9"/>
        <v>0</v>
      </c>
      <c r="N80" s="2">
        <f t="shared" si="9"/>
        <v>0</v>
      </c>
      <c r="O80" s="2">
        <f t="shared" si="9"/>
        <v>0</v>
      </c>
      <c r="P80" s="2">
        <f t="shared" si="10"/>
        <v>0</v>
      </c>
      <c r="Q80" s="2">
        <f t="shared" si="10"/>
        <v>0</v>
      </c>
      <c r="R80" s="2">
        <f t="shared" si="10"/>
        <v>0</v>
      </c>
      <c r="S80" s="2">
        <f t="shared" si="10"/>
        <v>0</v>
      </c>
      <c r="T80" s="2">
        <f t="shared" si="10"/>
        <v>0</v>
      </c>
      <c r="U80" s="2">
        <f t="shared" si="10"/>
        <v>0</v>
      </c>
      <c r="V80" s="2">
        <f t="shared" si="10"/>
        <v>0</v>
      </c>
      <c r="W80" s="2">
        <f t="shared" si="10"/>
        <v>0</v>
      </c>
      <c r="X80" s="2">
        <f t="shared" si="10"/>
        <v>0</v>
      </c>
      <c r="Y80" s="2">
        <f t="shared" si="10"/>
        <v>0</v>
      </c>
      <c r="Z80" s="2">
        <f t="shared" si="11"/>
        <v>0</v>
      </c>
      <c r="AA80" s="2">
        <f t="shared" si="11"/>
        <v>0</v>
      </c>
      <c r="AB80" s="2">
        <f t="shared" si="11"/>
        <v>0</v>
      </c>
      <c r="AC80" s="2">
        <f t="shared" si="11"/>
        <v>0</v>
      </c>
      <c r="AD80" s="2">
        <f t="shared" si="11"/>
        <v>0</v>
      </c>
      <c r="AE80" s="2">
        <f t="shared" si="11"/>
        <v>0</v>
      </c>
      <c r="AF80" s="2">
        <f t="shared" si="11"/>
        <v>0</v>
      </c>
      <c r="AG80" s="2">
        <f t="shared" si="11"/>
        <v>0</v>
      </c>
      <c r="AH80" s="2">
        <f t="shared" si="11"/>
        <v>0</v>
      </c>
      <c r="AI80" s="2">
        <f t="shared" si="11"/>
        <v>0</v>
      </c>
      <c r="AJ80" s="2">
        <f t="shared" si="11"/>
        <v>0</v>
      </c>
      <c r="AK80" s="2">
        <f t="shared" si="12"/>
        <v>0</v>
      </c>
    </row>
    <row r="81" spans="5:37" ht="13.5" customHeight="1" hidden="1">
      <c r="E81" s="41" t="s">
        <v>17</v>
      </c>
      <c r="F81" s="2">
        <f t="shared" si="9"/>
        <v>0</v>
      </c>
      <c r="G81" s="2">
        <f t="shared" si="9"/>
        <v>0</v>
      </c>
      <c r="H81" s="2">
        <f t="shared" si="9"/>
        <v>0</v>
      </c>
      <c r="I81" s="2">
        <f t="shared" si="9"/>
        <v>0</v>
      </c>
      <c r="J81" s="2">
        <f t="shared" si="9"/>
        <v>0</v>
      </c>
      <c r="K81" s="2">
        <f t="shared" si="9"/>
        <v>0</v>
      </c>
      <c r="L81" s="2">
        <f t="shared" si="9"/>
        <v>0</v>
      </c>
      <c r="M81" s="2">
        <f t="shared" si="9"/>
        <v>0</v>
      </c>
      <c r="N81" s="2">
        <f t="shared" si="9"/>
        <v>0</v>
      </c>
      <c r="O81" s="2">
        <f t="shared" si="9"/>
        <v>0</v>
      </c>
      <c r="P81" s="2">
        <f t="shared" si="10"/>
        <v>0</v>
      </c>
      <c r="Q81" s="2">
        <f t="shared" si="10"/>
        <v>0</v>
      </c>
      <c r="R81" s="2">
        <f t="shared" si="10"/>
        <v>0</v>
      </c>
      <c r="S81" s="2">
        <f t="shared" si="10"/>
        <v>0</v>
      </c>
      <c r="T81" s="2">
        <f t="shared" si="10"/>
        <v>0</v>
      </c>
      <c r="U81" s="2">
        <f t="shared" si="10"/>
        <v>0</v>
      </c>
      <c r="V81" s="2">
        <f t="shared" si="10"/>
        <v>0</v>
      </c>
      <c r="W81" s="2">
        <f t="shared" si="10"/>
        <v>0</v>
      </c>
      <c r="X81" s="2">
        <f t="shared" si="10"/>
        <v>0</v>
      </c>
      <c r="Y81" s="2">
        <f t="shared" si="10"/>
        <v>0</v>
      </c>
      <c r="Z81" s="2">
        <f t="shared" si="11"/>
        <v>0</v>
      </c>
      <c r="AA81" s="2">
        <f t="shared" si="11"/>
        <v>0</v>
      </c>
      <c r="AB81" s="2">
        <f t="shared" si="11"/>
        <v>0</v>
      </c>
      <c r="AC81" s="2">
        <f t="shared" si="11"/>
        <v>0</v>
      </c>
      <c r="AD81" s="2">
        <f t="shared" si="11"/>
        <v>0</v>
      </c>
      <c r="AE81" s="2">
        <f t="shared" si="11"/>
        <v>0</v>
      </c>
      <c r="AF81" s="2">
        <f t="shared" si="11"/>
        <v>0</v>
      </c>
      <c r="AG81" s="2">
        <f t="shared" si="11"/>
        <v>0</v>
      </c>
      <c r="AH81" s="2">
        <f t="shared" si="11"/>
        <v>0</v>
      </c>
      <c r="AI81" s="2">
        <f t="shared" si="11"/>
        <v>0</v>
      </c>
      <c r="AJ81" s="2">
        <f t="shared" si="11"/>
        <v>0</v>
      </c>
      <c r="AK81" s="2">
        <f>COUNTIF(F81:AJ81,1)</f>
        <v>0</v>
      </c>
    </row>
    <row r="82" spans="5:37" ht="13.5" customHeight="1" hidden="1">
      <c r="E82" s="41" t="s">
        <v>67</v>
      </c>
      <c r="F82" s="2">
        <f t="shared" si="9"/>
        <v>0</v>
      </c>
      <c r="G82" s="2">
        <f t="shared" si="9"/>
        <v>0</v>
      </c>
      <c r="H82" s="2">
        <f t="shared" si="9"/>
        <v>0</v>
      </c>
      <c r="I82" s="2">
        <f t="shared" si="9"/>
        <v>0</v>
      </c>
      <c r="J82" s="2">
        <f t="shared" si="9"/>
        <v>0</v>
      </c>
      <c r="K82" s="2">
        <f t="shared" si="9"/>
        <v>0</v>
      </c>
      <c r="L82" s="2">
        <f t="shared" si="9"/>
        <v>0</v>
      </c>
      <c r="M82" s="2">
        <f t="shared" si="9"/>
        <v>0</v>
      </c>
      <c r="N82" s="2">
        <f t="shared" si="9"/>
        <v>0</v>
      </c>
      <c r="O82" s="2">
        <f t="shared" si="9"/>
        <v>0</v>
      </c>
      <c r="P82" s="2">
        <f t="shared" si="10"/>
        <v>0</v>
      </c>
      <c r="Q82" s="2">
        <f t="shared" si="10"/>
        <v>0</v>
      </c>
      <c r="R82" s="2">
        <f t="shared" si="10"/>
        <v>0</v>
      </c>
      <c r="S82" s="2">
        <f t="shared" si="10"/>
        <v>0</v>
      </c>
      <c r="T82" s="2">
        <f t="shared" si="10"/>
        <v>0</v>
      </c>
      <c r="U82" s="2">
        <f t="shared" si="10"/>
        <v>0</v>
      </c>
      <c r="V82" s="2">
        <f t="shared" si="10"/>
        <v>0</v>
      </c>
      <c r="W82" s="2">
        <f t="shared" si="10"/>
        <v>0</v>
      </c>
      <c r="X82" s="2">
        <f t="shared" si="10"/>
        <v>0</v>
      </c>
      <c r="Y82" s="2">
        <f t="shared" si="10"/>
        <v>0</v>
      </c>
      <c r="Z82" s="2">
        <f t="shared" si="11"/>
        <v>0</v>
      </c>
      <c r="AA82" s="2">
        <f t="shared" si="11"/>
        <v>0</v>
      </c>
      <c r="AB82" s="2">
        <f t="shared" si="11"/>
        <v>0</v>
      </c>
      <c r="AC82" s="2">
        <f t="shared" si="11"/>
        <v>0</v>
      </c>
      <c r="AD82" s="2">
        <f t="shared" si="11"/>
        <v>0</v>
      </c>
      <c r="AE82" s="2">
        <f t="shared" si="11"/>
        <v>0</v>
      </c>
      <c r="AF82" s="2">
        <f t="shared" si="11"/>
        <v>0</v>
      </c>
      <c r="AG82" s="2">
        <f t="shared" si="11"/>
        <v>0</v>
      </c>
      <c r="AH82" s="2">
        <f t="shared" si="11"/>
        <v>0</v>
      </c>
      <c r="AI82" s="2">
        <f t="shared" si="11"/>
        <v>0</v>
      </c>
      <c r="AJ82" s="2">
        <f t="shared" si="11"/>
        <v>0</v>
      </c>
      <c r="AK82" s="2">
        <f>COUNTIF(F82:AJ82,1)</f>
        <v>0</v>
      </c>
    </row>
    <row r="83" spans="5:37" ht="13.5" customHeight="1" hidden="1">
      <c r="E83" s="41" t="s">
        <v>68</v>
      </c>
      <c r="F83" s="2">
        <f aca="true" t="shared" si="13" ref="F83:O88">IF(COUNTIF(F$27:F$36,$E83)=0,0,1)</f>
        <v>0</v>
      </c>
      <c r="G83" s="2">
        <f t="shared" si="13"/>
        <v>0</v>
      </c>
      <c r="H83" s="2">
        <f t="shared" si="13"/>
        <v>0</v>
      </c>
      <c r="I83" s="2">
        <f t="shared" si="13"/>
        <v>0</v>
      </c>
      <c r="J83" s="2">
        <f t="shared" si="13"/>
        <v>0</v>
      </c>
      <c r="K83" s="2">
        <f t="shared" si="13"/>
        <v>0</v>
      </c>
      <c r="L83" s="2">
        <f t="shared" si="13"/>
        <v>0</v>
      </c>
      <c r="M83" s="2">
        <f t="shared" si="13"/>
        <v>0</v>
      </c>
      <c r="N83" s="2">
        <f t="shared" si="13"/>
        <v>0</v>
      </c>
      <c r="O83" s="2">
        <f t="shared" si="13"/>
        <v>0</v>
      </c>
      <c r="P83" s="2">
        <f aca="true" t="shared" si="14" ref="P83:Y88">IF(COUNTIF(P$27:P$36,$E83)=0,0,1)</f>
        <v>0</v>
      </c>
      <c r="Q83" s="2">
        <f t="shared" si="14"/>
        <v>0</v>
      </c>
      <c r="R83" s="2">
        <f t="shared" si="14"/>
        <v>0</v>
      </c>
      <c r="S83" s="2">
        <f t="shared" si="14"/>
        <v>0</v>
      </c>
      <c r="T83" s="2">
        <f t="shared" si="14"/>
        <v>0</v>
      </c>
      <c r="U83" s="2">
        <f t="shared" si="14"/>
        <v>0</v>
      </c>
      <c r="V83" s="2">
        <f t="shared" si="14"/>
        <v>0</v>
      </c>
      <c r="W83" s="2">
        <f t="shared" si="14"/>
        <v>0</v>
      </c>
      <c r="X83" s="2">
        <f t="shared" si="14"/>
        <v>0</v>
      </c>
      <c r="Y83" s="2">
        <f t="shared" si="14"/>
        <v>0</v>
      </c>
      <c r="Z83" s="2">
        <f aca="true" t="shared" si="15" ref="Z83:AJ88">IF(COUNTIF(Z$27:Z$36,$E83)=0,0,1)</f>
        <v>0</v>
      </c>
      <c r="AA83" s="2">
        <f t="shared" si="15"/>
        <v>0</v>
      </c>
      <c r="AB83" s="2">
        <f t="shared" si="15"/>
        <v>0</v>
      </c>
      <c r="AC83" s="2">
        <f t="shared" si="15"/>
        <v>0</v>
      </c>
      <c r="AD83" s="2">
        <f t="shared" si="15"/>
        <v>0</v>
      </c>
      <c r="AE83" s="2">
        <f t="shared" si="15"/>
        <v>0</v>
      </c>
      <c r="AF83" s="2">
        <f t="shared" si="15"/>
        <v>0</v>
      </c>
      <c r="AG83" s="2">
        <f t="shared" si="15"/>
        <v>0</v>
      </c>
      <c r="AH83" s="2">
        <f t="shared" si="15"/>
        <v>0</v>
      </c>
      <c r="AI83" s="2">
        <f t="shared" si="15"/>
        <v>0</v>
      </c>
      <c r="AJ83" s="2">
        <f t="shared" si="15"/>
        <v>0</v>
      </c>
      <c r="AK83" s="2">
        <f>COUNTIF(F83:AJ83,1)</f>
        <v>0</v>
      </c>
    </row>
    <row r="84" spans="5:37" ht="13.5" customHeight="1" hidden="1">
      <c r="E84" s="41" t="s">
        <v>91</v>
      </c>
      <c r="F84" s="2">
        <f t="shared" si="13"/>
        <v>0</v>
      </c>
      <c r="G84" s="2">
        <f t="shared" si="13"/>
        <v>0</v>
      </c>
      <c r="H84" s="2">
        <f t="shared" si="13"/>
        <v>0</v>
      </c>
      <c r="I84" s="2">
        <f t="shared" si="13"/>
        <v>0</v>
      </c>
      <c r="J84" s="2">
        <f t="shared" si="13"/>
        <v>0</v>
      </c>
      <c r="K84" s="2">
        <f t="shared" si="13"/>
        <v>0</v>
      </c>
      <c r="L84" s="2">
        <f t="shared" si="13"/>
        <v>0</v>
      </c>
      <c r="M84" s="2">
        <f t="shared" si="13"/>
        <v>0</v>
      </c>
      <c r="N84" s="2">
        <f t="shared" si="13"/>
        <v>0</v>
      </c>
      <c r="O84" s="2">
        <f t="shared" si="13"/>
        <v>0</v>
      </c>
      <c r="P84" s="2">
        <f t="shared" si="14"/>
        <v>0</v>
      </c>
      <c r="Q84" s="2">
        <f t="shared" si="14"/>
        <v>0</v>
      </c>
      <c r="R84" s="2">
        <f t="shared" si="14"/>
        <v>0</v>
      </c>
      <c r="S84" s="2">
        <f t="shared" si="14"/>
        <v>0</v>
      </c>
      <c r="T84" s="2">
        <f t="shared" si="14"/>
        <v>0</v>
      </c>
      <c r="U84" s="2">
        <f t="shared" si="14"/>
        <v>0</v>
      </c>
      <c r="V84" s="2">
        <f t="shared" si="14"/>
        <v>0</v>
      </c>
      <c r="W84" s="2">
        <f t="shared" si="14"/>
        <v>0</v>
      </c>
      <c r="X84" s="2">
        <f t="shared" si="14"/>
        <v>0</v>
      </c>
      <c r="Y84" s="2">
        <f t="shared" si="14"/>
        <v>0</v>
      </c>
      <c r="Z84" s="2">
        <f t="shared" si="15"/>
        <v>0</v>
      </c>
      <c r="AA84" s="2">
        <f t="shared" si="15"/>
        <v>0</v>
      </c>
      <c r="AB84" s="2">
        <f t="shared" si="15"/>
        <v>0</v>
      </c>
      <c r="AC84" s="2">
        <f t="shared" si="15"/>
        <v>0</v>
      </c>
      <c r="AD84" s="2">
        <f t="shared" si="15"/>
        <v>0</v>
      </c>
      <c r="AE84" s="2">
        <f t="shared" si="15"/>
        <v>0</v>
      </c>
      <c r="AF84" s="2">
        <f t="shared" si="15"/>
        <v>0</v>
      </c>
      <c r="AG84" s="2">
        <f t="shared" si="15"/>
        <v>0</v>
      </c>
      <c r="AH84" s="2">
        <f t="shared" si="15"/>
        <v>0</v>
      </c>
      <c r="AI84" s="2">
        <f t="shared" si="15"/>
        <v>0</v>
      </c>
      <c r="AJ84" s="2">
        <f t="shared" si="15"/>
        <v>0</v>
      </c>
      <c r="AK84" s="2">
        <f>COUNTIF(F84:AJ84,1)</f>
        <v>0</v>
      </c>
    </row>
    <row r="85" spans="5:37" ht="13.5" customHeight="1" hidden="1">
      <c r="E85" s="41" t="s">
        <v>90</v>
      </c>
      <c r="F85" s="2">
        <f t="shared" si="13"/>
        <v>0</v>
      </c>
      <c r="G85" s="2">
        <f t="shared" si="13"/>
        <v>0</v>
      </c>
      <c r="H85" s="2">
        <f t="shared" si="13"/>
        <v>0</v>
      </c>
      <c r="I85" s="2">
        <f t="shared" si="13"/>
        <v>0</v>
      </c>
      <c r="J85" s="2">
        <f t="shared" si="13"/>
        <v>0</v>
      </c>
      <c r="K85" s="2">
        <f t="shared" si="13"/>
        <v>0</v>
      </c>
      <c r="L85" s="2">
        <f t="shared" si="13"/>
        <v>0</v>
      </c>
      <c r="M85" s="2">
        <f t="shared" si="13"/>
        <v>0</v>
      </c>
      <c r="N85" s="2">
        <f t="shared" si="13"/>
        <v>0</v>
      </c>
      <c r="O85" s="2">
        <f t="shared" si="13"/>
        <v>0</v>
      </c>
      <c r="P85" s="2">
        <f t="shared" si="14"/>
        <v>0</v>
      </c>
      <c r="Q85" s="2">
        <f t="shared" si="14"/>
        <v>0</v>
      </c>
      <c r="R85" s="2">
        <f t="shared" si="14"/>
        <v>0</v>
      </c>
      <c r="S85" s="2">
        <f t="shared" si="14"/>
        <v>0</v>
      </c>
      <c r="T85" s="2">
        <f t="shared" si="14"/>
        <v>0</v>
      </c>
      <c r="U85" s="2">
        <f t="shared" si="14"/>
        <v>0</v>
      </c>
      <c r="V85" s="2">
        <f t="shared" si="14"/>
        <v>0</v>
      </c>
      <c r="W85" s="2">
        <f t="shared" si="14"/>
        <v>0</v>
      </c>
      <c r="X85" s="2">
        <f t="shared" si="14"/>
        <v>0</v>
      </c>
      <c r="Y85" s="2">
        <f t="shared" si="14"/>
        <v>0</v>
      </c>
      <c r="Z85" s="2">
        <f t="shared" si="15"/>
        <v>0</v>
      </c>
      <c r="AA85" s="2">
        <f t="shared" si="15"/>
        <v>0</v>
      </c>
      <c r="AB85" s="2">
        <f t="shared" si="15"/>
        <v>0</v>
      </c>
      <c r="AC85" s="2">
        <f t="shared" si="15"/>
        <v>0</v>
      </c>
      <c r="AD85" s="2">
        <f t="shared" si="15"/>
        <v>0</v>
      </c>
      <c r="AE85" s="2">
        <f t="shared" si="15"/>
        <v>0</v>
      </c>
      <c r="AF85" s="2">
        <f t="shared" si="15"/>
        <v>0</v>
      </c>
      <c r="AG85" s="2">
        <f t="shared" si="15"/>
        <v>0</v>
      </c>
      <c r="AH85" s="2">
        <f t="shared" si="15"/>
        <v>0</v>
      </c>
      <c r="AI85" s="2">
        <f t="shared" si="15"/>
        <v>0</v>
      </c>
      <c r="AJ85" s="2">
        <f t="shared" si="15"/>
        <v>0</v>
      </c>
      <c r="AK85" s="2">
        <f>COUNTIF(F85:AJ85,1)</f>
        <v>0</v>
      </c>
    </row>
    <row r="86" spans="5:37" ht="13.5" customHeight="1" hidden="1">
      <c r="E86" s="41" t="s">
        <v>18</v>
      </c>
      <c r="F86" s="2">
        <f t="shared" si="13"/>
        <v>0</v>
      </c>
      <c r="G86" s="2">
        <f t="shared" si="13"/>
        <v>0</v>
      </c>
      <c r="H86" s="2">
        <f t="shared" si="13"/>
        <v>0</v>
      </c>
      <c r="I86" s="2">
        <f t="shared" si="13"/>
        <v>0</v>
      </c>
      <c r="J86" s="2">
        <f t="shared" si="13"/>
        <v>0</v>
      </c>
      <c r="K86" s="2">
        <f t="shared" si="13"/>
        <v>0</v>
      </c>
      <c r="L86" s="2">
        <f t="shared" si="13"/>
        <v>0</v>
      </c>
      <c r="M86" s="2">
        <f t="shared" si="13"/>
        <v>0</v>
      </c>
      <c r="N86" s="2">
        <f t="shared" si="13"/>
        <v>0</v>
      </c>
      <c r="O86" s="2">
        <f t="shared" si="13"/>
        <v>0</v>
      </c>
      <c r="P86" s="2">
        <f t="shared" si="14"/>
        <v>0</v>
      </c>
      <c r="Q86" s="2">
        <f t="shared" si="14"/>
        <v>0</v>
      </c>
      <c r="R86" s="2">
        <f t="shared" si="14"/>
        <v>0</v>
      </c>
      <c r="S86" s="2">
        <f t="shared" si="14"/>
        <v>0</v>
      </c>
      <c r="T86" s="2">
        <f t="shared" si="14"/>
        <v>0</v>
      </c>
      <c r="U86" s="2">
        <f t="shared" si="14"/>
        <v>0</v>
      </c>
      <c r="V86" s="2">
        <f t="shared" si="14"/>
        <v>0</v>
      </c>
      <c r="W86" s="2">
        <f t="shared" si="14"/>
        <v>0</v>
      </c>
      <c r="X86" s="2">
        <f t="shared" si="14"/>
        <v>0</v>
      </c>
      <c r="Y86" s="2">
        <f t="shared" si="14"/>
        <v>0</v>
      </c>
      <c r="Z86" s="2">
        <f t="shared" si="15"/>
        <v>0</v>
      </c>
      <c r="AA86" s="2">
        <f t="shared" si="15"/>
        <v>0</v>
      </c>
      <c r="AB86" s="2">
        <f t="shared" si="15"/>
        <v>0</v>
      </c>
      <c r="AC86" s="2">
        <f t="shared" si="15"/>
        <v>0</v>
      </c>
      <c r="AD86" s="2">
        <f t="shared" si="15"/>
        <v>0</v>
      </c>
      <c r="AE86" s="2">
        <f t="shared" si="15"/>
        <v>0</v>
      </c>
      <c r="AF86" s="2">
        <f t="shared" si="15"/>
        <v>0</v>
      </c>
      <c r="AG86" s="2">
        <f t="shared" si="15"/>
        <v>0</v>
      </c>
      <c r="AH86" s="2">
        <f t="shared" si="15"/>
        <v>0</v>
      </c>
      <c r="AI86" s="2">
        <f t="shared" si="15"/>
        <v>0</v>
      </c>
      <c r="AJ86" s="2">
        <f t="shared" si="15"/>
        <v>0</v>
      </c>
      <c r="AK86" s="2">
        <f t="shared" si="12"/>
        <v>0</v>
      </c>
    </row>
    <row r="87" spans="5:37" ht="13.5" customHeight="1" hidden="1">
      <c r="E87" s="41" t="s">
        <v>19</v>
      </c>
      <c r="F87" s="2">
        <f t="shared" si="13"/>
        <v>0</v>
      </c>
      <c r="G87" s="2">
        <f t="shared" si="13"/>
        <v>0</v>
      </c>
      <c r="H87" s="2">
        <f t="shared" si="13"/>
        <v>0</v>
      </c>
      <c r="I87" s="2">
        <f t="shared" si="13"/>
        <v>0</v>
      </c>
      <c r="J87" s="2">
        <f t="shared" si="13"/>
        <v>0</v>
      </c>
      <c r="K87" s="2">
        <f t="shared" si="13"/>
        <v>0</v>
      </c>
      <c r="L87" s="2">
        <f t="shared" si="13"/>
        <v>0</v>
      </c>
      <c r="M87" s="2">
        <f t="shared" si="13"/>
        <v>0</v>
      </c>
      <c r="N87" s="2">
        <f t="shared" si="13"/>
        <v>0</v>
      </c>
      <c r="O87" s="2">
        <f t="shared" si="13"/>
        <v>0</v>
      </c>
      <c r="P87" s="2">
        <f t="shared" si="14"/>
        <v>0</v>
      </c>
      <c r="Q87" s="2">
        <f t="shared" si="14"/>
        <v>0</v>
      </c>
      <c r="R87" s="2">
        <f t="shared" si="14"/>
        <v>0</v>
      </c>
      <c r="S87" s="2">
        <f t="shared" si="14"/>
        <v>0</v>
      </c>
      <c r="T87" s="2">
        <f t="shared" si="14"/>
        <v>0</v>
      </c>
      <c r="U87" s="2">
        <f t="shared" si="14"/>
        <v>0</v>
      </c>
      <c r="V87" s="2">
        <f t="shared" si="14"/>
        <v>0</v>
      </c>
      <c r="W87" s="2">
        <f t="shared" si="14"/>
        <v>0</v>
      </c>
      <c r="X87" s="2">
        <f t="shared" si="14"/>
        <v>0</v>
      </c>
      <c r="Y87" s="2">
        <f t="shared" si="14"/>
        <v>0</v>
      </c>
      <c r="Z87" s="2">
        <f t="shared" si="15"/>
        <v>0</v>
      </c>
      <c r="AA87" s="2">
        <f t="shared" si="15"/>
        <v>0</v>
      </c>
      <c r="AB87" s="2">
        <f t="shared" si="15"/>
        <v>0</v>
      </c>
      <c r="AC87" s="2">
        <f t="shared" si="15"/>
        <v>0</v>
      </c>
      <c r="AD87" s="2">
        <f t="shared" si="15"/>
        <v>0</v>
      </c>
      <c r="AE87" s="2">
        <f t="shared" si="15"/>
        <v>0</v>
      </c>
      <c r="AF87" s="2">
        <f t="shared" si="15"/>
        <v>0</v>
      </c>
      <c r="AG87" s="2">
        <f t="shared" si="15"/>
        <v>0</v>
      </c>
      <c r="AH87" s="2">
        <f t="shared" si="15"/>
        <v>0</v>
      </c>
      <c r="AI87" s="2">
        <f t="shared" si="15"/>
        <v>0</v>
      </c>
      <c r="AJ87" s="2">
        <f t="shared" si="15"/>
        <v>0</v>
      </c>
      <c r="AK87" s="2">
        <f t="shared" si="12"/>
        <v>0</v>
      </c>
    </row>
    <row r="88" spans="5:37" ht="13.5" customHeight="1" hidden="1">
      <c r="E88" s="41" t="s">
        <v>20</v>
      </c>
      <c r="F88" s="2">
        <f t="shared" si="13"/>
        <v>0</v>
      </c>
      <c r="G88" s="2">
        <f t="shared" si="13"/>
        <v>0</v>
      </c>
      <c r="H88" s="2">
        <f t="shared" si="13"/>
        <v>0</v>
      </c>
      <c r="I88" s="2">
        <f t="shared" si="13"/>
        <v>0</v>
      </c>
      <c r="J88" s="2">
        <f t="shared" si="13"/>
        <v>0</v>
      </c>
      <c r="K88" s="2">
        <f t="shared" si="13"/>
        <v>0</v>
      </c>
      <c r="L88" s="2">
        <f t="shared" si="13"/>
        <v>0</v>
      </c>
      <c r="M88" s="2">
        <f t="shared" si="13"/>
        <v>0</v>
      </c>
      <c r="N88" s="2">
        <f t="shared" si="13"/>
        <v>0</v>
      </c>
      <c r="O88" s="2">
        <f t="shared" si="13"/>
        <v>0</v>
      </c>
      <c r="P88" s="2">
        <f t="shared" si="14"/>
        <v>0</v>
      </c>
      <c r="Q88" s="2">
        <f t="shared" si="14"/>
        <v>0</v>
      </c>
      <c r="R88" s="2">
        <f t="shared" si="14"/>
        <v>0</v>
      </c>
      <c r="S88" s="2">
        <f t="shared" si="14"/>
        <v>0</v>
      </c>
      <c r="T88" s="2">
        <f t="shared" si="14"/>
        <v>0</v>
      </c>
      <c r="U88" s="2">
        <f t="shared" si="14"/>
        <v>0</v>
      </c>
      <c r="V88" s="2">
        <f t="shared" si="14"/>
        <v>0</v>
      </c>
      <c r="W88" s="2">
        <f t="shared" si="14"/>
        <v>0</v>
      </c>
      <c r="X88" s="2">
        <f t="shared" si="14"/>
        <v>0</v>
      </c>
      <c r="Y88" s="2">
        <f t="shared" si="14"/>
        <v>0</v>
      </c>
      <c r="Z88" s="2">
        <f t="shared" si="15"/>
        <v>0</v>
      </c>
      <c r="AA88" s="2">
        <f t="shared" si="15"/>
        <v>0</v>
      </c>
      <c r="AB88" s="2">
        <f t="shared" si="15"/>
        <v>0</v>
      </c>
      <c r="AC88" s="2">
        <f t="shared" si="15"/>
        <v>0</v>
      </c>
      <c r="AD88" s="2">
        <f t="shared" si="15"/>
        <v>0</v>
      </c>
      <c r="AE88" s="2">
        <f t="shared" si="15"/>
        <v>0</v>
      </c>
      <c r="AF88" s="2">
        <f t="shared" si="15"/>
        <v>0</v>
      </c>
      <c r="AG88" s="2">
        <f t="shared" si="15"/>
        <v>0</v>
      </c>
      <c r="AH88" s="2">
        <f t="shared" si="15"/>
        <v>0</v>
      </c>
      <c r="AI88" s="2">
        <f t="shared" si="15"/>
        <v>0</v>
      </c>
      <c r="AJ88" s="2">
        <f t="shared" si="15"/>
        <v>0</v>
      </c>
      <c r="AK88" s="2">
        <f t="shared" si="12"/>
        <v>0</v>
      </c>
    </row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</sheetData>
  <sheetProtection password="FA01" sheet="1" formatCells="0"/>
  <mergeCells count="200">
    <mergeCell ref="AQ29:AS30"/>
    <mergeCell ref="AT29:AT30"/>
    <mergeCell ref="AU29:AU30"/>
    <mergeCell ref="AV29:AV30"/>
    <mergeCell ref="AY29:AY30"/>
    <mergeCell ref="AY27:AY28"/>
    <mergeCell ref="AX27:AX28"/>
    <mergeCell ref="AZ27:AZ28"/>
    <mergeCell ref="AX29:AX30"/>
    <mergeCell ref="AZ29:AZ30"/>
    <mergeCell ref="AW29:AW30"/>
    <mergeCell ref="AZ25:AZ26"/>
    <mergeCell ref="AR27:AR28"/>
    <mergeCell ref="AT27:AT28"/>
    <mergeCell ref="AU27:AU28"/>
    <mergeCell ref="AV27:AV28"/>
    <mergeCell ref="AW27:AW28"/>
    <mergeCell ref="AY25:AY26"/>
    <mergeCell ref="AY23:AY24"/>
    <mergeCell ref="AZ23:AZ24"/>
    <mergeCell ref="AR25:AR26"/>
    <mergeCell ref="AT25:AT26"/>
    <mergeCell ref="AU25:AU26"/>
    <mergeCell ref="AV25:AV26"/>
    <mergeCell ref="AW25:AW26"/>
    <mergeCell ref="AX25:AX26"/>
    <mergeCell ref="AT23:AT24"/>
    <mergeCell ref="AU23:AU24"/>
    <mergeCell ref="AV23:AV24"/>
    <mergeCell ref="AW23:AW24"/>
    <mergeCell ref="AX23:AX24"/>
    <mergeCell ref="AW21:AW22"/>
    <mergeCell ref="AX21:AX22"/>
    <mergeCell ref="AY19:AY20"/>
    <mergeCell ref="AZ19:AZ20"/>
    <mergeCell ref="AR21:AR22"/>
    <mergeCell ref="AT21:AT22"/>
    <mergeCell ref="AU21:AU22"/>
    <mergeCell ref="AV21:AV22"/>
    <mergeCell ref="AZ21:AZ22"/>
    <mergeCell ref="AY21:AY22"/>
    <mergeCell ref="AZ17:AZ18"/>
    <mergeCell ref="AR19:AR20"/>
    <mergeCell ref="AT19:AT20"/>
    <mergeCell ref="AU19:AU20"/>
    <mergeCell ref="AV19:AV20"/>
    <mergeCell ref="AW19:AW20"/>
    <mergeCell ref="AX19:AX20"/>
    <mergeCell ref="AW17:AW18"/>
    <mergeCell ref="AX17:AX18"/>
    <mergeCell ref="AY17:AY18"/>
    <mergeCell ref="AU15:AU16"/>
    <mergeCell ref="AV15:AV16"/>
    <mergeCell ref="AW15:AW16"/>
    <mergeCell ref="AX15:AX16"/>
    <mergeCell ref="AZ15:AZ16"/>
    <mergeCell ref="AW13:AW14"/>
    <mergeCell ref="AX13:AX14"/>
    <mergeCell ref="AY15:AY16"/>
    <mergeCell ref="AZ11:AZ12"/>
    <mergeCell ref="AR13:AR14"/>
    <mergeCell ref="AT13:AT14"/>
    <mergeCell ref="AU13:AU14"/>
    <mergeCell ref="AV13:AV14"/>
    <mergeCell ref="AZ13:AZ14"/>
    <mergeCell ref="AZ9:AZ10"/>
    <mergeCell ref="AR11:AR12"/>
    <mergeCell ref="AT11:AT12"/>
    <mergeCell ref="AU11:AU12"/>
    <mergeCell ref="AV11:AV12"/>
    <mergeCell ref="AW11:AW12"/>
    <mergeCell ref="AX11:AX12"/>
    <mergeCell ref="AY11:AY12"/>
    <mergeCell ref="AW9:AW10"/>
    <mergeCell ref="AX9:AX10"/>
    <mergeCell ref="AY9:AY10"/>
    <mergeCell ref="AU9:AU10"/>
    <mergeCell ref="AV9:AV10"/>
    <mergeCell ref="AS17:AS18"/>
    <mergeCell ref="AS27:AS28"/>
    <mergeCell ref="AT17:AT18"/>
    <mergeCell ref="AU17:AU18"/>
    <mergeCell ref="AV17:AV18"/>
    <mergeCell ref="AY13:AY14"/>
    <mergeCell ref="AT15:AT16"/>
    <mergeCell ref="AA23:AA26"/>
    <mergeCell ref="AD23:AD26"/>
    <mergeCell ref="Z23:Z26"/>
    <mergeCell ref="P23:P26"/>
    <mergeCell ref="AB23:AB26"/>
    <mergeCell ref="U23:U26"/>
    <mergeCell ref="T23:T26"/>
    <mergeCell ref="Y23:Y26"/>
    <mergeCell ref="C9:D9"/>
    <mergeCell ref="C16:D16"/>
    <mergeCell ref="A23:B26"/>
    <mergeCell ref="C11:D11"/>
    <mergeCell ref="C23:C26"/>
    <mergeCell ref="C14:D14"/>
    <mergeCell ref="C20:D20"/>
    <mergeCell ref="C19:D19"/>
    <mergeCell ref="C17:D17"/>
    <mergeCell ref="AL23:AL26"/>
    <mergeCell ref="AM23:AM26"/>
    <mergeCell ref="AM17:AM19"/>
    <mergeCell ref="AL8:AL10"/>
    <mergeCell ref="AM8:AM10"/>
    <mergeCell ref="C13:D13"/>
    <mergeCell ref="C10:D10"/>
    <mergeCell ref="C7:D8"/>
    <mergeCell ref="C12:D12"/>
    <mergeCell ref="C18:D18"/>
    <mergeCell ref="AN11:AN13"/>
    <mergeCell ref="AN14:AN16"/>
    <mergeCell ref="AR7:AR8"/>
    <mergeCell ref="AN23:AN26"/>
    <mergeCell ref="AC23:AC26"/>
    <mergeCell ref="AF23:AF26"/>
    <mergeCell ref="AJ23:AJ26"/>
    <mergeCell ref="AK23:AK26"/>
    <mergeCell ref="AG23:AG26"/>
    <mergeCell ref="AH23:AH26"/>
    <mergeCell ref="A3:G5"/>
    <mergeCell ref="H3:Z5"/>
    <mergeCell ref="A7:B8"/>
    <mergeCell ref="A9:B22"/>
    <mergeCell ref="AY7:AY8"/>
    <mergeCell ref="AU7:AU8"/>
    <mergeCell ref="AQ7:AQ8"/>
    <mergeCell ref="AM14:AM16"/>
    <mergeCell ref="AL11:AL13"/>
    <mergeCell ref="AR9:AR10"/>
    <mergeCell ref="H23:H26"/>
    <mergeCell ref="C22:E22"/>
    <mergeCell ref="F7:AJ7"/>
    <mergeCell ref="C15:D15"/>
    <mergeCell ref="E7:E8"/>
    <mergeCell ref="AB5:AD5"/>
    <mergeCell ref="X23:X26"/>
    <mergeCell ref="R23:R26"/>
    <mergeCell ref="O23:O26"/>
    <mergeCell ref="F23:F26"/>
    <mergeCell ref="V44:X44"/>
    <mergeCell ref="E23:E26"/>
    <mergeCell ref="AO1:AP1"/>
    <mergeCell ref="AO2:AP3"/>
    <mergeCell ref="AE5:AJ5"/>
    <mergeCell ref="AL5:AP5"/>
    <mergeCell ref="V43:X43"/>
    <mergeCell ref="V41:X41"/>
    <mergeCell ref="V42:X42"/>
    <mergeCell ref="A1:E1"/>
    <mergeCell ref="J23:J26"/>
    <mergeCell ref="AV7:AV8"/>
    <mergeCell ref="AX7:AX8"/>
    <mergeCell ref="AS11:AS12"/>
    <mergeCell ref="AS13:AS14"/>
    <mergeCell ref="AS15:AS16"/>
    <mergeCell ref="AT9:AT10"/>
    <mergeCell ref="AL17:AL19"/>
    <mergeCell ref="AL14:AL16"/>
    <mergeCell ref="AN8:AN10"/>
    <mergeCell ref="AV3:AX5"/>
    <mergeCell ref="D23:D26"/>
    <mergeCell ref="AW7:AW8"/>
    <mergeCell ref="AZ7:AZ8"/>
    <mergeCell ref="AR3:AU5"/>
    <mergeCell ref="AI23:AI26"/>
    <mergeCell ref="AM11:AM13"/>
    <mergeCell ref="AK8:AK19"/>
    <mergeCell ref="AT7:AT8"/>
    <mergeCell ref="AS9:AS10"/>
    <mergeCell ref="A41:D44"/>
    <mergeCell ref="A39:E39"/>
    <mergeCell ref="Q23:Q26"/>
    <mergeCell ref="K23:K26"/>
    <mergeCell ref="L23:L26"/>
    <mergeCell ref="M23:M26"/>
    <mergeCell ref="A38:E38"/>
    <mergeCell ref="B37:E37"/>
    <mergeCell ref="G23:G26"/>
    <mergeCell ref="B27:B36"/>
    <mergeCell ref="AN17:AN19"/>
    <mergeCell ref="AQ9:AQ28"/>
    <mergeCell ref="A27:A37"/>
    <mergeCell ref="AE23:AE26"/>
    <mergeCell ref="C21:D21"/>
    <mergeCell ref="V23:V26"/>
    <mergeCell ref="W23:W26"/>
    <mergeCell ref="N23:N26"/>
    <mergeCell ref="S23:S26"/>
    <mergeCell ref="I23:I26"/>
    <mergeCell ref="AS7:AS8"/>
    <mergeCell ref="AS19:AS20"/>
    <mergeCell ref="AS21:AS22"/>
    <mergeCell ref="AS23:AS24"/>
    <mergeCell ref="AS25:AS26"/>
    <mergeCell ref="AR17:AR18"/>
    <mergeCell ref="AR15:AR16"/>
    <mergeCell ref="AR23:AR24"/>
  </mergeCells>
  <conditionalFormatting sqref="E9:AI21 E27:AI31">
    <cfRule type="expression" priority="54" dxfId="0" stopIfTrue="1">
      <formula>E9=""</formula>
    </cfRule>
  </conditionalFormatting>
  <conditionalFormatting sqref="F39:AI39">
    <cfRule type="containsBlanks" priority="50" dxfId="0" stopIfTrue="1">
      <formula>LEN(TRIM(F39))=0</formula>
    </cfRule>
  </conditionalFormatting>
  <conditionalFormatting sqref="F42:R42 T42:U42">
    <cfRule type="containsBlanks" priority="49" dxfId="0" stopIfTrue="1">
      <formula>LEN(TRIM(F42))=0</formula>
    </cfRule>
  </conditionalFormatting>
  <conditionalFormatting sqref="F23:AI26 F8:AI8">
    <cfRule type="expression" priority="46" dxfId="24" stopIfTrue="1">
      <formula>WEEKDAY(F8,1)=1</formula>
    </cfRule>
    <cfRule type="expression" priority="47" dxfId="25" stopIfTrue="1">
      <formula>WEEKDAY(F8,1)=7</formula>
    </cfRule>
  </conditionalFormatting>
  <conditionalFormatting sqref="AT9:AT18">
    <cfRule type="containsBlanks" priority="25" dxfId="2" stopIfTrue="1">
      <formula>LEN(TRIM(AT9))=0</formula>
    </cfRule>
  </conditionalFormatting>
  <conditionalFormatting sqref="AU9:AU18 AW9:AW18 AY9:AZ18">
    <cfRule type="containsBlanks" priority="24" dxfId="0" stopIfTrue="1">
      <formula>LEN(TRIM(AU9))=0</formula>
    </cfRule>
  </conditionalFormatting>
  <conditionalFormatting sqref="AE5:AJ5 AL5:AP5">
    <cfRule type="containsBlanks" priority="23" dxfId="0" stopIfTrue="1">
      <formula>LEN(TRIM(AE5))=0</formula>
    </cfRule>
  </conditionalFormatting>
  <conditionalFormatting sqref="AZ3 AZ5">
    <cfRule type="containsBlanks" priority="22" dxfId="2" stopIfTrue="1">
      <formula>LEN(TRIM(AZ3))=0</formula>
    </cfRule>
  </conditionalFormatting>
  <conditionalFormatting sqref="AT19:AT28">
    <cfRule type="containsBlanks" priority="4" dxfId="2" stopIfTrue="1">
      <formula>LEN(TRIM(AT19))=0</formula>
    </cfRule>
  </conditionalFormatting>
  <conditionalFormatting sqref="AU19:AU28 AW19:AW28 AY19:AZ28">
    <cfRule type="containsBlanks" priority="3" dxfId="0" stopIfTrue="1">
      <formula>LEN(TRIM(AU19))=0</formula>
    </cfRule>
  </conditionalFormatting>
  <conditionalFormatting sqref="E32:AI36">
    <cfRule type="expression" priority="2" dxfId="0" stopIfTrue="1">
      <formula>E32=""</formula>
    </cfRule>
  </conditionalFormatting>
  <conditionalFormatting sqref="F8:AI8 F23:AI26">
    <cfRule type="cellIs" priority="1" dxfId="26" operator="equal" stopIfTrue="1">
      <formula>44315</formula>
    </cfRule>
  </conditionalFormatting>
  <dataValidations count="3">
    <dataValidation type="list" allowBlank="1" showInputMessage="1" showErrorMessage="1" sqref="F9:AJ21">
      <formula1>"出"</formula1>
    </dataValidation>
    <dataValidation type="list" allowBlank="1" showInputMessage="1" showErrorMessage="1" sqref="F27:AJ36">
      <formula1>INDIRECT("$K$50:$K$64")</formula1>
    </dataValidation>
    <dataValidation type="list" allowBlank="1" showInputMessage="1" showErrorMessage="1" sqref="F39:AJ39">
      <formula1>"○,無"</formula1>
    </dataValidation>
  </dataValidations>
  <printOptions/>
  <pageMargins left="0.1968503937007874" right="0.1968503937007874" top="0.7874015748031497" bottom="0" header="0" footer="0.1968503937007874"/>
  <pageSetup cellComments="asDisplayed" horizontalDpi="600" verticalDpi="600" orientation="landscape" paperSize="9" scale="60" r:id="rId3"/>
  <colBreaks count="1" manualBreakCount="1">
    <brk id="42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88"/>
  <sheetViews>
    <sheetView view="pageBreakPreview" zoomScale="85" zoomScaleNormal="75" zoomScaleSheetLayoutView="85" zoomScalePageLayoutView="0" workbookViewId="0" topLeftCell="A1">
      <selection activeCell="A1" sqref="A1:E1"/>
    </sheetView>
  </sheetViews>
  <sheetFormatPr defaultColWidth="9.140625" defaultRowHeight="15"/>
  <cols>
    <col min="1" max="2" width="7.8515625" style="34" customWidth="1"/>
    <col min="3" max="4" width="4.7109375" style="34" customWidth="1"/>
    <col min="5" max="5" width="17.140625" style="34" customWidth="1"/>
    <col min="6" max="36" width="4.140625" style="34" customWidth="1"/>
    <col min="37" max="37" width="9.8515625" style="34" customWidth="1"/>
    <col min="38" max="38" width="14.57421875" style="34" customWidth="1"/>
    <col min="39" max="40" width="9.8515625" style="34" customWidth="1"/>
    <col min="41" max="42" width="7.57421875" style="34" customWidth="1"/>
    <col min="43" max="43" width="3.57421875" style="34" customWidth="1"/>
    <col min="44" max="44" width="4.28125" style="34" bestFit="1" customWidth="1"/>
    <col min="45" max="45" width="3.8515625" style="34" customWidth="1"/>
    <col min="46" max="46" width="19.421875" style="34" customWidth="1"/>
    <col min="47" max="51" width="15.57421875" style="34" customWidth="1"/>
    <col min="52" max="52" width="30.57421875" style="34" customWidth="1"/>
    <col min="53" max="53" width="9.00390625" style="34" customWidth="1"/>
    <col min="54" max="16384" width="9.00390625" style="34" customWidth="1"/>
  </cols>
  <sheetData>
    <row r="1" spans="1:46" ht="24" customHeight="1">
      <c r="A1" s="264" t="s">
        <v>145</v>
      </c>
      <c r="B1" s="265"/>
      <c r="C1" s="265"/>
      <c r="D1" s="265"/>
      <c r="E1" s="266"/>
      <c r="F1" s="72"/>
      <c r="G1" s="73"/>
      <c r="H1" s="73"/>
      <c r="I1" s="73"/>
      <c r="J1" s="74"/>
      <c r="L1" s="35"/>
      <c r="AJ1" s="36"/>
      <c r="AK1" s="36"/>
      <c r="AO1" s="250" t="s">
        <v>155</v>
      </c>
      <c r="AP1" s="250"/>
      <c r="AT1" s="33" t="s">
        <v>146</v>
      </c>
    </row>
    <row r="2" spans="1:42" ht="24" customHeight="1">
      <c r="A2" s="37"/>
      <c r="B2" s="37"/>
      <c r="C2" s="37"/>
      <c r="D2" s="37"/>
      <c r="E2" s="37"/>
      <c r="G2" s="30"/>
      <c r="I2" s="38"/>
      <c r="J2" s="38"/>
      <c r="K2" s="38"/>
      <c r="L2" s="38"/>
      <c r="M2" s="38"/>
      <c r="N2" s="38"/>
      <c r="O2" s="38"/>
      <c r="P2" s="38"/>
      <c r="Q2" s="38"/>
      <c r="R2" s="38"/>
      <c r="W2" s="39"/>
      <c r="X2" s="39"/>
      <c r="AJ2" s="40"/>
      <c r="AK2" s="40"/>
      <c r="AO2" s="251"/>
      <c r="AP2" s="251"/>
    </row>
    <row r="3" spans="1:52" ht="24" customHeight="1">
      <c r="A3" s="276" t="s">
        <v>170</v>
      </c>
      <c r="B3" s="276"/>
      <c r="C3" s="276"/>
      <c r="D3" s="276"/>
      <c r="E3" s="276"/>
      <c r="F3" s="276"/>
      <c r="G3" s="276"/>
      <c r="H3" s="277" t="s">
        <v>163</v>
      </c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J3" s="40"/>
      <c r="AK3" s="40"/>
      <c r="AO3" s="251"/>
      <c r="AP3" s="251"/>
      <c r="AR3" s="222" t="str">
        <f>A3</f>
        <v>令和 3 年 5 月</v>
      </c>
      <c r="AS3" s="222"/>
      <c r="AT3" s="222"/>
      <c r="AU3" s="222"/>
      <c r="AV3" s="216" t="s">
        <v>162</v>
      </c>
      <c r="AW3" s="216"/>
      <c r="AX3" s="216"/>
      <c r="AY3" s="1" t="s">
        <v>156</v>
      </c>
      <c r="AZ3" s="177">
        <f>IF(AE5="","",AE5)</f>
      </c>
    </row>
    <row r="4" spans="1:51" ht="7.5" customHeight="1">
      <c r="A4" s="276"/>
      <c r="B4" s="276"/>
      <c r="C4" s="276"/>
      <c r="D4" s="276"/>
      <c r="E4" s="276"/>
      <c r="F4" s="276"/>
      <c r="G4" s="276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J4" s="40"/>
      <c r="AK4" s="40"/>
      <c r="AO4" s="42"/>
      <c r="AP4" s="42"/>
      <c r="AR4" s="222"/>
      <c r="AS4" s="222"/>
      <c r="AT4" s="222"/>
      <c r="AU4" s="222"/>
      <c r="AV4" s="216"/>
      <c r="AW4" s="216"/>
      <c r="AX4" s="216"/>
      <c r="AY4" s="43"/>
    </row>
    <row r="5" spans="1:52" ht="24" customHeight="1">
      <c r="A5" s="276"/>
      <c r="B5" s="276"/>
      <c r="C5" s="276"/>
      <c r="D5" s="276"/>
      <c r="E5" s="276"/>
      <c r="F5" s="276"/>
      <c r="G5" s="276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B5" s="275" t="s">
        <v>157</v>
      </c>
      <c r="AC5" s="275"/>
      <c r="AD5" s="275"/>
      <c r="AE5" s="252"/>
      <c r="AF5" s="253"/>
      <c r="AG5" s="253"/>
      <c r="AH5" s="253"/>
      <c r="AI5" s="253"/>
      <c r="AJ5" s="254"/>
      <c r="AK5" s="1" t="s">
        <v>0</v>
      </c>
      <c r="AL5" s="255"/>
      <c r="AM5" s="256"/>
      <c r="AN5" s="256"/>
      <c r="AO5" s="256"/>
      <c r="AP5" s="257"/>
      <c r="AR5" s="222"/>
      <c r="AS5" s="222"/>
      <c r="AT5" s="222"/>
      <c r="AU5" s="222"/>
      <c r="AV5" s="216"/>
      <c r="AW5" s="216"/>
      <c r="AX5" s="216"/>
      <c r="AY5" s="1" t="s">
        <v>81</v>
      </c>
      <c r="AZ5" s="177">
        <f>IF(AL5="","",AL5)</f>
      </c>
    </row>
    <row r="6" spans="14:40" ht="7.5" customHeight="1" thickBot="1"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J6" s="30"/>
      <c r="AK6" s="30"/>
      <c r="AN6" s="30"/>
    </row>
    <row r="7" spans="1:52" ht="19.5" customHeight="1">
      <c r="A7" s="278" t="s">
        <v>1</v>
      </c>
      <c r="B7" s="279"/>
      <c r="C7" s="300" t="s">
        <v>135</v>
      </c>
      <c r="D7" s="231"/>
      <c r="E7" s="273" t="s">
        <v>2</v>
      </c>
      <c r="F7" s="270" t="s">
        <v>3</v>
      </c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2"/>
      <c r="AK7" s="45" t="s">
        <v>94</v>
      </c>
      <c r="AL7" s="44" t="s">
        <v>93</v>
      </c>
      <c r="AM7" s="44" t="s">
        <v>153</v>
      </c>
      <c r="AN7" s="80" t="s">
        <v>154</v>
      </c>
      <c r="AQ7" s="286"/>
      <c r="AR7" s="289"/>
      <c r="AS7" s="180" t="s">
        <v>143</v>
      </c>
      <c r="AT7" s="231" t="s">
        <v>69</v>
      </c>
      <c r="AU7" s="218" t="s">
        <v>74</v>
      </c>
      <c r="AV7" s="235" t="s">
        <v>75</v>
      </c>
      <c r="AW7" s="218" t="s">
        <v>95</v>
      </c>
      <c r="AX7" s="235" t="s">
        <v>76</v>
      </c>
      <c r="AY7" s="285" t="s">
        <v>77</v>
      </c>
      <c r="AZ7" s="220" t="s">
        <v>78</v>
      </c>
    </row>
    <row r="8" spans="1:52" ht="19.5" customHeight="1" thickBot="1">
      <c r="A8" s="280"/>
      <c r="B8" s="281"/>
      <c r="C8" s="301"/>
      <c r="D8" s="302"/>
      <c r="E8" s="274"/>
      <c r="F8" s="46">
        <f>'日付'!B4</f>
        <v>44317</v>
      </c>
      <c r="G8" s="46">
        <f>'日付'!C4</f>
        <v>44318</v>
      </c>
      <c r="H8" s="46">
        <f>'日付'!D4</f>
        <v>44319</v>
      </c>
      <c r="I8" s="46">
        <f>'日付'!E4</f>
        <v>44320</v>
      </c>
      <c r="J8" s="46">
        <f>'日付'!F4</f>
        <v>44321</v>
      </c>
      <c r="K8" s="46">
        <f>'日付'!G4</f>
        <v>44322</v>
      </c>
      <c r="L8" s="46">
        <f>'日付'!H4</f>
        <v>44323</v>
      </c>
      <c r="M8" s="46">
        <f>'日付'!I4</f>
        <v>44324</v>
      </c>
      <c r="N8" s="46">
        <f>'日付'!J4</f>
        <v>44325</v>
      </c>
      <c r="O8" s="46">
        <f>'日付'!K4</f>
        <v>44326</v>
      </c>
      <c r="P8" s="46">
        <f>'日付'!L4</f>
        <v>44327</v>
      </c>
      <c r="Q8" s="46">
        <f>'日付'!M4</f>
        <v>44328</v>
      </c>
      <c r="R8" s="46">
        <f>'日付'!N4</f>
        <v>44329</v>
      </c>
      <c r="S8" s="46">
        <f>'日付'!O4</f>
        <v>44330</v>
      </c>
      <c r="T8" s="46">
        <f>'日付'!P4</f>
        <v>44331</v>
      </c>
      <c r="U8" s="46">
        <f>'日付'!Q4</f>
        <v>44332</v>
      </c>
      <c r="V8" s="46">
        <f>'日付'!R4</f>
        <v>44333</v>
      </c>
      <c r="W8" s="46">
        <f>'日付'!S4</f>
        <v>44334</v>
      </c>
      <c r="X8" s="46">
        <f>'日付'!T4</f>
        <v>44335</v>
      </c>
      <c r="Y8" s="46">
        <f>'日付'!U4</f>
        <v>44336</v>
      </c>
      <c r="Z8" s="46">
        <f>'日付'!V4</f>
        <v>44337</v>
      </c>
      <c r="AA8" s="46">
        <f>'日付'!W4</f>
        <v>44338</v>
      </c>
      <c r="AB8" s="46">
        <f>'日付'!X4</f>
        <v>44339</v>
      </c>
      <c r="AC8" s="46">
        <f>'日付'!Y4</f>
        <v>44340</v>
      </c>
      <c r="AD8" s="46">
        <f>'日付'!Z4</f>
        <v>44341</v>
      </c>
      <c r="AE8" s="46">
        <f>'日付'!AA4</f>
        <v>44342</v>
      </c>
      <c r="AF8" s="46">
        <f>'日付'!AB4</f>
        <v>44343</v>
      </c>
      <c r="AG8" s="46">
        <f>'日付'!AC4</f>
        <v>44344</v>
      </c>
      <c r="AH8" s="46">
        <f>'日付'!AD4</f>
        <v>44345</v>
      </c>
      <c r="AI8" s="46">
        <f>'日付'!AE4</f>
        <v>44346</v>
      </c>
      <c r="AJ8" s="46">
        <f>'日付'!AF4</f>
        <v>44347</v>
      </c>
      <c r="AK8" s="228" t="s">
        <v>130</v>
      </c>
      <c r="AL8" s="239" t="s">
        <v>133</v>
      </c>
      <c r="AM8" s="225">
        <f>COUNTIF($F$38:$AJ$38,1)+COUNTIF($F$38:$AJ$38,2)+COUNTIF($F$38:$AJ$38,3)</f>
        <v>0</v>
      </c>
      <c r="AN8" s="243">
        <f>AM8+'【4月】月集計表'!AN8</f>
        <v>0</v>
      </c>
      <c r="AQ8" s="287"/>
      <c r="AR8" s="290"/>
      <c r="AS8" s="181"/>
      <c r="AT8" s="232"/>
      <c r="AU8" s="219"/>
      <c r="AV8" s="236"/>
      <c r="AW8" s="219"/>
      <c r="AX8" s="236"/>
      <c r="AY8" s="219"/>
      <c r="AZ8" s="221"/>
    </row>
    <row r="9" spans="1:52" ht="16.5" customHeight="1">
      <c r="A9" s="192" t="s">
        <v>5</v>
      </c>
      <c r="B9" s="282"/>
      <c r="C9" s="303">
        <v>1</v>
      </c>
      <c r="D9" s="304"/>
      <c r="E9" s="178">
        <f>IF('【4月】月集計表'!E9&lt;&gt;"",'【4月】月集計表'!E9,"")</f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229"/>
      <c r="AL9" s="240"/>
      <c r="AM9" s="226"/>
      <c r="AN9" s="244"/>
      <c r="AQ9" s="189" t="s">
        <v>125</v>
      </c>
      <c r="AR9" s="288">
        <v>1</v>
      </c>
      <c r="AS9" s="233"/>
      <c r="AT9" s="237">
        <f>IF(E27="","",E27)</f>
      </c>
      <c r="AU9" s="307"/>
      <c r="AV9" s="310">
        <f>IF(90000&lt;=AU9,90000,AU9)</f>
        <v>0</v>
      </c>
      <c r="AW9" s="307"/>
      <c r="AX9" s="310">
        <f>IF(20000&lt;=AW9,20000,AW9)</f>
        <v>0</v>
      </c>
      <c r="AY9" s="307"/>
      <c r="AZ9" s="315"/>
    </row>
    <row r="10" spans="1:52" ht="16.5" customHeight="1">
      <c r="A10" s="193"/>
      <c r="B10" s="283"/>
      <c r="C10" s="197">
        <v>2</v>
      </c>
      <c r="D10" s="198"/>
      <c r="E10" s="151">
        <f>IF('【4月】月集計表'!E10&lt;&gt;"",'【4月】月集計表'!E10,"")</f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229"/>
      <c r="AL10" s="242"/>
      <c r="AM10" s="227"/>
      <c r="AN10" s="245"/>
      <c r="AQ10" s="190"/>
      <c r="AR10" s="185"/>
      <c r="AS10" s="234"/>
      <c r="AT10" s="238"/>
      <c r="AU10" s="309"/>
      <c r="AV10" s="311"/>
      <c r="AW10" s="308"/>
      <c r="AX10" s="311"/>
      <c r="AY10" s="308"/>
      <c r="AZ10" s="316"/>
    </row>
    <row r="11" spans="1:52" ht="16.5" customHeight="1">
      <c r="A11" s="193"/>
      <c r="B11" s="283"/>
      <c r="C11" s="197">
        <v>3</v>
      </c>
      <c r="D11" s="198"/>
      <c r="E11" s="151">
        <f>IF('【4月】月集計表'!E11&lt;&gt;"",'【4月】月集計表'!E11,"")</f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229"/>
      <c r="AL11" s="239" t="s">
        <v>131</v>
      </c>
      <c r="AM11" s="225">
        <f>COUNTIF($F$38:$AJ$38,2)+COUNTIF($F$38:$AJ$38,3)</f>
        <v>0</v>
      </c>
      <c r="AN11" s="243">
        <f>AM11+'【4月】月集計表'!AN11</f>
        <v>0</v>
      </c>
      <c r="AQ11" s="190"/>
      <c r="AR11" s="185">
        <v>2</v>
      </c>
      <c r="AS11" s="183"/>
      <c r="AT11" s="314">
        <f>IF(E28="","",E28)</f>
      </c>
      <c r="AU11" s="308"/>
      <c r="AV11" s="311">
        <f>IF(90000&lt;=AU11,90000,AU11)</f>
        <v>0</v>
      </c>
      <c r="AW11" s="308"/>
      <c r="AX11" s="311">
        <f>IF(20000&lt;=AW11,20000,AW11)</f>
        <v>0</v>
      </c>
      <c r="AY11" s="308"/>
      <c r="AZ11" s="316"/>
    </row>
    <row r="12" spans="1:52" ht="16.5" customHeight="1">
      <c r="A12" s="193"/>
      <c r="B12" s="283"/>
      <c r="C12" s="197">
        <v>4</v>
      </c>
      <c r="D12" s="198"/>
      <c r="E12" s="151">
        <f>IF('【4月】月集計表'!E12&lt;&gt;"",'【4月】月集計表'!E12,"")</f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229"/>
      <c r="AL12" s="240"/>
      <c r="AM12" s="226"/>
      <c r="AN12" s="244"/>
      <c r="AQ12" s="190"/>
      <c r="AR12" s="185"/>
      <c r="AS12" s="184"/>
      <c r="AT12" s="238"/>
      <c r="AU12" s="309"/>
      <c r="AV12" s="311"/>
      <c r="AW12" s="308"/>
      <c r="AX12" s="311"/>
      <c r="AY12" s="308"/>
      <c r="AZ12" s="316"/>
    </row>
    <row r="13" spans="1:52" ht="16.5" customHeight="1">
      <c r="A13" s="193"/>
      <c r="B13" s="283"/>
      <c r="C13" s="197">
        <v>5</v>
      </c>
      <c r="D13" s="198"/>
      <c r="E13" s="151">
        <f>IF('【4月】月集計表'!E13&lt;&gt;"",'【4月】月集計表'!E13,"")</f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229"/>
      <c r="AL13" s="242"/>
      <c r="AM13" s="227"/>
      <c r="AN13" s="245"/>
      <c r="AQ13" s="190"/>
      <c r="AR13" s="185">
        <v>3</v>
      </c>
      <c r="AS13" s="183"/>
      <c r="AT13" s="314">
        <f>IF(E29="","",E29)</f>
      </c>
      <c r="AU13" s="308"/>
      <c r="AV13" s="311">
        <f>IF(90000&lt;=AU13,90000,AU13)</f>
        <v>0</v>
      </c>
      <c r="AW13" s="308"/>
      <c r="AX13" s="311">
        <f>IF(20000&lt;=AW13,20000,AW13)</f>
        <v>0</v>
      </c>
      <c r="AY13" s="308"/>
      <c r="AZ13" s="316"/>
    </row>
    <row r="14" spans="1:52" ht="16.5" customHeight="1">
      <c r="A14" s="193"/>
      <c r="B14" s="283"/>
      <c r="C14" s="197">
        <v>6</v>
      </c>
      <c r="D14" s="198"/>
      <c r="E14" s="151">
        <f>IF('【4月】月集計表'!E14&lt;&gt;"",'【4月】月集計表'!E14,"")</f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229"/>
      <c r="AL14" s="239" t="s">
        <v>132</v>
      </c>
      <c r="AM14" s="225">
        <f>COUNTIF($F$38:$AJ$38,3)</f>
        <v>0</v>
      </c>
      <c r="AN14" s="243">
        <f>AM14+'【4月】月集計表'!AN14</f>
        <v>0</v>
      </c>
      <c r="AQ14" s="190"/>
      <c r="AR14" s="185"/>
      <c r="AS14" s="184"/>
      <c r="AT14" s="238"/>
      <c r="AU14" s="309"/>
      <c r="AV14" s="311"/>
      <c r="AW14" s="308"/>
      <c r="AX14" s="311"/>
      <c r="AY14" s="308"/>
      <c r="AZ14" s="316"/>
    </row>
    <row r="15" spans="1:52" ht="16.5" customHeight="1">
      <c r="A15" s="193"/>
      <c r="B15" s="283"/>
      <c r="C15" s="197">
        <v>7</v>
      </c>
      <c r="D15" s="198"/>
      <c r="E15" s="151">
        <f>IF('【4月】月集計表'!E15&lt;&gt;"",'【4月】月集計表'!E15,"")</f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229"/>
      <c r="AL15" s="240"/>
      <c r="AM15" s="226"/>
      <c r="AN15" s="244"/>
      <c r="AQ15" s="190"/>
      <c r="AR15" s="185">
        <v>4</v>
      </c>
      <c r="AS15" s="183"/>
      <c r="AT15" s="314">
        <f>IF(E30="","",E30)</f>
      </c>
      <c r="AU15" s="308"/>
      <c r="AV15" s="311">
        <f>IF(90000&lt;=AU15,90000,AU15)</f>
        <v>0</v>
      </c>
      <c r="AW15" s="308"/>
      <c r="AX15" s="311">
        <f>IF(20000&lt;=AW15,20000,AW15)</f>
        <v>0</v>
      </c>
      <c r="AY15" s="308"/>
      <c r="AZ15" s="316"/>
    </row>
    <row r="16" spans="1:52" ht="17.25" customHeight="1">
      <c r="A16" s="193"/>
      <c r="B16" s="283"/>
      <c r="C16" s="197">
        <v>8</v>
      </c>
      <c r="D16" s="198"/>
      <c r="E16" s="151">
        <f>IF('【4月】月集計表'!E16&lt;&gt;"",'【4月】月集計表'!E16,"")</f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229"/>
      <c r="AL16" s="242"/>
      <c r="AM16" s="227"/>
      <c r="AN16" s="245"/>
      <c r="AQ16" s="190"/>
      <c r="AR16" s="185"/>
      <c r="AS16" s="184"/>
      <c r="AT16" s="238"/>
      <c r="AU16" s="309"/>
      <c r="AV16" s="311"/>
      <c r="AW16" s="308"/>
      <c r="AX16" s="311"/>
      <c r="AY16" s="308"/>
      <c r="AZ16" s="316"/>
    </row>
    <row r="17" spans="1:52" ht="17.25" customHeight="1">
      <c r="A17" s="193"/>
      <c r="B17" s="283"/>
      <c r="C17" s="197">
        <v>9</v>
      </c>
      <c r="D17" s="198"/>
      <c r="E17" s="151">
        <f>IF('【4月】月集計表'!E17&lt;&gt;"",'【4月】月集計表'!E17,"")</f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229"/>
      <c r="AL17" s="239" t="s">
        <v>126</v>
      </c>
      <c r="AM17" s="297">
        <f>SUM(AM8:AM16)</f>
        <v>0</v>
      </c>
      <c r="AN17" s="186">
        <f>SUM(AN8:AN16)</f>
        <v>0</v>
      </c>
      <c r="AQ17" s="190"/>
      <c r="AR17" s="185">
        <v>5</v>
      </c>
      <c r="AS17" s="312"/>
      <c r="AT17" s="314">
        <f>IF(E31="","",E31)</f>
      </c>
      <c r="AU17" s="308"/>
      <c r="AV17" s="311">
        <f>IF(90000&lt;=AU17,90000,AU17)</f>
        <v>0</v>
      </c>
      <c r="AW17" s="308"/>
      <c r="AX17" s="311">
        <f>IF(20000&lt;=AW17,20000,AW17)</f>
        <v>0</v>
      </c>
      <c r="AY17" s="308"/>
      <c r="AZ17" s="316"/>
    </row>
    <row r="18" spans="1:52" ht="17.25" customHeight="1">
      <c r="A18" s="193"/>
      <c r="B18" s="283"/>
      <c r="C18" s="197">
        <v>10</v>
      </c>
      <c r="D18" s="198"/>
      <c r="E18" s="151">
        <f>IF('【4月】月集計表'!E18&lt;&gt;"",'【4月】月集計表'!E18,"")</f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229"/>
      <c r="AL18" s="240"/>
      <c r="AM18" s="298"/>
      <c r="AN18" s="187"/>
      <c r="AQ18" s="190"/>
      <c r="AR18" s="185"/>
      <c r="AS18" s="312"/>
      <c r="AT18" s="238"/>
      <c r="AU18" s="309"/>
      <c r="AV18" s="311"/>
      <c r="AW18" s="308"/>
      <c r="AX18" s="311"/>
      <c r="AY18" s="308"/>
      <c r="AZ18" s="316"/>
    </row>
    <row r="19" spans="1:52" ht="17.25" customHeight="1" thickBot="1">
      <c r="A19" s="193"/>
      <c r="B19" s="283"/>
      <c r="C19" s="197">
        <v>11</v>
      </c>
      <c r="D19" s="198"/>
      <c r="E19" s="151">
        <f>IF('【4月】月集計表'!E19&lt;&gt;"",'【4月】月集計表'!E19,"")</f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230"/>
      <c r="AL19" s="241"/>
      <c r="AM19" s="299"/>
      <c r="AN19" s="188"/>
      <c r="AO19" s="30"/>
      <c r="AP19" s="30"/>
      <c r="AQ19" s="190"/>
      <c r="AR19" s="185">
        <v>6</v>
      </c>
      <c r="AS19" s="182"/>
      <c r="AT19" s="314">
        <f>IF(E32="","",E32)</f>
      </c>
      <c r="AU19" s="308"/>
      <c r="AV19" s="311">
        <f>IF(90000&lt;=AU19,90000,AU19)</f>
        <v>0</v>
      </c>
      <c r="AW19" s="308"/>
      <c r="AX19" s="311">
        <f>IF(20000&lt;=AW19,20000,AW19)</f>
        <v>0</v>
      </c>
      <c r="AY19" s="308"/>
      <c r="AZ19" s="316"/>
    </row>
    <row r="20" spans="1:52" ht="17.25" customHeight="1">
      <c r="A20" s="193"/>
      <c r="B20" s="283"/>
      <c r="C20" s="197">
        <v>12</v>
      </c>
      <c r="D20" s="198"/>
      <c r="E20" s="151">
        <f>IF('【4月】月集計表'!E20&lt;&gt;"",'【4月】月集計表'!E20,"")</f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47"/>
      <c r="AL20" s="48"/>
      <c r="AM20" s="49"/>
      <c r="AN20" s="51"/>
      <c r="AO20" s="51"/>
      <c r="AP20" s="50"/>
      <c r="AQ20" s="190"/>
      <c r="AR20" s="185"/>
      <c r="AS20" s="182"/>
      <c r="AT20" s="238"/>
      <c r="AU20" s="309"/>
      <c r="AV20" s="311"/>
      <c r="AW20" s="308"/>
      <c r="AX20" s="311"/>
      <c r="AY20" s="308"/>
      <c r="AZ20" s="316"/>
    </row>
    <row r="21" spans="1:52" ht="16.5" customHeight="1">
      <c r="A21" s="193"/>
      <c r="B21" s="283"/>
      <c r="C21" s="197">
        <v>13</v>
      </c>
      <c r="D21" s="198"/>
      <c r="E21" s="179">
        <f>IF('【4月】月集計表'!E21&lt;&gt;"",'【4月】月集計表'!E21,"")</f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47"/>
      <c r="AL21" s="51"/>
      <c r="AM21" s="51"/>
      <c r="AN21" s="51"/>
      <c r="AO21" s="51"/>
      <c r="AP21" s="50"/>
      <c r="AQ21" s="190"/>
      <c r="AR21" s="185">
        <v>7</v>
      </c>
      <c r="AS21" s="183"/>
      <c r="AT21" s="314">
        <f>IF(E33="","",E33)</f>
      </c>
      <c r="AU21" s="308"/>
      <c r="AV21" s="311">
        <f>IF(90000&lt;=AU21,90000,AU21)</f>
        <v>0</v>
      </c>
      <c r="AW21" s="308"/>
      <c r="AX21" s="311">
        <f>IF(20000&lt;=AW21,20000,AW21)</f>
        <v>0</v>
      </c>
      <c r="AY21" s="308"/>
      <c r="AZ21" s="316"/>
    </row>
    <row r="22" spans="1:52" ht="16.5" customHeight="1" thickBot="1">
      <c r="A22" s="194"/>
      <c r="B22" s="284"/>
      <c r="C22" s="267" t="s">
        <v>127</v>
      </c>
      <c r="D22" s="268"/>
      <c r="E22" s="269"/>
      <c r="F22" s="9">
        <f>COUNTIF(F9:F21,"出")</f>
        <v>0</v>
      </c>
      <c r="G22" s="9">
        <f aca="true" t="shared" si="0" ref="G22:AI22">COUNTIF(G9:G21,"出")</f>
        <v>0</v>
      </c>
      <c r="H22" s="9">
        <f t="shared" si="0"/>
        <v>0</v>
      </c>
      <c r="I22" s="9">
        <f t="shared" si="0"/>
        <v>0</v>
      </c>
      <c r="J22" s="9">
        <f t="shared" si="0"/>
        <v>0</v>
      </c>
      <c r="K22" s="9">
        <f t="shared" si="0"/>
        <v>0</v>
      </c>
      <c r="L22" s="9">
        <f t="shared" si="0"/>
        <v>0</v>
      </c>
      <c r="M22" s="9">
        <f t="shared" si="0"/>
        <v>0</v>
      </c>
      <c r="N22" s="9">
        <f t="shared" si="0"/>
        <v>0</v>
      </c>
      <c r="O22" s="9">
        <f t="shared" si="0"/>
        <v>0</v>
      </c>
      <c r="P22" s="9">
        <f t="shared" si="0"/>
        <v>0</v>
      </c>
      <c r="Q22" s="9">
        <f t="shared" si="0"/>
        <v>0</v>
      </c>
      <c r="R22" s="9">
        <f t="shared" si="0"/>
        <v>0</v>
      </c>
      <c r="S22" s="9">
        <f t="shared" si="0"/>
        <v>0</v>
      </c>
      <c r="T22" s="9">
        <f t="shared" si="0"/>
        <v>0</v>
      </c>
      <c r="U22" s="9">
        <f t="shared" si="0"/>
        <v>0</v>
      </c>
      <c r="V22" s="9">
        <f t="shared" si="0"/>
        <v>0</v>
      </c>
      <c r="W22" s="9">
        <f t="shared" si="0"/>
        <v>0</v>
      </c>
      <c r="X22" s="9">
        <f t="shared" si="0"/>
        <v>0</v>
      </c>
      <c r="Y22" s="9">
        <f t="shared" si="0"/>
        <v>0</v>
      </c>
      <c r="Z22" s="9">
        <f t="shared" si="0"/>
        <v>0</v>
      </c>
      <c r="AA22" s="9">
        <f t="shared" si="0"/>
        <v>0</v>
      </c>
      <c r="AB22" s="9">
        <f t="shared" si="0"/>
        <v>0</v>
      </c>
      <c r="AC22" s="9">
        <f t="shared" si="0"/>
        <v>0</v>
      </c>
      <c r="AD22" s="9">
        <f t="shared" si="0"/>
        <v>0</v>
      </c>
      <c r="AE22" s="9">
        <f t="shared" si="0"/>
        <v>0</v>
      </c>
      <c r="AF22" s="9">
        <f t="shared" si="0"/>
        <v>0</v>
      </c>
      <c r="AG22" s="9">
        <f t="shared" si="0"/>
        <v>0</v>
      </c>
      <c r="AH22" s="9">
        <f t="shared" si="0"/>
        <v>0</v>
      </c>
      <c r="AI22" s="9">
        <f t="shared" si="0"/>
        <v>0</v>
      </c>
      <c r="AJ22" s="9">
        <f>COUNTIF(AJ9:AJ21,"出")</f>
        <v>0</v>
      </c>
      <c r="AK22" s="52"/>
      <c r="AL22" s="53"/>
      <c r="AM22" s="54"/>
      <c r="AN22" s="54"/>
      <c r="AO22" s="50"/>
      <c r="AP22" s="50"/>
      <c r="AQ22" s="190"/>
      <c r="AR22" s="185"/>
      <c r="AS22" s="184"/>
      <c r="AT22" s="238"/>
      <c r="AU22" s="309"/>
      <c r="AV22" s="311"/>
      <c r="AW22" s="308"/>
      <c r="AX22" s="311"/>
      <c r="AY22" s="308"/>
      <c r="AZ22" s="316"/>
    </row>
    <row r="23" spans="1:52" ht="15.75" customHeight="1">
      <c r="A23" s="278" t="s">
        <v>1</v>
      </c>
      <c r="B23" s="279"/>
      <c r="C23" s="180" t="s">
        <v>135</v>
      </c>
      <c r="D23" s="180" t="s">
        <v>134</v>
      </c>
      <c r="E23" s="247" t="s">
        <v>2</v>
      </c>
      <c r="F23" s="195">
        <f aca="true" t="shared" si="1" ref="F23:AI23">F8</f>
        <v>44317</v>
      </c>
      <c r="G23" s="195">
        <f t="shared" si="1"/>
        <v>44318</v>
      </c>
      <c r="H23" s="195">
        <f t="shared" si="1"/>
        <v>44319</v>
      </c>
      <c r="I23" s="195">
        <f t="shared" si="1"/>
        <v>44320</v>
      </c>
      <c r="J23" s="195">
        <f t="shared" si="1"/>
        <v>44321</v>
      </c>
      <c r="K23" s="195">
        <f t="shared" si="1"/>
        <v>44322</v>
      </c>
      <c r="L23" s="195">
        <f t="shared" si="1"/>
        <v>44323</v>
      </c>
      <c r="M23" s="195">
        <f t="shared" si="1"/>
        <v>44324</v>
      </c>
      <c r="N23" s="195">
        <f t="shared" si="1"/>
        <v>44325</v>
      </c>
      <c r="O23" s="195">
        <f t="shared" si="1"/>
        <v>44326</v>
      </c>
      <c r="P23" s="195">
        <f t="shared" si="1"/>
        <v>44327</v>
      </c>
      <c r="Q23" s="195">
        <f t="shared" si="1"/>
        <v>44328</v>
      </c>
      <c r="R23" s="195">
        <f t="shared" si="1"/>
        <v>44329</v>
      </c>
      <c r="S23" s="195">
        <f t="shared" si="1"/>
        <v>44330</v>
      </c>
      <c r="T23" s="195">
        <f t="shared" si="1"/>
        <v>44331</v>
      </c>
      <c r="U23" s="195">
        <f t="shared" si="1"/>
        <v>44332</v>
      </c>
      <c r="V23" s="195">
        <f t="shared" si="1"/>
        <v>44333</v>
      </c>
      <c r="W23" s="195">
        <f t="shared" si="1"/>
        <v>44334</v>
      </c>
      <c r="X23" s="195">
        <f t="shared" si="1"/>
        <v>44335</v>
      </c>
      <c r="Y23" s="195">
        <f t="shared" si="1"/>
        <v>44336</v>
      </c>
      <c r="Z23" s="195">
        <f t="shared" si="1"/>
        <v>44337</v>
      </c>
      <c r="AA23" s="195">
        <f t="shared" si="1"/>
        <v>44338</v>
      </c>
      <c r="AB23" s="195">
        <f t="shared" si="1"/>
        <v>44339</v>
      </c>
      <c r="AC23" s="195">
        <f t="shared" si="1"/>
        <v>44340</v>
      </c>
      <c r="AD23" s="195">
        <f t="shared" si="1"/>
        <v>44341</v>
      </c>
      <c r="AE23" s="195">
        <f t="shared" si="1"/>
        <v>44342</v>
      </c>
      <c r="AF23" s="195">
        <f t="shared" si="1"/>
        <v>44343</v>
      </c>
      <c r="AG23" s="195">
        <f t="shared" si="1"/>
        <v>44344</v>
      </c>
      <c r="AH23" s="195">
        <f t="shared" si="1"/>
        <v>44345</v>
      </c>
      <c r="AI23" s="195">
        <f t="shared" si="1"/>
        <v>44346</v>
      </c>
      <c r="AJ23" s="223">
        <f>AJ8</f>
        <v>44347</v>
      </c>
      <c r="AK23" s="295" t="s">
        <v>136</v>
      </c>
      <c r="AL23" s="291" t="s">
        <v>46</v>
      </c>
      <c r="AM23" s="291" t="s">
        <v>70</v>
      </c>
      <c r="AN23" s="291" t="s">
        <v>71</v>
      </c>
      <c r="AO23" s="50"/>
      <c r="AP23" s="50"/>
      <c r="AQ23" s="190"/>
      <c r="AR23" s="185">
        <v>8</v>
      </c>
      <c r="AS23" s="183"/>
      <c r="AT23" s="314">
        <f>IF(E34="","",E34)</f>
      </c>
      <c r="AU23" s="308"/>
      <c r="AV23" s="311">
        <f>IF(90000&lt;=AU23,90000,AU23)</f>
        <v>0</v>
      </c>
      <c r="AW23" s="308"/>
      <c r="AX23" s="311">
        <f>IF(20000&lt;=AW23,20000,AW23)</f>
        <v>0</v>
      </c>
      <c r="AY23" s="308"/>
      <c r="AZ23" s="316"/>
    </row>
    <row r="24" spans="1:52" ht="15.75" customHeight="1">
      <c r="A24" s="305"/>
      <c r="B24" s="306"/>
      <c r="C24" s="217"/>
      <c r="D24" s="217"/>
      <c r="E24" s="248"/>
      <c r="F24" s="196" t="s">
        <v>109</v>
      </c>
      <c r="G24" s="196" t="s">
        <v>110</v>
      </c>
      <c r="H24" s="196" t="s">
        <v>111</v>
      </c>
      <c r="I24" s="196" t="s">
        <v>112</v>
      </c>
      <c r="J24" s="196" t="s">
        <v>113</v>
      </c>
      <c r="K24" s="196" t="s">
        <v>114</v>
      </c>
      <c r="L24" s="196" t="s">
        <v>115</v>
      </c>
      <c r="M24" s="196" t="s">
        <v>116</v>
      </c>
      <c r="N24" s="196" t="s">
        <v>117</v>
      </c>
      <c r="O24" s="196" t="s">
        <v>118</v>
      </c>
      <c r="P24" s="196" t="s">
        <v>119</v>
      </c>
      <c r="Q24" s="196" t="s">
        <v>120</v>
      </c>
      <c r="R24" s="196" t="s">
        <v>121</v>
      </c>
      <c r="S24" s="196" t="s">
        <v>122</v>
      </c>
      <c r="T24" s="196" t="s">
        <v>123</v>
      </c>
      <c r="U24" s="196" t="s">
        <v>124</v>
      </c>
      <c r="V24" s="196">
        <v>0</v>
      </c>
      <c r="W24" s="196">
        <v>0</v>
      </c>
      <c r="X24" s="196">
        <v>0</v>
      </c>
      <c r="Y24" s="196">
        <v>0</v>
      </c>
      <c r="Z24" s="196">
        <v>0</v>
      </c>
      <c r="AA24" s="196">
        <v>0</v>
      </c>
      <c r="AB24" s="196">
        <v>0</v>
      </c>
      <c r="AC24" s="196">
        <v>0</v>
      </c>
      <c r="AD24" s="196">
        <v>0</v>
      </c>
      <c r="AE24" s="196">
        <v>0</v>
      </c>
      <c r="AF24" s="196">
        <v>0</v>
      </c>
      <c r="AG24" s="196">
        <v>0</v>
      </c>
      <c r="AH24" s="196">
        <v>0</v>
      </c>
      <c r="AI24" s="196">
        <v>0</v>
      </c>
      <c r="AJ24" s="224">
        <v>0</v>
      </c>
      <c r="AK24" s="296"/>
      <c r="AL24" s="292"/>
      <c r="AM24" s="292"/>
      <c r="AN24" s="292"/>
      <c r="AO24" s="50"/>
      <c r="AP24" s="50"/>
      <c r="AQ24" s="190"/>
      <c r="AR24" s="185"/>
      <c r="AS24" s="184"/>
      <c r="AT24" s="238"/>
      <c r="AU24" s="309"/>
      <c r="AV24" s="311"/>
      <c r="AW24" s="308"/>
      <c r="AX24" s="311"/>
      <c r="AY24" s="308"/>
      <c r="AZ24" s="316"/>
    </row>
    <row r="25" spans="1:52" ht="15.75" customHeight="1">
      <c r="A25" s="305"/>
      <c r="B25" s="306"/>
      <c r="C25" s="217"/>
      <c r="D25" s="217"/>
      <c r="E25" s="248"/>
      <c r="F25" s="196">
        <v>42380</v>
      </c>
      <c r="G25" s="196">
        <v>42411</v>
      </c>
      <c r="H25" s="196">
        <v>42449</v>
      </c>
      <c r="I25" s="196">
        <v>42450</v>
      </c>
      <c r="J25" s="196">
        <v>42489</v>
      </c>
      <c r="K25" s="196">
        <v>42493</v>
      </c>
      <c r="L25" s="196">
        <v>42494</v>
      </c>
      <c r="M25" s="196">
        <v>42495</v>
      </c>
      <c r="N25" s="196">
        <v>42569</v>
      </c>
      <c r="O25" s="196">
        <v>42593</v>
      </c>
      <c r="P25" s="196">
        <v>42632</v>
      </c>
      <c r="Q25" s="196">
        <v>42635</v>
      </c>
      <c r="R25" s="196">
        <v>42653</v>
      </c>
      <c r="S25" s="196">
        <v>42677</v>
      </c>
      <c r="T25" s="196">
        <v>42697</v>
      </c>
      <c r="U25" s="196">
        <v>42727</v>
      </c>
      <c r="V25" s="196">
        <v>0</v>
      </c>
      <c r="W25" s="196">
        <v>0</v>
      </c>
      <c r="X25" s="196">
        <v>0</v>
      </c>
      <c r="Y25" s="196">
        <v>0</v>
      </c>
      <c r="Z25" s="196">
        <v>0</v>
      </c>
      <c r="AA25" s="196">
        <v>0</v>
      </c>
      <c r="AB25" s="196">
        <v>0</v>
      </c>
      <c r="AC25" s="196">
        <v>0</v>
      </c>
      <c r="AD25" s="196">
        <v>0</v>
      </c>
      <c r="AE25" s="196">
        <v>0</v>
      </c>
      <c r="AF25" s="196">
        <v>0</v>
      </c>
      <c r="AG25" s="196">
        <v>0</v>
      </c>
      <c r="AH25" s="196">
        <v>0</v>
      </c>
      <c r="AI25" s="196">
        <v>0</v>
      </c>
      <c r="AJ25" s="224">
        <v>0</v>
      </c>
      <c r="AK25" s="296"/>
      <c r="AL25" s="292"/>
      <c r="AM25" s="292"/>
      <c r="AN25" s="292"/>
      <c r="AO25" s="47"/>
      <c r="AP25" s="50"/>
      <c r="AQ25" s="190"/>
      <c r="AR25" s="185">
        <v>9</v>
      </c>
      <c r="AS25" s="183"/>
      <c r="AT25" s="314">
        <f>IF(E35="","",E35)</f>
      </c>
      <c r="AU25" s="308"/>
      <c r="AV25" s="311">
        <f>IF(90000&lt;=AU25,90000,AU25)</f>
        <v>0</v>
      </c>
      <c r="AW25" s="308"/>
      <c r="AX25" s="311">
        <f>IF(20000&lt;=AW25,20000,AW25)</f>
        <v>0</v>
      </c>
      <c r="AY25" s="308"/>
      <c r="AZ25" s="316"/>
    </row>
    <row r="26" spans="1:52" ht="15.75" customHeight="1" thickBot="1">
      <c r="A26" s="305"/>
      <c r="B26" s="306"/>
      <c r="C26" s="181"/>
      <c r="D26" s="181"/>
      <c r="E26" s="249"/>
      <c r="F26" s="196">
        <v>0</v>
      </c>
      <c r="G26" s="196">
        <v>0</v>
      </c>
      <c r="H26" s="196">
        <v>0</v>
      </c>
      <c r="I26" s="196">
        <v>0</v>
      </c>
      <c r="J26" s="196">
        <v>0</v>
      </c>
      <c r="K26" s="196">
        <v>0</v>
      </c>
      <c r="L26" s="196">
        <v>0</v>
      </c>
      <c r="M26" s="196">
        <v>0</v>
      </c>
      <c r="N26" s="196">
        <v>0</v>
      </c>
      <c r="O26" s="196">
        <v>0</v>
      </c>
      <c r="P26" s="196">
        <v>0</v>
      </c>
      <c r="Q26" s="196">
        <v>0</v>
      </c>
      <c r="R26" s="196">
        <v>0</v>
      </c>
      <c r="S26" s="196">
        <v>0</v>
      </c>
      <c r="T26" s="196">
        <v>0</v>
      </c>
      <c r="U26" s="196">
        <v>0</v>
      </c>
      <c r="V26" s="196">
        <v>0</v>
      </c>
      <c r="W26" s="196">
        <v>0</v>
      </c>
      <c r="X26" s="196">
        <v>0</v>
      </c>
      <c r="Y26" s="196">
        <v>0</v>
      </c>
      <c r="Z26" s="196">
        <v>0</v>
      </c>
      <c r="AA26" s="196">
        <v>0</v>
      </c>
      <c r="AB26" s="196">
        <v>0</v>
      </c>
      <c r="AC26" s="196">
        <v>0</v>
      </c>
      <c r="AD26" s="196">
        <v>0</v>
      </c>
      <c r="AE26" s="196">
        <v>0</v>
      </c>
      <c r="AF26" s="196">
        <v>0</v>
      </c>
      <c r="AG26" s="196">
        <v>0</v>
      </c>
      <c r="AH26" s="196">
        <v>0</v>
      </c>
      <c r="AI26" s="196">
        <v>0</v>
      </c>
      <c r="AJ26" s="224">
        <v>0</v>
      </c>
      <c r="AK26" s="296"/>
      <c r="AL26" s="292"/>
      <c r="AM26" s="292"/>
      <c r="AN26" s="292"/>
      <c r="AO26" s="47"/>
      <c r="AP26" s="50"/>
      <c r="AQ26" s="190"/>
      <c r="AR26" s="185"/>
      <c r="AS26" s="184"/>
      <c r="AT26" s="238"/>
      <c r="AU26" s="309"/>
      <c r="AV26" s="311"/>
      <c r="AW26" s="308"/>
      <c r="AX26" s="311"/>
      <c r="AY26" s="308"/>
      <c r="AZ26" s="316"/>
    </row>
    <row r="27" spans="1:52" ht="16.5" customHeight="1">
      <c r="A27" s="192" t="s">
        <v>6</v>
      </c>
      <c r="B27" s="213" t="s">
        <v>125</v>
      </c>
      <c r="C27" s="55">
        <v>1</v>
      </c>
      <c r="D27" s="99"/>
      <c r="E27" s="150">
        <f>IF('【4月】月集計表'!E27&lt;&gt;"",'【4月】月集計表'!E27,"")</f>
      </c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96"/>
      <c r="AK27" s="71">
        <f aca="true" t="shared" si="2" ref="AK27:AK36">COUNTA(F27:AJ27)-COUNTIF(F27:AJ27,"集")-COUNTIF(F27:AJ27,"休")-COUNTIF(F27:AJ27,"外")</f>
        <v>0</v>
      </c>
      <c r="AL27" s="114">
        <f aca="true" t="shared" si="3" ref="AL27:AL36">COUNTIF(F27:AJ27,"集")</f>
        <v>0</v>
      </c>
      <c r="AM27" s="71">
        <f>AK27+'【4月】月集計表'!AM27</f>
        <v>0</v>
      </c>
      <c r="AN27" s="114">
        <f aca="true" t="shared" si="4" ref="AN27:AN36">AL27</f>
        <v>0</v>
      </c>
      <c r="AO27" s="47"/>
      <c r="AP27" s="50"/>
      <c r="AQ27" s="190"/>
      <c r="AR27" s="185">
        <v>10</v>
      </c>
      <c r="AS27" s="183"/>
      <c r="AT27" s="314">
        <f>IF(E36="","",E36)</f>
      </c>
      <c r="AU27" s="308"/>
      <c r="AV27" s="311">
        <f>IF(90000&lt;=AU27,90000,AU27)</f>
        <v>0</v>
      </c>
      <c r="AW27" s="308"/>
      <c r="AX27" s="311">
        <f>IF(20000&lt;=AW27,20000,AW27)</f>
        <v>0</v>
      </c>
      <c r="AY27" s="308"/>
      <c r="AZ27" s="316"/>
    </row>
    <row r="28" spans="1:52" ht="16.5" customHeight="1" thickBot="1">
      <c r="A28" s="193"/>
      <c r="B28" s="214"/>
      <c r="C28" s="58">
        <v>2</v>
      </c>
      <c r="D28" s="100"/>
      <c r="E28" s="151">
        <f>IF('【4月】月集計表'!E28&lt;&gt;"",'【4月】月集計表'!E28,"")</f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95"/>
      <c r="AK28" s="57">
        <f t="shared" si="2"/>
        <v>0</v>
      </c>
      <c r="AL28" s="115">
        <f t="shared" si="3"/>
        <v>0</v>
      </c>
      <c r="AM28" s="57">
        <f>AK28+'【4月】月集計表'!AM28</f>
        <v>0</v>
      </c>
      <c r="AN28" s="115">
        <f t="shared" si="4"/>
        <v>0</v>
      </c>
      <c r="AO28" s="47"/>
      <c r="AP28" s="50"/>
      <c r="AQ28" s="191"/>
      <c r="AR28" s="324"/>
      <c r="AS28" s="313"/>
      <c r="AT28" s="325"/>
      <c r="AU28" s="326"/>
      <c r="AV28" s="327"/>
      <c r="AW28" s="328"/>
      <c r="AX28" s="337"/>
      <c r="AY28" s="328"/>
      <c r="AZ28" s="317"/>
    </row>
    <row r="29" spans="1:52" ht="16.5" customHeight="1">
      <c r="A29" s="193"/>
      <c r="B29" s="214"/>
      <c r="C29" s="58">
        <v>3</v>
      </c>
      <c r="D29" s="100"/>
      <c r="E29" s="151">
        <f>IF('【4月】月集計表'!E29&lt;&gt;"",'【4月】月集計表'!E29,"")</f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95"/>
      <c r="AK29" s="57">
        <f t="shared" si="2"/>
        <v>0</v>
      </c>
      <c r="AL29" s="115">
        <f t="shared" si="3"/>
        <v>0</v>
      </c>
      <c r="AM29" s="57">
        <f>AK29+'【4月】月集計表'!AM29</f>
        <v>0</v>
      </c>
      <c r="AN29" s="115">
        <f t="shared" si="4"/>
        <v>0</v>
      </c>
      <c r="AP29" s="30"/>
      <c r="AQ29" s="329" t="s">
        <v>159</v>
      </c>
      <c r="AR29" s="330"/>
      <c r="AS29" s="331"/>
      <c r="AT29" s="335"/>
      <c r="AU29" s="322">
        <f>SUM(AU9:AU28)</f>
        <v>0</v>
      </c>
      <c r="AV29" s="318">
        <f>SUM(AV9:AV28)</f>
        <v>0</v>
      </c>
      <c r="AW29" s="322">
        <f>SUM(AW9:AW28)</f>
        <v>0</v>
      </c>
      <c r="AX29" s="318">
        <f>SUM(AX9:AX28)</f>
        <v>0</v>
      </c>
      <c r="AY29" s="322">
        <f>SUM(AY9:AY28)</f>
        <v>0</v>
      </c>
      <c r="AZ29" s="320"/>
    </row>
    <row r="30" spans="1:52" ht="16.5" customHeight="1" thickBot="1">
      <c r="A30" s="193"/>
      <c r="B30" s="214"/>
      <c r="C30" s="58">
        <v>4</v>
      </c>
      <c r="D30" s="100"/>
      <c r="E30" s="151">
        <f>IF('【4月】月集計表'!E30&lt;&gt;"",'【4月】月集計表'!E30,"")</f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95"/>
      <c r="AK30" s="57">
        <f t="shared" si="2"/>
        <v>0</v>
      </c>
      <c r="AL30" s="115">
        <f t="shared" si="3"/>
        <v>0</v>
      </c>
      <c r="AM30" s="57">
        <f>AK30+'【4月】月集計表'!AM30</f>
        <v>0</v>
      </c>
      <c r="AN30" s="115">
        <f t="shared" si="4"/>
        <v>0</v>
      </c>
      <c r="AP30" s="30"/>
      <c r="AQ30" s="332"/>
      <c r="AR30" s="333"/>
      <c r="AS30" s="334"/>
      <c r="AT30" s="336"/>
      <c r="AU30" s="323"/>
      <c r="AV30" s="319"/>
      <c r="AW30" s="323"/>
      <c r="AX30" s="319"/>
      <c r="AY30" s="323"/>
      <c r="AZ30" s="321"/>
    </row>
    <row r="31" spans="1:42" ht="16.5" customHeight="1">
      <c r="A31" s="193"/>
      <c r="B31" s="214"/>
      <c r="C31" s="169">
        <v>5</v>
      </c>
      <c r="D31" s="170"/>
      <c r="E31" s="151">
        <f>IF('【4月】月集計表'!E31&lt;&gt;"",'【4月】月集計表'!E31,"")</f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95"/>
      <c r="AK31" s="57">
        <f t="shared" si="2"/>
        <v>0</v>
      </c>
      <c r="AL31" s="115">
        <f t="shared" si="3"/>
        <v>0</v>
      </c>
      <c r="AM31" s="57">
        <f>AK31+'【4月】月集計表'!AM31</f>
        <v>0</v>
      </c>
      <c r="AN31" s="115">
        <f t="shared" si="4"/>
        <v>0</v>
      </c>
      <c r="AP31" s="30"/>
    </row>
    <row r="32" spans="1:42" ht="16.5" customHeight="1">
      <c r="A32" s="193"/>
      <c r="B32" s="214"/>
      <c r="C32" s="171">
        <v>6</v>
      </c>
      <c r="D32" s="172"/>
      <c r="E32" s="151">
        <f>IF('【4月】月集計表'!E32&lt;&gt;"",'【4月】月集計表'!E32,"")</f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95"/>
      <c r="AK32" s="57">
        <f t="shared" si="2"/>
        <v>0</v>
      </c>
      <c r="AL32" s="115">
        <f t="shared" si="3"/>
        <v>0</v>
      </c>
      <c r="AM32" s="57">
        <f>AK32+'【4月】月集計表'!AM32</f>
        <v>0</v>
      </c>
      <c r="AN32" s="115">
        <f t="shared" si="4"/>
        <v>0</v>
      </c>
      <c r="AP32" s="30"/>
    </row>
    <row r="33" spans="1:42" ht="16.5" customHeight="1">
      <c r="A33" s="193"/>
      <c r="B33" s="214"/>
      <c r="C33" s="58">
        <v>7</v>
      </c>
      <c r="D33" s="100"/>
      <c r="E33" s="151">
        <f>IF('【4月】月集計表'!E33&lt;&gt;"",'【4月】月集計表'!E33,"")</f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95"/>
      <c r="AK33" s="57">
        <f t="shared" si="2"/>
        <v>0</v>
      </c>
      <c r="AL33" s="115">
        <f t="shared" si="3"/>
        <v>0</v>
      </c>
      <c r="AM33" s="57">
        <f>AK33+'【4月】月集計表'!AM33</f>
        <v>0</v>
      </c>
      <c r="AN33" s="115">
        <f t="shared" si="4"/>
        <v>0</v>
      </c>
      <c r="AP33" s="30"/>
    </row>
    <row r="34" spans="1:42" ht="16.5" customHeight="1">
      <c r="A34" s="193"/>
      <c r="B34" s="214"/>
      <c r="C34" s="58">
        <v>8</v>
      </c>
      <c r="D34" s="100"/>
      <c r="E34" s="151">
        <f>IF('【4月】月集計表'!E34&lt;&gt;"",'【4月】月集計表'!E34,"")</f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95"/>
      <c r="AK34" s="57">
        <f t="shared" si="2"/>
        <v>0</v>
      </c>
      <c r="AL34" s="115">
        <f t="shared" si="3"/>
        <v>0</v>
      </c>
      <c r="AM34" s="57">
        <f>AK34+'【4月】月集計表'!AM34</f>
        <v>0</v>
      </c>
      <c r="AN34" s="115">
        <f t="shared" si="4"/>
        <v>0</v>
      </c>
      <c r="AP34" s="30"/>
    </row>
    <row r="35" spans="1:42" ht="16.5" customHeight="1">
      <c r="A35" s="193"/>
      <c r="B35" s="214"/>
      <c r="C35" s="58">
        <v>9</v>
      </c>
      <c r="D35" s="100"/>
      <c r="E35" s="151">
        <f>IF('【4月】月集計表'!E35&lt;&gt;"",'【4月】月集計表'!E35,"")</f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95"/>
      <c r="AK35" s="57">
        <f t="shared" si="2"/>
        <v>0</v>
      </c>
      <c r="AL35" s="115">
        <f t="shared" si="3"/>
        <v>0</v>
      </c>
      <c r="AM35" s="57">
        <f>AK35+'【4月】月集計表'!AM35</f>
        <v>0</v>
      </c>
      <c r="AN35" s="115">
        <f t="shared" si="4"/>
        <v>0</v>
      </c>
      <c r="AP35" s="30"/>
    </row>
    <row r="36" spans="1:42" ht="16.5" customHeight="1" thickBot="1">
      <c r="A36" s="193"/>
      <c r="B36" s="215"/>
      <c r="C36" s="56">
        <v>10</v>
      </c>
      <c r="D36" s="101"/>
      <c r="E36" s="152">
        <f>IF('【4月】月集計表'!E36&lt;&gt;"",'【4月】月集計表'!E36,"")</f>
      </c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97"/>
      <c r="AK36" s="59">
        <f t="shared" si="2"/>
        <v>0</v>
      </c>
      <c r="AL36" s="116">
        <f t="shared" si="3"/>
        <v>0</v>
      </c>
      <c r="AM36" s="59">
        <f>AK36+'【4月】月集計表'!AM36</f>
        <v>0</v>
      </c>
      <c r="AN36" s="116">
        <f t="shared" si="4"/>
        <v>0</v>
      </c>
      <c r="AP36" s="30"/>
    </row>
    <row r="37" spans="1:36" ht="16.5" customHeight="1" thickBot="1">
      <c r="A37" s="194"/>
      <c r="B37" s="210" t="s">
        <v>129</v>
      </c>
      <c r="C37" s="209"/>
      <c r="D37" s="211"/>
      <c r="E37" s="212"/>
      <c r="F37" s="60">
        <f aca="true" t="shared" si="5" ref="F37:AJ37">COUNTA(F27:F36)-COUNTIF(F27:F36,"外")-COUNTIF(F27:F36,"休")-COUNTIF(F27:F36,"集")</f>
        <v>0</v>
      </c>
      <c r="G37" s="60">
        <f t="shared" si="5"/>
        <v>0</v>
      </c>
      <c r="H37" s="60">
        <f t="shared" si="5"/>
        <v>0</v>
      </c>
      <c r="I37" s="60">
        <f t="shared" si="5"/>
        <v>0</v>
      </c>
      <c r="J37" s="60">
        <f t="shared" si="5"/>
        <v>0</v>
      </c>
      <c r="K37" s="60">
        <f t="shared" si="5"/>
        <v>0</v>
      </c>
      <c r="L37" s="60">
        <f t="shared" si="5"/>
        <v>0</v>
      </c>
      <c r="M37" s="60">
        <f t="shared" si="5"/>
        <v>0</v>
      </c>
      <c r="N37" s="60">
        <f t="shared" si="5"/>
        <v>0</v>
      </c>
      <c r="O37" s="61">
        <f t="shared" si="5"/>
        <v>0</v>
      </c>
      <c r="P37" s="61">
        <f t="shared" si="5"/>
        <v>0</v>
      </c>
      <c r="Q37" s="61">
        <f t="shared" si="5"/>
        <v>0</v>
      </c>
      <c r="R37" s="61">
        <f t="shared" si="5"/>
        <v>0</v>
      </c>
      <c r="S37" s="61">
        <f t="shared" si="5"/>
        <v>0</v>
      </c>
      <c r="T37" s="61">
        <f t="shared" si="5"/>
        <v>0</v>
      </c>
      <c r="U37" s="61">
        <f t="shared" si="5"/>
        <v>0</v>
      </c>
      <c r="V37" s="61">
        <f t="shared" si="5"/>
        <v>0</v>
      </c>
      <c r="W37" s="61">
        <f t="shared" si="5"/>
        <v>0</v>
      </c>
      <c r="X37" s="61">
        <f t="shared" si="5"/>
        <v>0</v>
      </c>
      <c r="Y37" s="61">
        <f t="shared" si="5"/>
        <v>0</v>
      </c>
      <c r="Z37" s="61">
        <f t="shared" si="5"/>
        <v>0</v>
      </c>
      <c r="AA37" s="61">
        <f t="shared" si="5"/>
        <v>0</v>
      </c>
      <c r="AB37" s="61">
        <f t="shared" si="5"/>
        <v>0</v>
      </c>
      <c r="AC37" s="61">
        <f t="shared" si="5"/>
        <v>0</v>
      </c>
      <c r="AD37" s="61">
        <f t="shared" si="5"/>
        <v>0</v>
      </c>
      <c r="AE37" s="61">
        <f t="shared" si="5"/>
        <v>0</v>
      </c>
      <c r="AF37" s="61">
        <f t="shared" si="5"/>
        <v>0</v>
      </c>
      <c r="AG37" s="61">
        <f t="shared" si="5"/>
        <v>0</v>
      </c>
      <c r="AH37" s="61">
        <f t="shared" si="5"/>
        <v>0</v>
      </c>
      <c r="AI37" s="61">
        <f t="shared" si="5"/>
        <v>0</v>
      </c>
      <c r="AJ37" s="173">
        <f t="shared" si="5"/>
        <v>0</v>
      </c>
    </row>
    <row r="38" spans="1:42" ht="16.5" customHeight="1" thickBot="1">
      <c r="A38" s="208" t="s">
        <v>128</v>
      </c>
      <c r="B38" s="209"/>
      <c r="C38" s="209"/>
      <c r="D38" s="209"/>
      <c r="E38" s="209"/>
      <c r="F38" s="62">
        <f>IF(AND(F22&gt;=3,F37&gt;=5),1,0)+IF(AND(F22&gt;=2,F37&gt;=3),1,0)+IF(AND(F22&gt;=1,F37&gt;=1),1,0)</f>
        <v>0</v>
      </c>
      <c r="G38" s="62">
        <f aca="true" t="shared" si="6" ref="G38:AJ38">IF(AND(G22&gt;=3,G37&gt;=5),1,0)+IF(AND(G22&gt;=2,G37&gt;=3),1,0)++IF(AND(G22&gt;=1,G37&gt;=1),1,0)</f>
        <v>0</v>
      </c>
      <c r="H38" s="62">
        <f t="shared" si="6"/>
        <v>0</v>
      </c>
      <c r="I38" s="62">
        <f t="shared" si="6"/>
        <v>0</v>
      </c>
      <c r="J38" s="62">
        <f t="shared" si="6"/>
        <v>0</v>
      </c>
      <c r="K38" s="62">
        <f t="shared" si="6"/>
        <v>0</v>
      </c>
      <c r="L38" s="62">
        <f t="shared" si="6"/>
        <v>0</v>
      </c>
      <c r="M38" s="62">
        <f t="shared" si="6"/>
        <v>0</v>
      </c>
      <c r="N38" s="62">
        <f t="shared" si="6"/>
        <v>0</v>
      </c>
      <c r="O38" s="63">
        <f t="shared" si="6"/>
        <v>0</v>
      </c>
      <c r="P38" s="63">
        <f t="shared" si="6"/>
        <v>0</v>
      </c>
      <c r="Q38" s="63">
        <f t="shared" si="6"/>
        <v>0</v>
      </c>
      <c r="R38" s="63">
        <f t="shared" si="6"/>
        <v>0</v>
      </c>
      <c r="S38" s="63">
        <f t="shared" si="6"/>
        <v>0</v>
      </c>
      <c r="T38" s="63">
        <f t="shared" si="6"/>
        <v>0</v>
      </c>
      <c r="U38" s="63">
        <f t="shared" si="6"/>
        <v>0</v>
      </c>
      <c r="V38" s="63">
        <f t="shared" si="6"/>
        <v>0</v>
      </c>
      <c r="W38" s="63">
        <f t="shared" si="6"/>
        <v>0</v>
      </c>
      <c r="X38" s="63">
        <f t="shared" si="6"/>
        <v>0</v>
      </c>
      <c r="Y38" s="63">
        <f t="shared" si="6"/>
        <v>0</v>
      </c>
      <c r="Z38" s="63">
        <f t="shared" si="6"/>
        <v>0</v>
      </c>
      <c r="AA38" s="63">
        <f t="shared" si="6"/>
        <v>0</v>
      </c>
      <c r="AB38" s="63">
        <f t="shared" si="6"/>
        <v>0</v>
      </c>
      <c r="AC38" s="63">
        <f t="shared" si="6"/>
        <v>0</v>
      </c>
      <c r="AD38" s="63">
        <f t="shared" si="6"/>
        <v>0</v>
      </c>
      <c r="AE38" s="63">
        <f t="shared" si="6"/>
        <v>0</v>
      </c>
      <c r="AF38" s="63">
        <f t="shared" si="6"/>
        <v>0</v>
      </c>
      <c r="AG38" s="63">
        <f t="shared" si="6"/>
        <v>0</v>
      </c>
      <c r="AH38" s="63">
        <f t="shared" si="6"/>
        <v>0</v>
      </c>
      <c r="AI38" s="63">
        <f t="shared" si="6"/>
        <v>0</v>
      </c>
      <c r="AJ38" s="64">
        <f t="shared" si="6"/>
        <v>0</v>
      </c>
      <c r="AO38" s="50"/>
      <c r="AP38" s="50"/>
    </row>
    <row r="39" spans="1:42" ht="16.5" customHeight="1" thickBot="1">
      <c r="A39" s="208" t="s">
        <v>137</v>
      </c>
      <c r="B39" s="209"/>
      <c r="C39" s="209"/>
      <c r="D39" s="209"/>
      <c r="E39" s="209"/>
      <c r="F39" s="77"/>
      <c r="G39" s="77"/>
      <c r="H39" s="77"/>
      <c r="I39" s="77"/>
      <c r="J39" s="77"/>
      <c r="K39" s="77"/>
      <c r="L39" s="77"/>
      <c r="M39" s="77"/>
      <c r="N39" s="77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9"/>
      <c r="AO39" s="50"/>
      <c r="AP39" s="50"/>
    </row>
    <row r="40" spans="40:42" ht="16.5" customHeight="1">
      <c r="AN40" s="65"/>
      <c r="AO40" s="50"/>
      <c r="AP40" s="50"/>
    </row>
    <row r="41" spans="1:42" ht="16.5" customHeight="1">
      <c r="A41" s="199" t="s">
        <v>7</v>
      </c>
      <c r="B41" s="200"/>
      <c r="C41" s="200"/>
      <c r="D41" s="201"/>
      <c r="E41" s="167" t="s">
        <v>8</v>
      </c>
      <c r="F41" s="41" t="s">
        <v>9</v>
      </c>
      <c r="G41" s="41" t="s">
        <v>10</v>
      </c>
      <c r="H41" s="41" t="s">
        <v>11</v>
      </c>
      <c r="I41" s="41" t="s">
        <v>12</v>
      </c>
      <c r="J41" s="41" t="s">
        <v>13</v>
      </c>
      <c r="K41" s="41" t="s">
        <v>14</v>
      </c>
      <c r="L41" s="41" t="s">
        <v>15</v>
      </c>
      <c r="M41" s="41" t="s">
        <v>16</v>
      </c>
      <c r="N41" s="41" t="s">
        <v>17</v>
      </c>
      <c r="O41" s="41" t="s">
        <v>61</v>
      </c>
      <c r="P41" s="41" t="s">
        <v>63</v>
      </c>
      <c r="Q41" s="41" t="s">
        <v>88</v>
      </c>
      <c r="R41" s="41" t="s">
        <v>89</v>
      </c>
      <c r="S41" s="175" t="s">
        <v>18</v>
      </c>
      <c r="T41" s="41" t="s">
        <v>19</v>
      </c>
      <c r="U41" s="41" t="s">
        <v>20</v>
      </c>
      <c r="V41" s="261" t="s">
        <v>92</v>
      </c>
      <c r="W41" s="262"/>
      <c r="X41" s="263"/>
      <c r="AN41" s="67"/>
      <c r="AO41" s="50"/>
      <c r="AP41" s="50"/>
    </row>
    <row r="42" spans="1:42" ht="16.5" customHeight="1">
      <c r="A42" s="202"/>
      <c r="B42" s="203"/>
      <c r="C42" s="203"/>
      <c r="D42" s="204"/>
      <c r="E42" s="167" t="s">
        <v>21</v>
      </c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176"/>
      <c r="T42" s="81"/>
      <c r="U42" s="81"/>
      <c r="V42" s="258">
        <f>SUM(F42:R42)</f>
        <v>0</v>
      </c>
      <c r="W42" s="259"/>
      <c r="X42" s="260"/>
      <c r="AN42" s="67"/>
      <c r="AO42" s="50"/>
      <c r="AP42" s="50"/>
    </row>
    <row r="43" spans="1:42" ht="16.5" customHeight="1">
      <c r="A43" s="202"/>
      <c r="B43" s="203"/>
      <c r="C43" s="203"/>
      <c r="D43" s="204"/>
      <c r="E43" s="167" t="s">
        <v>73</v>
      </c>
      <c r="F43" s="2">
        <f>AK73</f>
        <v>0</v>
      </c>
      <c r="G43" s="2">
        <f>AK74</f>
        <v>0</v>
      </c>
      <c r="H43" s="2">
        <f>AK75</f>
        <v>0</v>
      </c>
      <c r="I43" s="2">
        <f>AK76</f>
        <v>0</v>
      </c>
      <c r="J43" s="2">
        <f>AK77</f>
        <v>0</v>
      </c>
      <c r="K43" s="2">
        <f>AK78</f>
        <v>0</v>
      </c>
      <c r="L43" s="2">
        <f>AK79</f>
        <v>0</v>
      </c>
      <c r="M43" s="2">
        <f>AK80</f>
        <v>0</v>
      </c>
      <c r="N43" s="2">
        <f>AK81</f>
        <v>0</v>
      </c>
      <c r="O43" s="2">
        <f>AK82</f>
        <v>0</v>
      </c>
      <c r="P43" s="2">
        <f>AK83</f>
        <v>0</v>
      </c>
      <c r="Q43" s="2">
        <f>AK84</f>
        <v>0</v>
      </c>
      <c r="R43" s="2">
        <f>AK85</f>
        <v>0</v>
      </c>
      <c r="S43" s="176">
        <f>AK86</f>
        <v>0</v>
      </c>
      <c r="T43" s="2">
        <f>AK87</f>
        <v>0</v>
      </c>
      <c r="U43" s="2">
        <f>AK88</f>
        <v>0</v>
      </c>
      <c r="V43" s="258">
        <f>SUM(F43:R43)</f>
        <v>0</v>
      </c>
      <c r="W43" s="259"/>
      <c r="X43" s="260"/>
      <c r="AN43" s="67"/>
      <c r="AO43" s="50"/>
      <c r="AP43" s="50"/>
    </row>
    <row r="44" spans="1:42" ht="16.5" customHeight="1">
      <c r="A44" s="205"/>
      <c r="B44" s="206"/>
      <c r="C44" s="206"/>
      <c r="D44" s="207"/>
      <c r="E44" s="68" t="s">
        <v>72</v>
      </c>
      <c r="F44" s="2">
        <f>F43+'【4月】月集計表'!F44</f>
        <v>0</v>
      </c>
      <c r="G44" s="2">
        <f>G43+'【4月】月集計表'!G44</f>
        <v>0</v>
      </c>
      <c r="H44" s="2">
        <f>H43+'【4月】月集計表'!H44</f>
        <v>0</v>
      </c>
      <c r="I44" s="2">
        <f>I43+'【4月】月集計表'!I44</f>
        <v>0</v>
      </c>
      <c r="J44" s="2">
        <f>J43+'【4月】月集計表'!J44</f>
        <v>0</v>
      </c>
      <c r="K44" s="2">
        <f>K43+'【4月】月集計表'!K44</f>
        <v>0</v>
      </c>
      <c r="L44" s="2">
        <f>L43+'【4月】月集計表'!L44</f>
        <v>0</v>
      </c>
      <c r="M44" s="2">
        <f>M43+'【4月】月集計表'!M44</f>
        <v>0</v>
      </c>
      <c r="N44" s="2">
        <f>N43+'【4月】月集計表'!N44</f>
        <v>0</v>
      </c>
      <c r="O44" s="2">
        <f>O43+'【4月】月集計表'!O44</f>
        <v>0</v>
      </c>
      <c r="P44" s="2">
        <f>P43+'【4月】月集計表'!P44</f>
        <v>0</v>
      </c>
      <c r="Q44" s="2">
        <f>Q43+'【4月】月集計表'!Q44</f>
        <v>0</v>
      </c>
      <c r="R44" s="2">
        <f>R43+'【4月】月集計表'!R44</f>
        <v>0</v>
      </c>
      <c r="S44" s="176">
        <f>S43+'【4月】月集計表'!S44</f>
        <v>0</v>
      </c>
      <c r="T44" s="2">
        <f>T43+'【4月】月集計表'!T44</f>
        <v>0</v>
      </c>
      <c r="U44" s="2">
        <f>U43+'【4月】月集計表'!U44</f>
        <v>0</v>
      </c>
      <c r="V44" s="246">
        <f>SUM(F44:R44)</f>
        <v>0</v>
      </c>
      <c r="W44" s="246"/>
      <c r="X44" s="246"/>
      <c r="Y44" s="34" t="s">
        <v>166</v>
      </c>
      <c r="AN44" s="67"/>
      <c r="AO44" s="50"/>
      <c r="AP44" s="50"/>
    </row>
    <row r="45" spans="41:42" ht="16.5" customHeight="1">
      <c r="AO45" s="50"/>
      <c r="AP45" s="50"/>
    </row>
    <row r="46" spans="41:42" ht="16.5" customHeight="1">
      <c r="AO46" s="65"/>
      <c r="AP46" s="65"/>
    </row>
    <row r="47" spans="11:42" ht="16.5" customHeight="1" hidden="1">
      <c r="K47" s="69" t="s">
        <v>22</v>
      </c>
      <c r="AO47" s="67"/>
      <c r="AP47" s="67"/>
    </row>
    <row r="48" spans="41:42" ht="18" customHeight="1" hidden="1">
      <c r="AO48" s="67"/>
      <c r="AP48" s="67"/>
    </row>
    <row r="49" spans="11:42" ht="16.5" customHeight="1" hidden="1">
      <c r="K49" s="69" t="s">
        <v>23</v>
      </c>
      <c r="L49" s="69" t="s">
        <v>24</v>
      </c>
      <c r="AO49" s="67"/>
      <c r="AP49" s="67"/>
    </row>
    <row r="50" spans="11:42" ht="16.5" customHeight="1" hidden="1">
      <c r="K50" s="69" t="s">
        <v>25</v>
      </c>
      <c r="L50" s="34" t="s">
        <v>26</v>
      </c>
      <c r="AO50" s="67"/>
      <c r="AP50" s="67"/>
    </row>
    <row r="51" spans="11:12" ht="16.5" customHeight="1" hidden="1">
      <c r="K51" s="69" t="s">
        <v>27</v>
      </c>
      <c r="L51" s="69" t="s">
        <v>28</v>
      </c>
    </row>
    <row r="52" spans="11:12" ht="16.5" customHeight="1" hidden="1">
      <c r="K52" s="69" t="s">
        <v>29</v>
      </c>
      <c r="L52" s="69" t="s">
        <v>30</v>
      </c>
    </row>
    <row r="53" spans="11:12" ht="16.5" customHeight="1" hidden="1">
      <c r="K53" s="69" t="s">
        <v>31</v>
      </c>
      <c r="L53" s="69" t="s">
        <v>32</v>
      </c>
    </row>
    <row r="54" spans="11:12" ht="16.5" customHeight="1" hidden="1">
      <c r="K54" s="69" t="s">
        <v>33</v>
      </c>
      <c r="L54" s="69" t="s">
        <v>34</v>
      </c>
    </row>
    <row r="55" spans="11:12" ht="13.5" customHeight="1" hidden="1">
      <c r="K55" s="69" t="s">
        <v>35</v>
      </c>
      <c r="L55" s="69" t="s">
        <v>36</v>
      </c>
    </row>
    <row r="56" spans="11:12" ht="13.5" customHeight="1" hidden="1">
      <c r="K56" s="69" t="s">
        <v>37</v>
      </c>
      <c r="L56" s="69" t="s">
        <v>38</v>
      </c>
    </row>
    <row r="57" spans="11:12" ht="13.5" customHeight="1" hidden="1">
      <c r="K57" s="69" t="s">
        <v>39</v>
      </c>
      <c r="L57" s="69" t="s">
        <v>40</v>
      </c>
    </row>
    <row r="58" spans="11:12" ht="13.5" customHeight="1" hidden="1">
      <c r="K58" s="69" t="s">
        <v>41</v>
      </c>
      <c r="L58" s="69" t="s">
        <v>42</v>
      </c>
    </row>
    <row r="59" spans="11:22" ht="13.5" customHeight="1" hidden="1">
      <c r="K59" s="69" t="s">
        <v>64</v>
      </c>
      <c r="L59" s="69" t="s">
        <v>62</v>
      </c>
      <c r="U59" s="69"/>
      <c r="V59" s="69"/>
    </row>
    <row r="60" spans="11:22" ht="13.5" customHeight="1" hidden="1">
      <c r="K60" s="69" t="s">
        <v>65</v>
      </c>
      <c r="L60" s="69" t="s">
        <v>66</v>
      </c>
      <c r="U60" s="69"/>
      <c r="V60" s="69"/>
    </row>
    <row r="61" spans="11:22" ht="13.5" customHeight="1" hidden="1">
      <c r="K61" s="69" t="s">
        <v>84</v>
      </c>
      <c r="L61" s="69" t="s">
        <v>86</v>
      </c>
      <c r="U61" s="69"/>
      <c r="V61" s="69"/>
    </row>
    <row r="62" spans="11:12" ht="13.5" customHeight="1" hidden="1">
      <c r="K62" s="69" t="s">
        <v>85</v>
      </c>
      <c r="L62" s="69" t="s">
        <v>87</v>
      </c>
    </row>
    <row r="63" spans="11:12" ht="13.5" customHeight="1" hidden="1">
      <c r="K63" s="34" t="s">
        <v>83</v>
      </c>
      <c r="L63" s="34" t="s">
        <v>44</v>
      </c>
    </row>
    <row r="64" spans="11:12" ht="13.5" customHeight="1" hidden="1">
      <c r="K64" s="34" t="s">
        <v>82</v>
      </c>
      <c r="L64" s="34" t="s">
        <v>45</v>
      </c>
    </row>
    <row r="65" spans="11:12" ht="13.5" customHeight="1" hidden="1">
      <c r="K65" s="69" t="s">
        <v>18</v>
      </c>
      <c r="L65" s="69" t="s">
        <v>43</v>
      </c>
    </row>
    <row r="66" ht="13.5" customHeight="1" hidden="1"/>
    <row r="67" ht="13.5" customHeight="1" hidden="1"/>
    <row r="68" ht="13.5" customHeight="1" hidden="1"/>
    <row r="69" ht="13.5" customHeight="1" hidden="1"/>
    <row r="70" ht="13.5" customHeight="1" hidden="1"/>
    <row r="71" ht="13.5" customHeight="1" hidden="1"/>
    <row r="72" spans="5:37" ht="13.5" customHeight="1" hidden="1">
      <c r="E72" s="2"/>
      <c r="F72" s="166">
        <v>1</v>
      </c>
      <c r="G72" s="166">
        <v>2</v>
      </c>
      <c r="H72" s="166">
        <v>3</v>
      </c>
      <c r="I72" s="166">
        <v>4</v>
      </c>
      <c r="J72" s="166">
        <v>5</v>
      </c>
      <c r="K72" s="166">
        <v>6</v>
      </c>
      <c r="L72" s="166">
        <v>7</v>
      </c>
      <c r="M72" s="166">
        <v>8</v>
      </c>
      <c r="N72" s="166">
        <v>9</v>
      </c>
      <c r="O72" s="166">
        <v>10</v>
      </c>
      <c r="P72" s="166">
        <v>11</v>
      </c>
      <c r="Q72" s="166">
        <v>12</v>
      </c>
      <c r="R72" s="166">
        <v>13</v>
      </c>
      <c r="S72" s="166">
        <v>14</v>
      </c>
      <c r="T72" s="166">
        <v>15</v>
      </c>
      <c r="U72" s="166">
        <v>16</v>
      </c>
      <c r="V72" s="166">
        <v>17</v>
      </c>
      <c r="W72" s="166">
        <v>18</v>
      </c>
      <c r="X72" s="166">
        <v>19</v>
      </c>
      <c r="Y72" s="166">
        <v>20</v>
      </c>
      <c r="Z72" s="166">
        <v>21</v>
      </c>
      <c r="AA72" s="166">
        <v>22</v>
      </c>
      <c r="AB72" s="166">
        <v>23</v>
      </c>
      <c r="AC72" s="166">
        <v>24</v>
      </c>
      <c r="AD72" s="166">
        <v>25</v>
      </c>
      <c r="AE72" s="166">
        <v>26</v>
      </c>
      <c r="AF72" s="166">
        <v>27</v>
      </c>
      <c r="AG72" s="166">
        <v>28</v>
      </c>
      <c r="AH72" s="166">
        <v>29</v>
      </c>
      <c r="AI72" s="166">
        <v>30</v>
      </c>
      <c r="AJ72" s="70">
        <v>31</v>
      </c>
      <c r="AK72" s="41" t="s">
        <v>4</v>
      </c>
    </row>
    <row r="73" spans="5:37" ht="13.5" customHeight="1" hidden="1">
      <c r="E73" s="41" t="s">
        <v>9</v>
      </c>
      <c r="F73" s="2">
        <f aca="true" t="shared" si="7" ref="F73:O82">IF(COUNTIF(F$27:F$36,$E73)=0,0,1)</f>
        <v>0</v>
      </c>
      <c r="G73" s="2">
        <f t="shared" si="7"/>
        <v>0</v>
      </c>
      <c r="H73" s="2">
        <f t="shared" si="7"/>
        <v>0</v>
      </c>
      <c r="I73" s="2">
        <f t="shared" si="7"/>
        <v>0</v>
      </c>
      <c r="J73" s="2">
        <f t="shared" si="7"/>
        <v>0</v>
      </c>
      <c r="K73" s="2">
        <f t="shared" si="7"/>
        <v>0</v>
      </c>
      <c r="L73" s="2">
        <f t="shared" si="7"/>
        <v>0</v>
      </c>
      <c r="M73" s="2">
        <f t="shared" si="7"/>
        <v>0</v>
      </c>
      <c r="N73" s="2">
        <f t="shared" si="7"/>
        <v>0</v>
      </c>
      <c r="O73" s="2">
        <f t="shared" si="7"/>
        <v>0</v>
      </c>
      <c r="P73" s="2">
        <f aca="true" t="shared" si="8" ref="P73:Y82">IF(COUNTIF(P$27:P$36,$E73)=0,0,1)</f>
        <v>0</v>
      </c>
      <c r="Q73" s="2">
        <f t="shared" si="8"/>
        <v>0</v>
      </c>
      <c r="R73" s="2">
        <f t="shared" si="8"/>
        <v>0</v>
      </c>
      <c r="S73" s="2">
        <f t="shared" si="8"/>
        <v>0</v>
      </c>
      <c r="T73" s="2">
        <f t="shared" si="8"/>
        <v>0</v>
      </c>
      <c r="U73" s="2">
        <f t="shared" si="8"/>
        <v>0</v>
      </c>
      <c r="V73" s="2">
        <f t="shared" si="8"/>
        <v>0</v>
      </c>
      <c r="W73" s="2">
        <f t="shared" si="8"/>
        <v>0</v>
      </c>
      <c r="X73" s="2">
        <f t="shared" si="8"/>
        <v>0</v>
      </c>
      <c r="Y73" s="2">
        <f t="shared" si="8"/>
        <v>0</v>
      </c>
      <c r="Z73" s="2">
        <f aca="true" t="shared" si="9" ref="Z73:AJ82">IF(COUNTIF(Z$27:Z$36,$E73)=0,0,1)</f>
        <v>0</v>
      </c>
      <c r="AA73" s="2">
        <f t="shared" si="9"/>
        <v>0</v>
      </c>
      <c r="AB73" s="2">
        <f t="shared" si="9"/>
        <v>0</v>
      </c>
      <c r="AC73" s="2">
        <f t="shared" si="9"/>
        <v>0</v>
      </c>
      <c r="AD73" s="2">
        <f t="shared" si="9"/>
        <v>0</v>
      </c>
      <c r="AE73" s="2">
        <f t="shared" si="9"/>
        <v>0</v>
      </c>
      <c r="AF73" s="2">
        <f t="shared" si="9"/>
        <v>0</v>
      </c>
      <c r="AG73" s="2">
        <f t="shared" si="9"/>
        <v>0</v>
      </c>
      <c r="AH73" s="2">
        <f t="shared" si="9"/>
        <v>0</v>
      </c>
      <c r="AI73" s="2">
        <f t="shared" si="9"/>
        <v>0</v>
      </c>
      <c r="AJ73" s="2">
        <f t="shared" si="9"/>
        <v>0</v>
      </c>
      <c r="AK73" s="2">
        <f>COUNTIF(F73:AJ73,1)</f>
        <v>0</v>
      </c>
    </row>
    <row r="74" spans="5:37" ht="13.5" customHeight="1" hidden="1">
      <c r="E74" s="41" t="s">
        <v>10</v>
      </c>
      <c r="F74" s="2">
        <f t="shared" si="7"/>
        <v>0</v>
      </c>
      <c r="G74" s="2">
        <f t="shared" si="7"/>
        <v>0</v>
      </c>
      <c r="H74" s="2">
        <f t="shared" si="7"/>
        <v>0</v>
      </c>
      <c r="I74" s="2">
        <f t="shared" si="7"/>
        <v>0</v>
      </c>
      <c r="J74" s="2">
        <f t="shared" si="7"/>
        <v>0</v>
      </c>
      <c r="K74" s="2">
        <f t="shared" si="7"/>
        <v>0</v>
      </c>
      <c r="L74" s="2">
        <f t="shared" si="7"/>
        <v>0</v>
      </c>
      <c r="M74" s="2">
        <f t="shared" si="7"/>
        <v>0</v>
      </c>
      <c r="N74" s="2">
        <f t="shared" si="7"/>
        <v>0</v>
      </c>
      <c r="O74" s="2">
        <f t="shared" si="7"/>
        <v>0</v>
      </c>
      <c r="P74" s="2">
        <f t="shared" si="8"/>
        <v>0</v>
      </c>
      <c r="Q74" s="2">
        <f t="shared" si="8"/>
        <v>0</v>
      </c>
      <c r="R74" s="2">
        <f t="shared" si="8"/>
        <v>0</v>
      </c>
      <c r="S74" s="2">
        <f t="shared" si="8"/>
        <v>0</v>
      </c>
      <c r="T74" s="2">
        <f t="shared" si="8"/>
        <v>0</v>
      </c>
      <c r="U74" s="2">
        <f t="shared" si="8"/>
        <v>0</v>
      </c>
      <c r="V74" s="2">
        <f t="shared" si="8"/>
        <v>0</v>
      </c>
      <c r="W74" s="2">
        <f t="shared" si="8"/>
        <v>0</v>
      </c>
      <c r="X74" s="2">
        <f t="shared" si="8"/>
        <v>0</v>
      </c>
      <c r="Y74" s="2">
        <f t="shared" si="8"/>
        <v>0</v>
      </c>
      <c r="Z74" s="2">
        <f t="shared" si="9"/>
        <v>0</v>
      </c>
      <c r="AA74" s="2">
        <f t="shared" si="9"/>
        <v>0</v>
      </c>
      <c r="AB74" s="2">
        <f t="shared" si="9"/>
        <v>0</v>
      </c>
      <c r="AC74" s="2">
        <f t="shared" si="9"/>
        <v>0</v>
      </c>
      <c r="AD74" s="2">
        <f t="shared" si="9"/>
        <v>0</v>
      </c>
      <c r="AE74" s="2">
        <f t="shared" si="9"/>
        <v>0</v>
      </c>
      <c r="AF74" s="2">
        <f t="shared" si="9"/>
        <v>0</v>
      </c>
      <c r="AG74" s="2">
        <f t="shared" si="9"/>
        <v>0</v>
      </c>
      <c r="AH74" s="2">
        <f t="shared" si="9"/>
        <v>0</v>
      </c>
      <c r="AI74" s="2">
        <f t="shared" si="9"/>
        <v>0</v>
      </c>
      <c r="AJ74" s="2">
        <f t="shared" si="9"/>
        <v>0</v>
      </c>
      <c r="AK74" s="2">
        <f aca="true" t="shared" si="10" ref="AK74:AK88">COUNTIF(F74:AJ74,1)</f>
        <v>0</v>
      </c>
    </row>
    <row r="75" spans="5:37" ht="13.5" customHeight="1" hidden="1">
      <c r="E75" s="41" t="s">
        <v>11</v>
      </c>
      <c r="F75" s="2">
        <f t="shared" si="7"/>
        <v>0</v>
      </c>
      <c r="G75" s="2">
        <f t="shared" si="7"/>
        <v>0</v>
      </c>
      <c r="H75" s="2">
        <f t="shared" si="7"/>
        <v>0</v>
      </c>
      <c r="I75" s="2">
        <f t="shared" si="7"/>
        <v>0</v>
      </c>
      <c r="J75" s="2">
        <f t="shared" si="7"/>
        <v>0</v>
      </c>
      <c r="K75" s="2">
        <f t="shared" si="7"/>
        <v>0</v>
      </c>
      <c r="L75" s="2">
        <f t="shared" si="7"/>
        <v>0</v>
      </c>
      <c r="M75" s="2">
        <f t="shared" si="7"/>
        <v>0</v>
      </c>
      <c r="N75" s="2">
        <f t="shared" si="7"/>
        <v>0</v>
      </c>
      <c r="O75" s="2">
        <f t="shared" si="7"/>
        <v>0</v>
      </c>
      <c r="P75" s="2">
        <f t="shared" si="8"/>
        <v>0</v>
      </c>
      <c r="Q75" s="2">
        <f t="shared" si="8"/>
        <v>0</v>
      </c>
      <c r="R75" s="2">
        <f t="shared" si="8"/>
        <v>0</v>
      </c>
      <c r="S75" s="2">
        <f t="shared" si="8"/>
        <v>0</v>
      </c>
      <c r="T75" s="2">
        <f t="shared" si="8"/>
        <v>0</v>
      </c>
      <c r="U75" s="2">
        <f t="shared" si="8"/>
        <v>0</v>
      </c>
      <c r="V75" s="2">
        <f t="shared" si="8"/>
        <v>0</v>
      </c>
      <c r="W75" s="2">
        <f t="shared" si="8"/>
        <v>0</v>
      </c>
      <c r="X75" s="2">
        <f t="shared" si="8"/>
        <v>0</v>
      </c>
      <c r="Y75" s="2">
        <f t="shared" si="8"/>
        <v>0</v>
      </c>
      <c r="Z75" s="2">
        <f t="shared" si="9"/>
        <v>0</v>
      </c>
      <c r="AA75" s="2">
        <f t="shared" si="9"/>
        <v>0</v>
      </c>
      <c r="AB75" s="2">
        <f t="shared" si="9"/>
        <v>0</v>
      </c>
      <c r="AC75" s="2">
        <f t="shared" si="9"/>
        <v>0</v>
      </c>
      <c r="AD75" s="2">
        <f t="shared" si="9"/>
        <v>0</v>
      </c>
      <c r="AE75" s="2">
        <f t="shared" si="9"/>
        <v>0</v>
      </c>
      <c r="AF75" s="2">
        <f t="shared" si="9"/>
        <v>0</v>
      </c>
      <c r="AG75" s="2">
        <f t="shared" si="9"/>
        <v>0</v>
      </c>
      <c r="AH75" s="2">
        <f t="shared" si="9"/>
        <v>0</v>
      </c>
      <c r="AI75" s="2">
        <f t="shared" si="9"/>
        <v>0</v>
      </c>
      <c r="AJ75" s="2">
        <f t="shared" si="9"/>
        <v>0</v>
      </c>
      <c r="AK75" s="2">
        <f t="shared" si="10"/>
        <v>0</v>
      </c>
    </row>
    <row r="76" spans="5:37" ht="13.5" customHeight="1" hidden="1">
      <c r="E76" s="41" t="s">
        <v>12</v>
      </c>
      <c r="F76" s="2">
        <f t="shared" si="7"/>
        <v>0</v>
      </c>
      <c r="G76" s="2">
        <f t="shared" si="7"/>
        <v>0</v>
      </c>
      <c r="H76" s="2">
        <f t="shared" si="7"/>
        <v>0</v>
      </c>
      <c r="I76" s="2">
        <f t="shared" si="7"/>
        <v>0</v>
      </c>
      <c r="J76" s="2">
        <f t="shared" si="7"/>
        <v>0</v>
      </c>
      <c r="K76" s="2">
        <f t="shared" si="7"/>
        <v>0</v>
      </c>
      <c r="L76" s="2">
        <f t="shared" si="7"/>
        <v>0</v>
      </c>
      <c r="M76" s="2">
        <f t="shared" si="7"/>
        <v>0</v>
      </c>
      <c r="N76" s="2">
        <f t="shared" si="7"/>
        <v>0</v>
      </c>
      <c r="O76" s="2">
        <f t="shared" si="7"/>
        <v>0</v>
      </c>
      <c r="P76" s="2">
        <f t="shared" si="8"/>
        <v>0</v>
      </c>
      <c r="Q76" s="2">
        <f t="shared" si="8"/>
        <v>0</v>
      </c>
      <c r="R76" s="2">
        <f t="shared" si="8"/>
        <v>0</v>
      </c>
      <c r="S76" s="2">
        <f t="shared" si="8"/>
        <v>0</v>
      </c>
      <c r="T76" s="2">
        <f t="shared" si="8"/>
        <v>0</v>
      </c>
      <c r="U76" s="2">
        <f t="shared" si="8"/>
        <v>0</v>
      </c>
      <c r="V76" s="2">
        <f t="shared" si="8"/>
        <v>0</v>
      </c>
      <c r="W76" s="2">
        <f t="shared" si="8"/>
        <v>0</v>
      </c>
      <c r="X76" s="2">
        <f t="shared" si="8"/>
        <v>0</v>
      </c>
      <c r="Y76" s="2">
        <f t="shared" si="8"/>
        <v>0</v>
      </c>
      <c r="Z76" s="2">
        <f t="shared" si="9"/>
        <v>0</v>
      </c>
      <c r="AA76" s="2">
        <f t="shared" si="9"/>
        <v>0</v>
      </c>
      <c r="AB76" s="2">
        <f t="shared" si="9"/>
        <v>0</v>
      </c>
      <c r="AC76" s="2">
        <f t="shared" si="9"/>
        <v>0</v>
      </c>
      <c r="AD76" s="2">
        <f t="shared" si="9"/>
        <v>0</v>
      </c>
      <c r="AE76" s="2">
        <f t="shared" si="9"/>
        <v>0</v>
      </c>
      <c r="AF76" s="2">
        <f t="shared" si="9"/>
        <v>0</v>
      </c>
      <c r="AG76" s="2">
        <f t="shared" si="9"/>
        <v>0</v>
      </c>
      <c r="AH76" s="2">
        <f t="shared" si="9"/>
        <v>0</v>
      </c>
      <c r="AI76" s="2">
        <f t="shared" si="9"/>
        <v>0</v>
      </c>
      <c r="AJ76" s="2">
        <f t="shared" si="9"/>
        <v>0</v>
      </c>
      <c r="AK76" s="2">
        <f t="shared" si="10"/>
        <v>0</v>
      </c>
    </row>
    <row r="77" spans="5:37" ht="13.5" customHeight="1" hidden="1">
      <c r="E77" s="41" t="s">
        <v>13</v>
      </c>
      <c r="F77" s="2">
        <f t="shared" si="7"/>
        <v>0</v>
      </c>
      <c r="G77" s="2">
        <f t="shared" si="7"/>
        <v>0</v>
      </c>
      <c r="H77" s="2">
        <f t="shared" si="7"/>
        <v>0</v>
      </c>
      <c r="I77" s="2">
        <f t="shared" si="7"/>
        <v>0</v>
      </c>
      <c r="J77" s="2">
        <f t="shared" si="7"/>
        <v>0</v>
      </c>
      <c r="K77" s="2">
        <f t="shared" si="7"/>
        <v>0</v>
      </c>
      <c r="L77" s="2">
        <f t="shared" si="7"/>
        <v>0</v>
      </c>
      <c r="M77" s="2">
        <f t="shared" si="7"/>
        <v>0</v>
      </c>
      <c r="N77" s="2">
        <f t="shared" si="7"/>
        <v>0</v>
      </c>
      <c r="O77" s="2">
        <f t="shared" si="7"/>
        <v>0</v>
      </c>
      <c r="P77" s="2">
        <f t="shared" si="8"/>
        <v>0</v>
      </c>
      <c r="Q77" s="2">
        <f t="shared" si="8"/>
        <v>0</v>
      </c>
      <c r="R77" s="2">
        <f t="shared" si="8"/>
        <v>0</v>
      </c>
      <c r="S77" s="2">
        <f t="shared" si="8"/>
        <v>0</v>
      </c>
      <c r="T77" s="2">
        <f t="shared" si="8"/>
        <v>0</v>
      </c>
      <c r="U77" s="2">
        <f t="shared" si="8"/>
        <v>0</v>
      </c>
      <c r="V77" s="2">
        <f t="shared" si="8"/>
        <v>0</v>
      </c>
      <c r="W77" s="2">
        <f t="shared" si="8"/>
        <v>0</v>
      </c>
      <c r="X77" s="2">
        <f t="shared" si="8"/>
        <v>0</v>
      </c>
      <c r="Y77" s="2">
        <f t="shared" si="8"/>
        <v>0</v>
      </c>
      <c r="Z77" s="2">
        <f t="shared" si="9"/>
        <v>0</v>
      </c>
      <c r="AA77" s="2">
        <f t="shared" si="9"/>
        <v>0</v>
      </c>
      <c r="AB77" s="2">
        <f t="shared" si="9"/>
        <v>0</v>
      </c>
      <c r="AC77" s="2">
        <f t="shared" si="9"/>
        <v>0</v>
      </c>
      <c r="AD77" s="2">
        <f t="shared" si="9"/>
        <v>0</v>
      </c>
      <c r="AE77" s="2">
        <f t="shared" si="9"/>
        <v>0</v>
      </c>
      <c r="AF77" s="2">
        <f t="shared" si="9"/>
        <v>0</v>
      </c>
      <c r="AG77" s="2">
        <f t="shared" si="9"/>
        <v>0</v>
      </c>
      <c r="AH77" s="2">
        <f t="shared" si="9"/>
        <v>0</v>
      </c>
      <c r="AI77" s="2">
        <f t="shared" si="9"/>
        <v>0</v>
      </c>
      <c r="AJ77" s="2">
        <f t="shared" si="9"/>
        <v>0</v>
      </c>
      <c r="AK77" s="2">
        <f t="shared" si="10"/>
        <v>0</v>
      </c>
    </row>
    <row r="78" spans="5:37" ht="13.5" customHeight="1" hidden="1">
      <c r="E78" s="41" t="s">
        <v>14</v>
      </c>
      <c r="F78" s="2">
        <f t="shared" si="7"/>
        <v>0</v>
      </c>
      <c r="G78" s="2">
        <f t="shared" si="7"/>
        <v>0</v>
      </c>
      <c r="H78" s="2">
        <f t="shared" si="7"/>
        <v>0</v>
      </c>
      <c r="I78" s="2">
        <f t="shared" si="7"/>
        <v>0</v>
      </c>
      <c r="J78" s="2">
        <f t="shared" si="7"/>
        <v>0</v>
      </c>
      <c r="K78" s="2">
        <f t="shared" si="7"/>
        <v>0</v>
      </c>
      <c r="L78" s="2">
        <f t="shared" si="7"/>
        <v>0</v>
      </c>
      <c r="M78" s="2">
        <f t="shared" si="7"/>
        <v>0</v>
      </c>
      <c r="N78" s="2">
        <f t="shared" si="7"/>
        <v>0</v>
      </c>
      <c r="O78" s="2">
        <f t="shared" si="7"/>
        <v>0</v>
      </c>
      <c r="P78" s="2">
        <f t="shared" si="8"/>
        <v>0</v>
      </c>
      <c r="Q78" s="2">
        <f t="shared" si="8"/>
        <v>0</v>
      </c>
      <c r="R78" s="2">
        <f t="shared" si="8"/>
        <v>0</v>
      </c>
      <c r="S78" s="2">
        <f t="shared" si="8"/>
        <v>0</v>
      </c>
      <c r="T78" s="2">
        <f t="shared" si="8"/>
        <v>0</v>
      </c>
      <c r="U78" s="2">
        <f t="shared" si="8"/>
        <v>0</v>
      </c>
      <c r="V78" s="2">
        <f t="shared" si="8"/>
        <v>0</v>
      </c>
      <c r="W78" s="2">
        <f t="shared" si="8"/>
        <v>0</v>
      </c>
      <c r="X78" s="2">
        <f t="shared" si="8"/>
        <v>0</v>
      </c>
      <c r="Y78" s="2">
        <f t="shared" si="8"/>
        <v>0</v>
      </c>
      <c r="Z78" s="2">
        <f t="shared" si="9"/>
        <v>0</v>
      </c>
      <c r="AA78" s="2">
        <f t="shared" si="9"/>
        <v>0</v>
      </c>
      <c r="AB78" s="2">
        <f t="shared" si="9"/>
        <v>0</v>
      </c>
      <c r="AC78" s="2">
        <f t="shared" si="9"/>
        <v>0</v>
      </c>
      <c r="AD78" s="2">
        <f t="shared" si="9"/>
        <v>0</v>
      </c>
      <c r="AE78" s="2">
        <f t="shared" si="9"/>
        <v>0</v>
      </c>
      <c r="AF78" s="2">
        <f t="shared" si="9"/>
        <v>0</v>
      </c>
      <c r="AG78" s="2">
        <f t="shared" si="9"/>
        <v>0</v>
      </c>
      <c r="AH78" s="2">
        <f t="shared" si="9"/>
        <v>0</v>
      </c>
      <c r="AI78" s="2">
        <f t="shared" si="9"/>
        <v>0</v>
      </c>
      <c r="AJ78" s="2">
        <f t="shared" si="9"/>
        <v>0</v>
      </c>
      <c r="AK78" s="2">
        <f t="shared" si="10"/>
        <v>0</v>
      </c>
    </row>
    <row r="79" spans="5:37" ht="13.5" customHeight="1" hidden="1">
      <c r="E79" s="41" t="s">
        <v>15</v>
      </c>
      <c r="F79" s="2">
        <f t="shared" si="7"/>
        <v>0</v>
      </c>
      <c r="G79" s="2">
        <f t="shared" si="7"/>
        <v>0</v>
      </c>
      <c r="H79" s="2">
        <f t="shared" si="7"/>
        <v>0</v>
      </c>
      <c r="I79" s="2">
        <f t="shared" si="7"/>
        <v>0</v>
      </c>
      <c r="J79" s="2">
        <f t="shared" si="7"/>
        <v>0</v>
      </c>
      <c r="K79" s="2">
        <f t="shared" si="7"/>
        <v>0</v>
      </c>
      <c r="L79" s="2">
        <f t="shared" si="7"/>
        <v>0</v>
      </c>
      <c r="M79" s="2">
        <f t="shared" si="7"/>
        <v>0</v>
      </c>
      <c r="N79" s="2">
        <f t="shared" si="7"/>
        <v>0</v>
      </c>
      <c r="O79" s="2">
        <f t="shared" si="7"/>
        <v>0</v>
      </c>
      <c r="P79" s="2">
        <f t="shared" si="8"/>
        <v>0</v>
      </c>
      <c r="Q79" s="2">
        <f t="shared" si="8"/>
        <v>0</v>
      </c>
      <c r="R79" s="2">
        <f t="shared" si="8"/>
        <v>0</v>
      </c>
      <c r="S79" s="2">
        <f t="shared" si="8"/>
        <v>0</v>
      </c>
      <c r="T79" s="2">
        <f t="shared" si="8"/>
        <v>0</v>
      </c>
      <c r="U79" s="2">
        <f t="shared" si="8"/>
        <v>0</v>
      </c>
      <c r="V79" s="2">
        <f t="shared" si="8"/>
        <v>0</v>
      </c>
      <c r="W79" s="2">
        <f t="shared" si="8"/>
        <v>0</v>
      </c>
      <c r="X79" s="2">
        <f t="shared" si="8"/>
        <v>0</v>
      </c>
      <c r="Y79" s="2">
        <f t="shared" si="8"/>
        <v>0</v>
      </c>
      <c r="Z79" s="2">
        <f t="shared" si="9"/>
        <v>0</v>
      </c>
      <c r="AA79" s="2">
        <f t="shared" si="9"/>
        <v>0</v>
      </c>
      <c r="AB79" s="2">
        <f t="shared" si="9"/>
        <v>0</v>
      </c>
      <c r="AC79" s="2">
        <f t="shared" si="9"/>
        <v>0</v>
      </c>
      <c r="AD79" s="2">
        <f t="shared" si="9"/>
        <v>0</v>
      </c>
      <c r="AE79" s="2">
        <f t="shared" si="9"/>
        <v>0</v>
      </c>
      <c r="AF79" s="2">
        <f t="shared" si="9"/>
        <v>0</v>
      </c>
      <c r="AG79" s="2">
        <f t="shared" si="9"/>
        <v>0</v>
      </c>
      <c r="AH79" s="2">
        <f t="shared" si="9"/>
        <v>0</v>
      </c>
      <c r="AI79" s="2">
        <f t="shared" si="9"/>
        <v>0</v>
      </c>
      <c r="AJ79" s="2">
        <f t="shared" si="9"/>
        <v>0</v>
      </c>
      <c r="AK79" s="2">
        <f t="shared" si="10"/>
        <v>0</v>
      </c>
    </row>
    <row r="80" spans="5:37" ht="13.5" customHeight="1" hidden="1">
      <c r="E80" s="41" t="s">
        <v>16</v>
      </c>
      <c r="F80" s="2">
        <f t="shared" si="7"/>
        <v>0</v>
      </c>
      <c r="G80" s="2">
        <f t="shared" si="7"/>
        <v>0</v>
      </c>
      <c r="H80" s="2">
        <f t="shared" si="7"/>
        <v>0</v>
      </c>
      <c r="I80" s="2">
        <f t="shared" si="7"/>
        <v>0</v>
      </c>
      <c r="J80" s="2">
        <f t="shared" si="7"/>
        <v>0</v>
      </c>
      <c r="K80" s="2">
        <f t="shared" si="7"/>
        <v>0</v>
      </c>
      <c r="L80" s="2">
        <f t="shared" si="7"/>
        <v>0</v>
      </c>
      <c r="M80" s="2">
        <f t="shared" si="7"/>
        <v>0</v>
      </c>
      <c r="N80" s="2">
        <f t="shared" si="7"/>
        <v>0</v>
      </c>
      <c r="O80" s="2">
        <f t="shared" si="7"/>
        <v>0</v>
      </c>
      <c r="P80" s="2">
        <f t="shared" si="8"/>
        <v>0</v>
      </c>
      <c r="Q80" s="2">
        <f t="shared" si="8"/>
        <v>0</v>
      </c>
      <c r="R80" s="2">
        <f t="shared" si="8"/>
        <v>0</v>
      </c>
      <c r="S80" s="2">
        <f t="shared" si="8"/>
        <v>0</v>
      </c>
      <c r="T80" s="2">
        <f t="shared" si="8"/>
        <v>0</v>
      </c>
      <c r="U80" s="2">
        <f t="shared" si="8"/>
        <v>0</v>
      </c>
      <c r="V80" s="2">
        <f t="shared" si="8"/>
        <v>0</v>
      </c>
      <c r="W80" s="2">
        <f t="shared" si="8"/>
        <v>0</v>
      </c>
      <c r="X80" s="2">
        <f t="shared" si="8"/>
        <v>0</v>
      </c>
      <c r="Y80" s="2">
        <f t="shared" si="8"/>
        <v>0</v>
      </c>
      <c r="Z80" s="2">
        <f t="shared" si="9"/>
        <v>0</v>
      </c>
      <c r="AA80" s="2">
        <f t="shared" si="9"/>
        <v>0</v>
      </c>
      <c r="AB80" s="2">
        <f t="shared" si="9"/>
        <v>0</v>
      </c>
      <c r="AC80" s="2">
        <f t="shared" si="9"/>
        <v>0</v>
      </c>
      <c r="AD80" s="2">
        <f t="shared" si="9"/>
        <v>0</v>
      </c>
      <c r="AE80" s="2">
        <f t="shared" si="9"/>
        <v>0</v>
      </c>
      <c r="AF80" s="2">
        <f t="shared" si="9"/>
        <v>0</v>
      </c>
      <c r="AG80" s="2">
        <f t="shared" si="9"/>
        <v>0</v>
      </c>
      <c r="AH80" s="2">
        <f t="shared" si="9"/>
        <v>0</v>
      </c>
      <c r="AI80" s="2">
        <f t="shared" si="9"/>
        <v>0</v>
      </c>
      <c r="AJ80" s="2">
        <f t="shared" si="9"/>
        <v>0</v>
      </c>
      <c r="AK80" s="2">
        <f t="shared" si="10"/>
        <v>0</v>
      </c>
    </row>
    <row r="81" spans="5:37" ht="13.5" customHeight="1" hidden="1">
      <c r="E81" s="41" t="s">
        <v>17</v>
      </c>
      <c r="F81" s="2">
        <f t="shared" si="7"/>
        <v>0</v>
      </c>
      <c r="G81" s="2">
        <f t="shared" si="7"/>
        <v>0</v>
      </c>
      <c r="H81" s="2">
        <f t="shared" si="7"/>
        <v>0</v>
      </c>
      <c r="I81" s="2">
        <f t="shared" si="7"/>
        <v>0</v>
      </c>
      <c r="J81" s="2">
        <f t="shared" si="7"/>
        <v>0</v>
      </c>
      <c r="K81" s="2">
        <f t="shared" si="7"/>
        <v>0</v>
      </c>
      <c r="L81" s="2">
        <f t="shared" si="7"/>
        <v>0</v>
      </c>
      <c r="M81" s="2">
        <f t="shared" si="7"/>
        <v>0</v>
      </c>
      <c r="N81" s="2">
        <f t="shared" si="7"/>
        <v>0</v>
      </c>
      <c r="O81" s="2">
        <f t="shared" si="7"/>
        <v>0</v>
      </c>
      <c r="P81" s="2">
        <f t="shared" si="8"/>
        <v>0</v>
      </c>
      <c r="Q81" s="2">
        <f t="shared" si="8"/>
        <v>0</v>
      </c>
      <c r="R81" s="2">
        <f t="shared" si="8"/>
        <v>0</v>
      </c>
      <c r="S81" s="2">
        <f t="shared" si="8"/>
        <v>0</v>
      </c>
      <c r="T81" s="2">
        <f t="shared" si="8"/>
        <v>0</v>
      </c>
      <c r="U81" s="2">
        <f t="shared" si="8"/>
        <v>0</v>
      </c>
      <c r="V81" s="2">
        <f t="shared" si="8"/>
        <v>0</v>
      </c>
      <c r="W81" s="2">
        <f t="shared" si="8"/>
        <v>0</v>
      </c>
      <c r="X81" s="2">
        <f t="shared" si="8"/>
        <v>0</v>
      </c>
      <c r="Y81" s="2">
        <f t="shared" si="8"/>
        <v>0</v>
      </c>
      <c r="Z81" s="2">
        <f t="shared" si="9"/>
        <v>0</v>
      </c>
      <c r="AA81" s="2">
        <f t="shared" si="9"/>
        <v>0</v>
      </c>
      <c r="AB81" s="2">
        <f t="shared" si="9"/>
        <v>0</v>
      </c>
      <c r="AC81" s="2">
        <f t="shared" si="9"/>
        <v>0</v>
      </c>
      <c r="AD81" s="2">
        <f t="shared" si="9"/>
        <v>0</v>
      </c>
      <c r="AE81" s="2">
        <f t="shared" si="9"/>
        <v>0</v>
      </c>
      <c r="AF81" s="2">
        <f t="shared" si="9"/>
        <v>0</v>
      </c>
      <c r="AG81" s="2">
        <f t="shared" si="9"/>
        <v>0</v>
      </c>
      <c r="AH81" s="2">
        <f t="shared" si="9"/>
        <v>0</v>
      </c>
      <c r="AI81" s="2">
        <f t="shared" si="9"/>
        <v>0</v>
      </c>
      <c r="AJ81" s="2">
        <f t="shared" si="9"/>
        <v>0</v>
      </c>
      <c r="AK81" s="2">
        <f>COUNTIF(F81:AJ81,1)</f>
        <v>0</v>
      </c>
    </row>
    <row r="82" spans="5:37" ht="13.5" customHeight="1" hidden="1">
      <c r="E82" s="41" t="s">
        <v>61</v>
      </c>
      <c r="F82" s="2">
        <f t="shared" si="7"/>
        <v>0</v>
      </c>
      <c r="G82" s="2">
        <f t="shared" si="7"/>
        <v>0</v>
      </c>
      <c r="H82" s="2">
        <f t="shared" si="7"/>
        <v>0</v>
      </c>
      <c r="I82" s="2">
        <f t="shared" si="7"/>
        <v>0</v>
      </c>
      <c r="J82" s="2">
        <f t="shared" si="7"/>
        <v>0</v>
      </c>
      <c r="K82" s="2">
        <f t="shared" si="7"/>
        <v>0</v>
      </c>
      <c r="L82" s="2">
        <f t="shared" si="7"/>
        <v>0</v>
      </c>
      <c r="M82" s="2">
        <f t="shared" si="7"/>
        <v>0</v>
      </c>
      <c r="N82" s="2">
        <f t="shared" si="7"/>
        <v>0</v>
      </c>
      <c r="O82" s="2">
        <f t="shared" si="7"/>
        <v>0</v>
      </c>
      <c r="P82" s="2">
        <f t="shared" si="8"/>
        <v>0</v>
      </c>
      <c r="Q82" s="2">
        <f t="shared" si="8"/>
        <v>0</v>
      </c>
      <c r="R82" s="2">
        <f t="shared" si="8"/>
        <v>0</v>
      </c>
      <c r="S82" s="2">
        <f t="shared" si="8"/>
        <v>0</v>
      </c>
      <c r="T82" s="2">
        <f t="shared" si="8"/>
        <v>0</v>
      </c>
      <c r="U82" s="2">
        <f t="shared" si="8"/>
        <v>0</v>
      </c>
      <c r="V82" s="2">
        <f t="shared" si="8"/>
        <v>0</v>
      </c>
      <c r="W82" s="2">
        <f t="shared" si="8"/>
        <v>0</v>
      </c>
      <c r="X82" s="2">
        <f t="shared" si="8"/>
        <v>0</v>
      </c>
      <c r="Y82" s="2">
        <f t="shared" si="8"/>
        <v>0</v>
      </c>
      <c r="Z82" s="2">
        <f t="shared" si="9"/>
        <v>0</v>
      </c>
      <c r="AA82" s="2">
        <f t="shared" si="9"/>
        <v>0</v>
      </c>
      <c r="AB82" s="2">
        <f t="shared" si="9"/>
        <v>0</v>
      </c>
      <c r="AC82" s="2">
        <f t="shared" si="9"/>
        <v>0</v>
      </c>
      <c r="AD82" s="2">
        <f t="shared" si="9"/>
        <v>0</v>
      </c>
      <c r="AE82" s="2">
        <f t="shared" si="9"/>
        <v>0</v>
      </c>
      <c r="AF82" s="2">
        <f t="shared" si="9"/>
        <v>0</v>
      </c>
      <c r="AG82" s="2">
        <f t="shared" si="9"/>
        <v>0</v>
      </c>
      <c r="AH82" s="2">
        <f t="shared" si="9"/>
        <v>0</v>
      </c>
      <c r="AI82" s="2">
        <f t="shared" si="9"/>
        <v>0</v>
      </c>
      <c r="AJ82" s="2">
        <f t="shared" si="9"/>
        <v>0</v>
      </c>
      <c r="AK82" s="2">
        <f>COUNTIF(F82:AJ82,1)</f>
        <v>0</v>
      </c>
    </row>
    <row r="83" spans="5:37" ht="13.5" customHeight="1" hidden="1">
      <c r="E83" s="41" t="s">
        <v>63</v>
      </c>
      <c r="F83" s="2">
        <f aca="true" t="shared" si="11" ref="F83:O88">IF(COUNTIF(F$27:F$36,$E83)=0,0,1)</f>
        <v>0</v>
      </c>
      <c r="G83" s="2">
        <f t="shared" si="11"/>
        <v>0</v>
      </c>
      <c r="H83" s="2">
        <f t="shared" si="11"/>
        <v>0</v>
      </c>
      <c r="I83" s="2">
        <f t="shared" si="11"/>
        <v>0</v>
      </c>
      <c r="J83" s="2">
        <f t="shared" si="11"/>
        <v>0</v>
      </c>
      <c r="K83" s="2">
        <f t="shared" si="11"/>
        <v>0</v>
      </c>
      <c r="L83" s="2">
        <f t="shared" si="11"/>
        <v>0</v>
      </c>
      <c r="M83" s="2">
        <f t="shared" si="11"/>
        <v>0</v>
      </c>
      <c r="N83" s="2">
        <f t="shared" si="11"/>
        <v>0</v>
      </c>
      <c r="O83" s="2">
        <f t="shared" si="11"/>
        <v>0</v>
      </c>
      <c r="P83" s="2">
        <f aca="true" t="shared" si="12" ref="P83:Y88">IF(COUNTIF(P$27:P$36,$E83)=0,0,1)</f>
        <v>0</v>
      </c>
      <c r="Q83" s="2">
        <f t="shared" si="12"/>
        <v>0</v>
      </c>
      <c r="R83" s="2">
        <f t="shared" si="12"/>
        <v>0</v>
      </c>
      <c r="S83" s="2">
        <f t="shared" si="12"/>
        <v>0</v>
      </c>
      <c r="T83" s="2">
        <f t="shared" si="12"/>
        <v>0</v>
      </c>
      <c r="U83" s="2">
        <f t="shared" si="12"/>
        <v>0</v>
      </c>
      <c r="V83" s="2">
        <f t="shared" si="12"/>
        <v>0</v>
      </c>
      <c r="W83" s="2">
        <f t="shared" si="12"/>
        <v>0</v>
      </c>
      <c r="X83" s="2">
        <f t="shared" si="12"/>
        <v>0</v>
      </c>
      <c r="Y83" s="2">
        <f t="shared" si="12"/>
        <v>0</v>
      </c>
      <c r="Z83" s="2">
        <f aca="true" t="shared" si="13" ref="Z83:AJ88">IF(COUNTIF(Z$27:Z$36,$E83)=0,0,1)</f>
        <v>0</v>
      </c>
      <c r="AA83" s="2">
        <f t="shared" si="13"/>
        <v>0</v>
      </c>
      <c r="AB83" s="2">
        <f t="shared" si="13"/>
        <v>0</v>
      </c>
      <c r="AC83" s="2">
        <f t="shared" si="13"/>
        <v>0</v>
      </c>
      <c r="AD83" s="2">
        <f t="shared" si="13"/>
        <v>0</v>
      </c>
      <c r="AE83" s="2">
        <f t="shared" si="13"/>
        <v>0</v>
      </c>
      <c r="AF83" s="2">
        <f t="shared" si="13"/>
        <v>0</v>
      </c>
      <c r="AG83" s="2">
        <f t="shared" si="13"/>
        <v>0</v>
      </c>
      <c r="AH83" s="2">
        <f t="shared" si="13"/>
        <v>0</v>
      </c>
      <c r="AI83" s="2">
        <f t="shared" si="13"/>
        <v>0</v>
      </c>
      <c r="AJ83" s="2">
        <f t="shared" si="13"/>
        <v>0</v>
      </c>
      <c r="AK83" s="2">
        <f>COUNTIF(F83:AJ83,1)</f>
        <v>0</v>
      </c>
    </row>
    <row r="84" spans="5:37" ht="13.5" customHeight="1" hidden="1">
      <c r="E84" s="41" t="s">
        <v>88</v>
      </c>
      <c r="F84" s="2">
        <f t="shared" si="11"/>
        <v>0</v>
      </c>
      <c r="G84" s="2">
        <f t="shared" si="11"/>
        <v>0</v>
      </c>
      <c r="H84" s="2">
        <f t="shared" si="11"/>
        <v>0</v>
      </c>
      <c r="I84" s="2">
        <f t="shared" si="11"/>
        <v>0</v>
      </c>
      <c r="J84" s="2">
        <f t="shared" si="11"/>
        <v>0</v>
      </c>
      <c r="K84" s="2">
        <f t="shared" si="11"/>
        <v>0</v>
      </c>
      <c r="L84" s="2">
        <f t="shared" si="11"/>
        <v>0</v>
      </c>
      <c r="M84" s="2">
        <f t="shared" si="11"/>
        <v>0</v>
      </c>
      <c r="N84" s="2">
        <f t="shared" si="11"/>
        <v>0</v>
      </c>
      <c r="O84" s="2">
        <f t="shared" si="11"/>
        <v>0</v>
      </c>
      <c r="P84" s="2">
        <f t="shared" si="12"/>
        <v>0</v>
      </c>
      <c r="Q84" s="2">
        <f t="shared" si="12"/>
        <v>0</v>
      </c>
      <c r="R84" s="2">
        <f t="shared" si="12"/>
        <v>0</v>
      </c>
      <c r="S84" s="2">
        <f t="shared" si="12"/>
        <v>0</v>
      </c>
      <c r="T84" s="2">
        <f t="shared" si="12"/>
        <v>0</v>
      </c>
      <c r="U84" s="2">
        <f t="shared" si="12"/>
        <v>0</v>
      </c>
      <c r="V84" s="2">
        <f t="shared" si="12"/>
        <v>0</v>
      </c>
      <c r="W84" s="2">
        <f t="shared" si="12"/>
        <v>0</v>
      </c>
      <c r="X84" s="2">
        <f t="shared" si="12"/>
        <v>0</v>
      </c>
      <c r="Y84" s="2">
        <f t="shared" si="12"/>
        <v>0</v>
      </c>
      <c r="Z84" s="2">
        <f t="shared" si="13"/>
        <v>0</v>
      </c>
      <c r="AA84" s="2">
        <f t="shared" si="13"/>
        <v>0</v>
      </c>
      <c r="AB84" s="2">
        <f t="shared" si="13"/>
        <v>0</v>
      </c>
      <c r="AC84" s="2">
        <f t="shared" si="13"/>
        <v>0</v>
      </c>
      <c r="AD84" s="2">
        <f t="shared" si="13"/>
        <v>0</v>
      </c>
      <c r="AE84" s="2">
        <f t="shared" si="13"/>
        <v>0</v>
      </c>
      <c r="AF84" s="2">
        <f t="shared" si="13"/>
        <v>0</v>
      </c>
      <c r="AG84" s="2">
        <f t="shared" si="13"/>
        <v>0</v>
      </c>
      <c r="AH84" s="2">
        <f t="shared" si="13"/>
        <v>0</v>
      </c>
      <c r="AI84" s="2">
        <f t="shared" si="13"/>
        <v>0</v>
      </c>
      <c r="AJ84" s="2">
        <f t="shared" si="13"/>
        <v>0</v>
      </c>
      <c r="AK84" s="2">
        <f>COUNTIF(F84:AJ84,1)</f>
        <v>0</v>
      </c>
    </row>
    <row r="85" spans="5:37" ht="13.5" customHeight="1" hidden="1">
      <c r="E85" s="41" t="s">
        <v>89</v>
      </c>
      <c r="F85" s="2">
        <f t="shared" si="11"/>
        <v>0</v>
      </c>
      <c r="G85" s="2">
        <f t="shared" si="11"/>
        <v>0</v>
      </c>
      <c r="H85" s="2">
        <f t="shared" si="11"/>
        <v>0</v>
      </c>
      <c r="I85" s="2">
        <f t="shared" si="11"/>
        <v>0</v>
      </c>
      <c r="J85" s="2">
        <f t="shared" si="11"/>
        <v>0</v>
      </c>
      <c r="K85" s="2">
        <f t="shared" si="11"/>
        <v>0</v>
      </c>
      <c r="L85" s="2">
        <f t="shared" si="11"/>
        <v>0</v>
      </c>
      <c r="M85" s="2">
        <f t="shared" si="11"/>
        <v>0</v>
      </c>
      <c r="N85" s="2">
        <f t="shared" si="11"/>
        <v>0</v>
      </c>
      <c r="O85" s="2">
        <f t="shared" si="11"/>
        <v>0</v>
      </c>
      <c r="P85" s="2">
        <f t="shared" si="12"/>
        <v>0</v>
      </c>
      <c r="Q85" s="2">
        <f t="shared" si="12"/>
        <v>0</v>
      </c>
      <c r="R85" s="2">
        <f t="shared" si="12"/>
        <v>0</v>
      </c>
      <c r="S85" s="2">
        <f t="shared" si="12"/>
        <v>0</v>
      </c>
      <c r="T85" s="2">
        <f t="shared" si="12"/>
        <v>0</v>
      </c>
      <c r="U85" s="2">
        <f t="shared" si="12"/>
        <v>0</v>
      </c>
      <c r="V85" s="2">
        <f t="shared" si="12"/>
        <v>0</v>
      </c>
      <c r="W85" s="2">
        <f t="shared" si="12"/>
        <v>0</v>
      </c>
      <c r="X85" s="2">
        <f t="shared" si="12"/>
        <v>0</v>
      </c>
      <c r="Y85" s="2">
        <f t="shared" si="12"/>
        <v>0</v>
      </c>
      <c r="Z85" s="2">
        <f t="shared" si="13"/>
        <v>0</v>
      </c>
      <c r="AA85" s="2">
        <f t="shared" si="13"/>
        <v>0</v>
      </c>
      <c r="AB85" s="2">
        <f t="shared" si="13"/>
        <v>0</v>
      </c>
      <c r="AC85" s="2">
        <f t="shared" si="13"/>
        <v>0</v>
      </c>
      <c r="AD85" s="2">
        <f t="shared" si="13"/>
        <v>0</v>
      </c>
      <c r="AE85" s="2">
        <f t="shared" si="13"/>
        <v>0</v>
      </c>
      <c r="AF85" s="2">
        <f t="shared" si="13"/>
        <v>0</v>
      </c>
      <c r="AG85" s="2">
        <f t="shared" si="13"/>
        <v>0</v>
      </c>
      <c r="AH85" s="2">
        <f t="shared" si="13"/>
        <v>0</v>
      </c>
      <c r="AI85" s="2">
        <f t="shared" si="13"/>
        <v>0</v>
      </c>
      <c r="AJ85" s="2">
        <f t="shared" si="13"/>
        <v>0</v>
      </c>
      <c r="AK85" s="2">
        <f>COUNTIF(F85:AJ85,1)</f>
        <v>0</v>
      </c>
    </row>
    <row r="86" spans="5:37" ht="13.5" customHeight="1" hidden="1">
      <c r="E86" s="41" t="s">
        <v>18</v>
      </c>
      <c r="F86" s="2">
        <f t="shared" si="11"/>
        <v>0</v>
      </c>
      <c r="G86" s="2">
        <f t="shared" si="11"/>
        <v>0</v>
      </c>
      <c r="H86" s="2">
        <f t="shared" si="11"/>
        <v>0</v>
      </c>
      <c r="I86" s="2">
        <f t="shared" si="11"/>
        <v>0</v>
      </c>
      <c r="J86" s="2">
        <f t="shared" si="11"/>
        <v>0</v>
      </c>
      <c r="K86" s="2">
        <f t="shared" si="11"/>
        <v>0</v>
      </c>
      <c r="L86" s="2">
        <f t="shared" si="11"/>
        <v>0</v>
      </c>
      <c r="M86" s="2">
        <f t="shared" si="11"/>
        <v>0</v>
      </c>
      <c r="N86" s="2">
        <f t="shared" si="11"/>
        <v>0</v>
      </c>
      <c r="O86" s="2">
        <f t="shared" si="11"/>
        <v>0</v>
      </c>
      <c r="P86" s="2">
        <f t="shared" si="12"/>
        <v>0</v>
      </c>
      <c r="Q86" s="2">
        <f t="shared" si="12"/>
        <v>0</v>
      </c>
      <c r="R86" s="2">
        <f t="shared" si="12"/>
        <v>0</v>
      </c>
      <c r="S86" s="2">
        <f t="shared" si="12"/>
        <v>0</v>
      </c>
      <c r="T86" s="2">
        <f t="shared" si="12"/>
        <v>0</v>
      </c>
      <c r="U86" s="2">
        <f t="shared" si="12"/>
        <v>0</v>
      </c>
      <c r="V86" s="2">
        <f t="shared" si="12"/>
        <v>0</v>
      </c>
      <c r="W86" s="2">
        <f t="shared" si="12"/>
        <v>0</v>
      </c>
      <c r="X86" s="2">
        <f t="shared" si="12"/>
        <v>0</v>
      </c>
      <c r="Y86" s="2">
        <f t="shared" si="12"/>
        <v>0</v>
      </c>
      <c r="Z86" s="2">
        <f t="shared" si="13"/>
        <v>0</v>
      </c>
      <c r="AA86" s="2">
        <f t="shared" si="13"/>
        <v>0</v>
      </c>
      <c r="AB86" s="2">
        <f t="shared" si="13"/>
        <v>0</v>
      </c>
      <c r="AC86" s="2">
        <f t="shared" si="13"/>
        <v>0</v>
      </c>
      <c r="AD86" s="2">
        <f t="shared" si="13"/>
        <v>0</v>
      </c>
      <c r="AE86" s="2">
        <f t="shared" si="13"/>
        <v>0</v>
      </c>
      <c r="AF86" s="2">
        <f t="shared" si="13"/>
        <v>0</v>
      </c>
      <c r="AG86" s="2">
        <f t="shared" si="13"/>
        <v>0</v>
      </c>
      <c r="AH86" s="2">
        <f t="shared" si="13"/>
        <v>0</v>
      </c>
      <c r="AI86" s="2">
        <f t="shared" si="13"/>
        <v>0</v>
      </c>
      <c r="AJ86" s="2">
        <f t="shared" si="13"/>
        <v>0</v>
      </c>
      <c r="AK86" s="2">
        <f t="shared" si="10"/>
        <v>0</v>
      </c>
    </row>
    <row r="87" spans="5:37" ht="13.5" customHeight="1" hidden="1">
      <c r="E87" s="41" t="s">
        <v>19</v>
      </c>
      <c r="F87" s="2">
        <f t="shared" si="11"/>
        <v>0</v>
      </c>
      <c r="G87" s="2">
        <f t="shared" si="11"/>
        <v>0</v>
      </c>
      <c r="H87" s="2">
        <f t="shared" si="11"/>
        <v>0</v>
      </c>
      <c r="I87" s="2">
        <f t="shared" si="11"/>
        <v>0</v>
      </c>
      <c r="J87" s="2">
        <f t="shared" si="11"/>
        <v>0</v>
      </c>
      <c r="K87" s="2">
        <f t="shared" si="11"/>
        <v>0</v>
      </c>
      <c r="L87" s="2">
        <f t="shared" si="11"/>
        <v>0</v>
      </c>
      <c r="M87" s="2">
        <f t="shared" si="11"/>
        <v>0</v>
      </c>
      <c r="N87" s="2">
        <f t="shared" si="11"/>
        <v>0</v>
      </c>
      <c r="O87" s="2">
        <f t="shared" si="11"/>
        <v>0</v>
      </c>
      <c r="P87" s="2">
        <f t="shared" si="12"/>
        <v>0</v>
      </c>
      <c r="Q87" s="2">
        <f t="shared" si="12"/>
        <v>0</v>
      </c>
      <c r="R87" s="2">
        <f t="shared" si="12"/>
        <v>0</v>
      </c>
      <c r="S87" s="2">
        <f t="shared" si="12"/>
        <v>0</v>
      </c>
      <c r="T87" s="2">
        <f t="shared" si="12"/>
        <v>0</v>
      </c>
      <c r="U87" s="2">
        <f t="shared" si="12"/>
        <v>0</v>
      </c>
      <c r="V87" s="2">
        <f t="shared" si="12"/>
        <v>0</v>
      </c>
      <c r="W87" s="2">
        <f t="shared" si="12"/>
        <v>0</v>
      </c>
      <c r="X87" s="2">
        <f t="shared" si="12"/>
        <v>0</v>
      </c>
      <c r="Y87" s="2">
        <f t="shared" si="12"/>
        <v>0</v>
      </c>
      <c r="Z87" s="2">
        <f t="shared" si="13"/>
        <v>0</v>
      </c>
      <c r="AA87" s="2">
        <f t="shared" si="13"/>
        <v>0</v>
      </c>
      <c r="AB87" s="2">
        <f t="shared" si="13"/>
        <v>0</v>
      </c>
      <c r="AC87" s="2">
        <f t="shared" si="13"/>
        <v>0</v>
      </c>
      <c r="AD87" s="2">
        <f t="shared" si="13"/>
        <v>0</v>
      </c>
      <c r="AE87" s="2">
        <f t="shared" si="13"/>
        <v>0</v>
      </c>
      <c r="AF87" s="2">
        <f t="shared" si="13"/>
        <v>0</v>
      </c>
      <c r="AG87" s="2">
        <f t="shared" si="13"/>
        <v>0</v>
      </c>
      <c r="AH87" s="2">
        <f t="shared" si="13"/>
        <v>0</v>
      </c>
      <c r="AI87" s="2">
        <f t="shared" si="13"/>
        <v>0</v>
      </c>
      <c r="AJ87" s="2">
        <f t="shared" si="13"/>
        <v>0</v>
      </c>
      <c r="AK87" s="2">
        <f t="shared" si="10"/>
        <v>0</v>
      </c>
    </row>
    <row r="88" spans="5:37" ht="13.5" customHeight="1" hidden="1">
      <c r="E88" s="41" t="s">
        <v>20</v>
      </c>
      <c r="F88" s="2">
        <f t="shared" si="11"/>
        <v>0</v>
      </c>
      <c r="G88" s="2">
        <f t="shared" si="11"/>
        <v>0</v>
      </c>
      <c r="H88" s="2">
        <f t="shared" si="11"/>
        <v>0</v>
      </c>
      <c r="I88" s="2">
        <f t="shared" si="11"/>
        <v>0</v>
      </c>
      <c r="J88" s="2">
        <f t="shared" si="11"/>
        <v>0</v>
      </c>
      <c r="K88" s="2">
        <f t="shared" si="11"/>
        <v>0</v>
      </c>
      <c r="L88" s="2">
        <f t="shared" si="11"/>
        <v>0</v>
      </c>
      <c r="M88" s="2">
        <f t="shared" si="11"/>
        <v>0</v>
      </c>
      <c r="N88" s="2">
        <f t="shared" si="11"/>
        <v>0</v>
      </c>
      <c r="O88" s="2">
        <f t="shared" si="11"/>
        <v>0</v>
      </c>
      <c r="P88" s="2">
        <f t="shared" si="12"/>
        <v>0</v>
      </c>
      <c r="Q88" s="2">
        <f t="shared" si="12"/>
        <v>0</v>
      </c>
      <c r="R88" s="2">
        <f t="shared" si="12"/>
        <v>0</v>
      </c>
      <c r="S88" s="2">
        <f t="shared" si="12"/>
        <v>0</v>
      </c>
      <c r="T88" s="2">
        <f t="shared" si="12"/>
        <v>0</v>
      </c>
      <c r="U88" s="2">
        <f t="shared" si="12"/>
        <v>0</v>
      </c>
      <c r="V88" s="2">
        <f t="shared" si="12"/>
        <v>0</v>
      </c>
      <c r="W88" s="2">
        <f t="shared" si="12"/>
        <v>0</v>
      </c>
      <c r="X88" s="2">
        <f t="shared" si="12"/>
        <v>0</v>
      </c>
      <c r="Y88" s="2">
        <f t="shared" si="12"/>
        <v>0</v>
      </c>
      <c r="Z88" s="2">
        <f t="shared" si="13"/>
        <v>0</v>
      </c>
      <c r="AA88" s="2">
        <f t="shared" si="13"/>
        <v>0</v>
      </c>
      <c r="AB88" s="2">
        <f t="shared" si="13"/>
        <v>0</v>
      </c>
      <c r="AC88" s="2">
        <f t="shared" si="13"/>
        <v>0</v>
      </c>
      <c r="AD88" s="2">
        <f t="shared" si="13"/>
        <v>0</v>
      </c>
      <c r="AE88" s="2">
        <f t="shared" si="13"/>
        <v>0</v>
      </c>
      <c r="AF88" s="2">
        <f t="shared" si="13"/>
        <v>0</v>
      </c>
      <c r="AG88" s="2">
        <f t="shared" si="13"/>
        <v>0</v>
      </c>
      <c r="AH88" s="2">
        <f t="shared" si="13"/>
        <v>0</v>
      </c>
      <c r="AI88" s="2">
        <f t="shared" si="13"/>
        <v>0</v>
      </c>
      <c r="AJ88" s="2">
        <f t="shared" si="13"/>
        <v>0</v>
      </c>
      <c r="AK88" s="2">
        <f t="shared" si="10"/>
        <v>0</v>
      </c>
    </row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</sheetData>
  <sheetProtection password="FA01" sheet="1" formatCells="0"/>
  <mergeCells count="200">
    <mergeCell ref="AV3:AX5"/>
    <mergeCell ref="A1:E1"/>
    <mergeCell ref="AO1:AP1"/>
    <mergeCell ref="AO2:AP3"/>
    <mergeCell ref="A3:G5"/>
    <mergeCell ref="H3:Z5"/>
    <mergeCell ref="AR3:AU5"/>
    <mergeCell ref="AB5:AD5"/>
    <mergeCell ref="AE5:AJ5"/>
    <mergeCell ref="AL5:AP5"/>
    <mergeCell ref="A7:B8"/>
    <mergeCell ref="C7:D8"/>
    <mergeCell ref="E7:E8"/>
    <mergeCell ref="F7:AJ7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AK8:AK19"/>
    <mergeCell ref="AL8:AL10"/>
    <mergeCell ref="AM8:AM10"/>
    <mergeCell ref="AN8:AN10"/>
    <mergeCell ref="AT11:AT12"/>
    <mergeCell ref="AU11:AU12"/>
    <mergeCell ref="AX9:AX10"/>
    <mergeCell ref="AY9:AY10"/>
    <mergeCell ref="A9:B22"/>
    <mergeCell ref="C9:D9"/>
    <mergeCell ref="AQ9:AQ28"/>
    <mergeCell ref="AR9:AR10"/>
    <mergeCell ref="AS9:AS10"/>
    <mergeCell ref="AZ9:AZ10"/>
    <mergeCell ref="AT9:AT10"/>
    <mergeCell ref="AU9:AU10"/>
    <mergeCell ref="AV9:AV10"/>
    <mergeCell ref="AW9:AW10"/>
    <mergeCell ref="AX11:AX12"/>
    <mergeCell ref="AY11:AY12"/>
    <mergeCell ref="C10:D10"/>
    <mergeCell ref="C11:D11"/>
    <mergeCell ref="AL11:AL13"/>
    <mergeCell ref="AM11:AM13"/>
    <mergeCell ref="AN11:AN13"/>
    <mergeCell ref="AR11:AR12"/>
    <mergeCell ref="AS11:AS12"/>
    <mergeCell ref="AW13:AW14"/>
    <mergeCell ref="AZ11:AZ12"/>
    <mergeCell ref="C12:D12"/>
    <mergeCell ref="AV11:AV12"/>
    <mergeCell ref="AW11:AW12"/>
    <mergeCell ref="C13:D13"/>
    <mergeCell ref="AR13:AR14"/>
    <mergeCell ref="AS13:AS14"/>
    <mergeCell ref="AT13:AT14"/>
    <mergeCell ref="AU13:AU14"/>
    <mergeCell ref="AV13:AV14"/>
    <mergeCell ref="AX13:AX14"/>
    <mergeCell ref="AY13:AY14"/>
    <mergeCell ref="AZ13:AZ14"/>
    <mergeCell ref="C14:D14"/>
    <mergeCell ref="AL14:AL16"/>
    <mergeCell ref="AM14:AM16"/>
    <mergeCell ref="AN14:AN16"/>
    <mergeCell ref="C15:D15"/>
    <mergeCell ref="AR15:AR16"/>
    <mergeCell ref="AS15:AS16"/>
    <mergeCell ref="AT15:AT16"/>
    <mergeCell ref="AU15:AU16"/>
    <mergeCell ref="AV15:AV16"/>
    <mergeCell ref="AW15:AW16"/>
    <mergeCell ref="AX15:AX16"/>
    <mergeCell ref="AY15:AY16"/>
    <mergeCell ref="AZ15:AZ16"/>
    <mergeCell ref="C16:D16"/>
    <mergeCell ref="C17:D17"/>
    <mergeCell ref="AL17:AL19"/>
    <mergeCell ref="AM17:AM19"/>
    <mergeCell ref="AN17:AN19"/>
    <mergeCell ref="AR17:AR18"/>
    <mergeCell ref="AS17:AS18"/>
    <mergeCell ref="AT17:AT18"/>
    <mergeCell ref="AU17:AU18"/>
    <mergeCell ref="AV17:AV18"/>
    <mergeCell ref="AW17:AW18"/>
    <mergeCell ref="AX17:AX18"/>
    <mergeCell ref="AY17:AY18"/>
    <mergeCell ref="AZ17:AZ18"/>
    <mergeCell ref="C18:D18"/>
    <mergeCell ref="C19:D19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C20:D20"/>
    <mergeCell ref="C21:D21"/>
    <mergeCell ref="AR21:AR22"/>
    <mergeCell ref="AS21:AS22"/>
    <mergeCell ref="AT21:AT22"/>
    <mergeCell ref="AU21:AU22"/>
    <mergeCell ref="AV21:AV22"/>
    <mergeCell ref="AW21:AW22"/>
    <mergeCell ref="AX21:AX22"/>
    <mergeCell ref="AY21:AY22"/>
    <mergeCell ref="AZ21:AZ22"/>
    <mergeCell ref="C22:E22"/>
    <mergeCell ref="A23:B26"/>
    <mergeCell ref="C23:C26"/>
    <mergeCell ref="D23:D26"/>
    <mergeCell ref="E23:E26"/>
    <mergeCell ref="F23:F26"/>
    <mergeCell ref="G23:G26"/>
    <mergeCell ref="H23:H26"/>
    <mergeCell ref="I23:I26"/>
    <mergeCell ref="J23:J26"/>
    <mergeCell ref="K23:K26"/>
    <mergeCell ref="L23:L26"/>
    <mergeCell ref="M23:M26"/>
    <mergeCell ref="N23:N26"/>
    <mergeCell ref="O23:O26"/>
    <mergeCell ref="P23:P26"/>
    <mergeCell ref="Q23:Q26"/>
    <mergeCell ref="R23:R26"/>
    <mergeCell ref="S23:S26"/>
    <mergeCell ref="T23:T26"/>
    <mergeCell ref="U23:U26"/>
    <mergeCell ref="V23:V26"/>
    <mergeCell ref="W23:W26"/>
    <mergeCell ref="X23:X26"/>
    <mergeCell ref="Y23:Y26"/>
    <mergeCell ref="Z23:Z26"/>
    <mergeCell ref="AA23:AA26"/>
    <mergeCell ref="AB23:AB26"/>
    <mergeCell ref="AC23:AC26"/>
    <mergeCell ref="AD23:AD26"/>
    <mergeCell ref="AE23:AE26"/>
    <mergeCell ref="AF23:AF26"/>
    <mergeCell ref="AG23:AG26"/>
    <mergeCell ref="AH23:AH26"/>
    <mergeCell ref="AI23:AI26"/>
    <mergeCell ref="AJ23:AJ26"/>
    <mergeCell ref="AK23:AK26"/>
    <mergeCell ref="AL23:AL26"/>
    <mergeCell ref="AM23:AM26"/>
    <mergeCell ref="AN23:AN26"/>
    <mergeCell ref="AR23:AR24"/>
    <mergeCell ref="AS23:AS24"/>
    <mergeCell ref="AT23:AT24"/>
    <mergeCell ref="AR25:AR26"/>
    <mergeCell ref="AS25:AS26"/>
    <mergeCell ref="AT25:AT26"/>
    <mergeCell ref="AU23:AU24"/>
    <mergeCell ref="AV23:AV24"/>
    <mergeCell ref="AW23:AW24"/>
    <mergeCell ref="AX23:AX24"/>
    <mergeCell ref="AY23:AY24"/>
    <mergeCell ref="AZ23:AZ24"/>
    <mergeCell ref="AU25:AU26"/>
    <mergeCell ref="AV25:AV26"/>
    <mergeCell ref="AW25:AW26"/>
    <mergeCell ref="AX25:AX26"/>
    <mergeCell ref="AY25:AY26"/>
    <mergeCell ref="AZ25:AZ26"/>
    <mergeCell ref="AW29:AW30"/>
    <mergeCell ref="A27:A37"/>
    <mergeCell ref="B27:B36"/>
    <mergeCell ref="AR27:AR28"/>
    <mergeCell ref="AS27:AS28"/>
    <mergeCell ref="AT27:AT28"/>
    <mergeCell ref="AU27:AU28"/>
    <mergeCell ref="AY29:AY30"/>
    <mergeCell ref="AZ29:AZ30"/>
    <mergeCell ref="B37:E37"/>
    <mergeCell ref="A38:E38"/>
    <mergeCell ref="A39:E39"/>
    <mergeCell ref="AV27:AV28"/>
    <mergeCell ref="AW27:AW28"/>
    <mergeCell ref="AX27:AX28"/>
    <mergeCell ref="AY27:AY28"/>
    <mergeCell ref="AZ27:AZ28"/>
    <mergeCell ref="A41:D44"/>
    <mergeCell ref="V41:X41"/>
    <mergeCell ref="V42:X42"/>
    <mergeCell ref="V43:X43"/>
    <mergeCell ref="V44:X44"/>
    <mergeCell ref="AX29:AX30"/>
    <mergeCell ref="AQ29:AS30"/>
    <mergeCell ref="AT29:AT30"/>
    <mergeCell ref="AU29:AU30"/>
    <mergeCell ref="AV29:AV30"/>
  </mergeCells>
  <conditionalFormatting sqref="AT9:AT18 AZ3 AZ5">
    <cfRule type="containsBlanks" priority="15" dxfId="2" stopIfTrue="1">
      <formula>LEN(TRIM(AT3))=0</formula>
    </cfRule>
  </conditionalFormatting>
  <conditionalFormatting sqref="AT19:AT28">
    <cfRule type="containsBlanks" priority="11" dxfId="2" stopIfTrue="1">
      <formula>LEN(TRIM(AT19))=0</formula>
    </cfRule>
  </conditionalFormatting>
  <conditionalFormatting sqref="E9:E21 E27:E36">
    <cfRule type="containsBlanks" priority="3" dxfId="2" stopIfTrue="1">
      <formula>LEN(TRIM(E9))=0</formula>
    </cfRule>
  </conditionalFormatting>
  <conditionalFormatting sqref="F8:AJ8 F23:AJ26">
    <cfRule type="cellIs" priority="1" dxfId="27" operator="between" stopIfTrue="1">
      <formula>44319</formula>
      <formula>44321</formula>
    </cfRule>
    <cfRule type="expression" priority="16" dxfId="24" stopIfTrue="1">
      <formula>WEEKDAY(F8,1)=1</formula>
    </cfRule>
    <cfRule type="expression" priority="17" dxfId="25" stopIfTrue="1">
      <formula>WEEKDAY(F8,1)=7</formula>
    </cfRule>
  </conditionalFormatting>
  <conditionalFormatting sqref="F9:AJ21 F27:AJ36 F42:R42 T42:U42 AE5 AL5 AU9:AU28 AW9:AW28 AY9:AZ28 F39:AJ39">
    <cfRule type="containsBlanks" priority="2" dxfId="0" stopIfTrue="1">
      <formula>LEN(TRIM(F5))=0</formula>
    </cfRule>
  </conditionalFormatting>
  <dataValidations count="3">
    <dataValidation type="list" allowBlank="1" showInputMessage="1" showErrorMessage="1" sqref="F39:AJ39">
      <formula1>"○,無"</formula1>
    </dataValidation>
    <dataValidation type="list" allowBlank="1" showInputMessage="1" showErrorMessage="1" sqref="F27:AJ36">
      <formula1>INDIRECT("$K$50:$K$64")</formula1>
    </dataValidation>
    <dataValidation type="list" allowBlank="1" showInputMessage="1" showErrorMessage="1" sqref="F9:AJ21">
      <formula1>"出"</formula1>
    </dataValidation>
  </dataValidations>
  <printOptions/>
  <pageMargins left="0.1968503937007874" right="0.1968503937007874" top="0.7874015748031497" bottom="0" header="0" footer="0.1968503937007874"/>
  <pageSetup cellComments="asDisplayed" horizontalDpi="600" verticalDpi="600" orientation="landscape" paperSize="9" scale="60" r:id="rId3"/>
  <colBreaks count="1" manualBreakCount="1">
    <brk id="42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H25"/>
  <sheetViews>
    <sheetView tabSelected="1" view="pageBreakPreview" zoomScale="70" zoomScaleNormal="25" zoomScaleSheetLayoutView="70" zoomScalePageLayoutView="0" workbookViewId="0" topLeftCell="I10">
      <selection activeCell="R24" sqref="R24"/>
    </sheetView>
  </sheetViews>
  <sheetFormatPr defaultColWidth="5.421875" defaultRowHeight="15" customHeight="1"/>
  <cols>
    <col min="1" max="1" width="8.421875" style="28" customWidth="1"/>
    <col min="2" max="2" width="24.57421875" style="28" customWidth="1"/>
    <col min="3" max="14" width="12.421875" style="28" customWidth="1"/>
    <col min="15" max="16" width="13.57421875" style="28" customWidth="1"/>
    <col min="17" max="20" width="13.7109375" style="28" customWidth="1"/>
    <col min="21" max="33" width="5.421875" style="28" customWidth="1"/>
    <col min="34" max="34" width="6.421875" style="28" customWidth="1"/>
    <col min="35" max="16384" width="5.421875" style="28" customWidth="1"/>
  </cols>
  <sheetData>
    <row r="1" spans="1:20" ht="23.25" customHeight="1">
      <c r="A1" s="341" t="s">
        <v>147</v>
      </c>
      <c r="B1" s="342"/>
      <c r="C1" s="27"/>
      <c r="T1" s="29" t="s">
        <v>158</v>
      </c>
    </row>
    <row r="2" spans="1:20" ht="23.25" customHeight="1">
      <c r="A2" s="30"/>
      <c r="B2" s="31"/>
      <c r="D2" s="367" t="s">
        <v>168</v>
      </c>
      <c r="E2" s="367"/>
      <c r="F2" s="367"/>
      <c r="G2" s="367"/>
      <c r="H2" s="367"/>
      <c r="I2" s="368"/>
      <c r="J2" s="368"/>
      <c r="K2" s="368"/>
      <c r="L2" s="368"/>
      <c r="M2" s="368"/>
      <c r="N2" s="368"/>
      <c r="O2" s="368"/>
      <c r="P2" s="368"/>
      <c r="T2" s="365"/>
    </row>
    <row r="3" spans="1:20" ht="23.25" customHeight="1">
      <c r="A3" s="30"/>
      <c r="B3" s="31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T3" s="366"/>
    </row>
    <row r="4" ht="8.25" customHeight="1">
      <c r="I4" s="32"/>
    </row>
    <row r="5" spans="1:31" ht="23.25" customHeight="1">
      <c r="A5" s="34"/>
      <c r="D5" s="34"/>
      <c r="E5" s="34"/>
      <c r="F5" s="34"/>
      <c r="G5" s="30"/>
      <c r="H5" s="30"/>
      <c r="I5" s="32"/>
      <c r="J5" s="185" t="s">
        <v>156</v>
      </c>
      <c r="K5" s="185"/>
      <c r="L5" s="185"/>
      <c r="M5" s="348">
        <f>IF('【5月】月集計表'!AE5&lt;&gt;"",'【5月】月集計表'!AE5,"")</f>
      </c>
      <c r="N5" s="349"/>
      <c r="O5" s="349"/>
      <c r="P5" s="341" t="s">
        <v>47</v>
      </c>
      <c r="Q5" s="342"/>
      <c r="R5" s="364">
        <f>IF('【5月】月集計表'!AL5&lt;&gt;"",'【5月】月集計表'!AL5,"")</f>
      </c>
      <c r="S5" s="364"/>
      <c r="T5" s="364"/>
      <c r="AE5" s="6"/>
    </row>
    <row r="6" spans="1:31" ht="23.25" customHeight="1">
      <c r="A6" s="34"/>
      <c r="C6" s="34"/>
      <c r="D6" s="34"/>
      <c r="E6" s="34"/>
      <c r="F6" s="34"/>
      <c r="G6" s="30"/>
      <c r="H6" s="30"/>
      <c r="I6" s="32"/>
      <c r="J6" s="94"/>
      <c r="K6" s="94"/>
      <c r="L6" s="94"/>
      <c r="M6" s="6"/>
      <c r="N6" s="6"/>
      <c r="O6" s="6"/>
      <c r="P6" s="94"/>
      <c r="Q6" s="94"/>
      <c r="R6" s="6"/>
      <c r="S6" s="6"/>
      <c r="T6" s="6"/>
      <c r="AE6" s="6"/>
    </row>
    <row r="7" spans="1:31" ht="23.25" customHeight="1">
      <c r="A7" s="34"/>
      <c r="B7" s="117" t="s">
        <v>144</v>
      </c>
      <c r="C7" s="117" t="s">
        <v>77</v>
      </c>
      <c r="D7" s="37"/>
      <c r="E7" s="37"/>
      <c r="F7" s="37"/>
      <c r="G7" s="37"/>
      <c r="H7" s="94"/>
      <c r="I7" s="94"/>
      <c r="J7" s="94"/>
      <c r="K7" s="94"/>
      <c r="L7" s="94"/>
      <c r="M7" s="6"/>
      <c r="N7" s="6"/>
      <c r="O7" s="6"/>
      <c r="P7" s="94"/>
      <c r="Q7" s="94"/>
      <c r="R7" s="6"/>
      <c r="S7" s="6"/>
      <c r="T7" s="6"/>
      <c r="AE7" s="6"/>
    </row>
    <row r="8" spans="1:33" ht="23.25" customHeight="1">
      <c r="A8" s="34"/>
      <c r="B8" s="117" t="s">
        <v>142</v>
      </c>
      <c r="C8" s="121"/>
      <c r="D8" s="37"/>
      <c r="E8" s="37"/>
      <c r="F8" s="37"/>
      <c r="G8" s="37"/>
      <c r="H8" s="94"/>
      <c r="I8" s="94"/>
      <c r="J8" s="94"/>
      <c r="AG8" s="31"/>
    </row>
    <row r="9" spans="1:33" ht="23.25" customHeight="1">
      <c r="A9" s="34"/>
      <c r="B9" s="37"/>
      <c r="C9" s="37"/>
      <c r="D9" s="37"/>
      <c r="E9" s="37"/>
      <c r="F9" s="37"/>
      <c r="G9" s="37"/>
      <c r="H9" s="94"/>
      <c r="I9" s="94"/>
      <c r="J9" s="94"/>
      <c r="AG9" s="31"/>
    </row>
    <row r="10" spans="1:33" ht="23.25" customHeight="1">
      <c r="A10" s="34"/>
      <c r="B10" s="37"/>
      <c r="C10" s="37"/>
      <c r="D10" s="37"/>
      <c r="E10" s="37"/>
      <c r="F10" s="37"/>
      <c r="G10" s="37"/>
      <c r="AG10" s="31"/>
    </row>
    <row r="11" spans="1:33" ht="23.25" customHeight="1">
      <c r="A11" s="34"/>
      <c r="B11" s="37"/>
      <c r="C11" s="37"/>
      <c r="D11" s="37"/>
      <c r="E11" s="37"/>
      <c r="F11" s="37"/>
      <c r="G11" s="37"/>
      <c r="H11" s="34"/>
      <c r="AG11" s="31"/>
    </row>
    <row r="12" spans="1:33" s="89" customFormat="1" ht="23.25" customHeight="1" thickBot="1">
      <c r="A12" s="34"/>
      <c r="B12" s="34"/>
      <c r="C12" s="34"/>
      <c r="AG12" s="90"/>
    </row>
    <row r="13" spans="1:20" ht="26.25" customHeight="1" thickBot="1">
      <c r="A13" s="357" t="s">
        <v>48</v>
      </c>
      <c r="B13" s="122" t="s">
        <v>49</v>
      </c>
      <c r="C13" s="346"/>
      <c r="D13" s="347"/>
      <c r="E13" s="355" t="s">
        <v>160</v>
      </c>
      <c r="F13" s="356"/>
      <c r="G13" s="355" t="s">
        <v>161</v>
      </c>
      <c r="H13" s="356"/>
      <c r="I13" s="346"/>
      <c r="J13" s="347"/>
      <c r="K13" s="346"/>
      <c r="L13" s="347"/>
      <c r="M13" s="346"/>
      <c r="N13" s="347"/>
      <c r="O13" s="346"/>
      <c r="P13" s="347"/>
      <c r="Q13" s="362" t="s">
        <v>167</v>
      </c>
      <c r="R13" s="362"/>
      <c r="S13" s="338" t="s">
        <v>148</v>
      </c>
      <c r="T13" s="338"/>
    </row>
    <row r="14" spans="1:20" ht="26.25" customHeight="1" thickBot="1">
      <c r="A14" s="358"/>
      <c r="B14" s="122" t="s">
        <v>50</v>
      </c>
      <c r="C14" s="142"/>
      <c r="D14" s="142"/>
      <c r="E14" s="122" t="s">
        <v>93</v>
      </c>
      <c r="F14" s="122" t="s">
        <v>141</v>
      </c>
      <c r="G14" s="122" t="s">
        <v>93</v>
      </c>
      <c r="H14" s="122" t="s">
        <v>141</v>
      </c>
      <c r="I14" s="142"/>
      <c r="J14" s="142"/>
      <c r="K14" s="142"/>
      <c r="L14" s="142"/>
      <c r="M14" s="142"/>
      <c r="N14" s="142"/>
      <c r="O14" s="142"/>
      <c r="P14" s="142"/>
      <c r="Q14" s="122" t="s">
        <v>60</v>
      </c>
      <c r="R14" s="122" t="s">
        <v>51</v>
      </c>
      <c r="S14" s="123" t="s">
        <v>60</v>
      </c>
      <c r="T14" s="123" t="s">
        <v>51</v>
      </c>
    </row>
    <row r="15" spans="1:20" ht="26.25" customHeight="1">
      <c r="A15" s="359" t="s">
        <v>52</v>
      </c>
      <c r="B15" s="102" t="s">
        <v>138</v>
      </c>
      <c r="C15" s="143"/>
      <c r="D15" s="143"/>
      <c r="E15" s="120">
        <f>'【4月】月集計表'!$AM$8</f>
        <v>0</v>
      </c>
      <c r="F15" s="120">
        <f>E15*5000</f>
        <v>0</v>
      </c>
      <c r="G15" s="120">
        <f>'【5月】月集計表'!$AM$8</f>
        <v>0</v>
      </c>
      <c r="H15" s="120">
        <f>G15*5000</f>
        <v>0</v>
      </c>
      <c r="I15" s="143"/>
      <c r="J15" s="143"/>
      <c r="K15" s="143"/>
      <c r="L15" s="143"/>
      <c r="M15" s="143"/>
      <c r="N15" s="143"/>
      <c r="O15" s="143"/>
      <c r="P15" s="143"/>
      <c r="Q15" s="120">
        <f>SUM(E15,G15)</f>
        <v>0</v>
      </c>
      <c r="R15" s="124">
        <f>SUM(F15,H15)</f>
        <v>0</v>
      </c>
      <c r="S15" s="125">
        <f>IF(SUM(Q15)&gt;40,40,SUM(Q15))</f>
        <v>0</v>
      </c>
      <c r="T15" s="148">
        <f>S15*5000</f>
        <v>0</v>
      </c>
    </row>
    <row r="16" spans="1:20" ht="26.25" customHeight="1">
      <c r="A16" s="360"/>
      <c r="B16" s="103" t="s">
        <v>139</v>
      </c>
      <c r="C16" s="144"/>
      <c r="D16" s="144"/>
      <c r="E16" s="119">
        <f>'【4月】月集計表'!$AM$11</f>
        <v>0</v>
      </c>
      <c r="F16" s="119">
        <f>E16*5000</f>
        <v>0</v>
      </c>
      <c r="G16" s="119">
        <f>'【5月】月集計表'!$AM$11</f>
        <v>0</v>
      </c>
      <c r="H16" s="119">
        <f>G16*5000</f>
        <v>0</v>
      </c>
      <c r="I16" s="144"/>
      <c r="J16" s="144"/>
      <c r="K16" s="144"/>
      <c r="L16" s="144"/>
      <c r="M16" s="144"/>
      <c r="N16" s="144"/>
      <c r="O16" s="144"/>
      <c r="P16" s="144"/>
      <c r="Q16" s="119">
        <f>SUM(E16,G16)</f>
        <v>0</v>
      </c>
      <c r="R16" s="126">
        <f aca="true" t="shared" si="0" ref="R16:R24">SUM(F16,H16)</f>
        <v>0</v>
      </c>
      <c r="S16" s="127">
        <f>IF(SUM(Q16)&gt;40,40,SUM(Q16))</f>
        <v>0</v>
      </c>
      <c r="T16" s="149">
        <f>S16*5000</f>
        <v>0</v>
      </c>
    </row>
    <row r="17" spans="1:20" ht="26.25" customHeight="1" thickBot="1">
      <c r="A17" s="360"/>
      <c r="B17" s="103" t="s">
        <v>140</v>
      </c>
      <c r="C17" s="144"/>
      <c r="D17" s="144"/>
      <c r="E17" s="119">
        <f>'【4月】月集計表'!$AM$14</f>
        <v>0</v>
      </c>
      <c r="F17" s="119">
        <f>E17*5000</f>
        <v>0</v>
      </c>
      <c r="G17" s="119">
        <f>'【5月】月集計表'!$AM$14</f>
        <v>0</v>
      </c>
      <c r="H17" s="119">
        <f>G17*5000</f>
        <v>0</v>
      </c>
      <c r="I17" s="144"/>
      <c r="J17" s="144"/>
      <c r="K17" s="144"/>
      <c r="L17" s="144"/>
      <c r="M17" s="144"/>
      <c r="N17" s="144"/>
      <c r="O17" s="144"/>
      <c r="P17" s="144"/>
      <c r="Q17" s="119">
        <f>SUM(E17,G17)</f>
        <v>0</v>
      </c>
      <c r="R17" s="126">
        <f t="shared" si="0"/>
        <v>0</v>
      </c>
      <c r="S17" s="128">
        <f>IF(SUM(Q17)&gt;40,40,SUM(Q17))</f>
        <v>0</v>
      </c>
      <c r="T17" s="149">
        <f>S17*5000</f>
        <v>0</v>
      </c>
    </row>
    <row r="18" spans="1:20" ht="26.25" customHeight="1" thickBot="1">
      <c r="A18" s="361"/>
      <c r="B18" s="118" t="s">
        <v>53</v>
      </c>
      <c r="C18" s="145"/>
      <c r="D18" s="146"/>
      <c r="E18" s="129">
        <f>SUM(E15:E17)</f>
        <v>0</v>
      </c>
      <c r="F18" s="130">
        <f>SUM(F15:F17)</f>
        <v>0</v>
      </c>
      <c r="G18" s="129">
        <f>SUM(G15:G17)</f>
        <v>0</v>
      </c>
      <c r="H18" s="130">
        <f>SUM(H15:H17)</f>
        <v>0</v>
      </c>
      <c r="I18" s="145"/>
      <c r="J18" s="146"/>
      <c r="K18" s="145"/>
      <c r="L18" s="146"/>
      <c r="M18" s="145"/>
      <c r="N18" s="146"/>
      <c r="O18" s="145"/>
      <c r="P18" s="146"/>
      <c r="Q18" s="130">
        <f>SUM(E18,G18)</f>
        <v>0</v>
      </c>
      <c r="R18" s="131">
        <f t="shared" si="0"/>
        <v>0</v>
      </c>
      <c r="S18" s="132">
        <f>SUM(S15:S17)</f>
        <v>0</v>
      </c>
      <c r="T18" s="133">
        <f>SUM(T15:T17)</f>
        <v>0</v>
      </c>
    </row>
    <row r="19" spans="1:20" ht="26.25" customHeight="1" thickBot="1">
      <c r="A19" s="344" t="s">
        <v>54</v>
      </c>
      <c r="B19" s="134" t="s">
        <v>55</v>
      </c>
      <c r="C19" s="353"/>
      <c r="D19" s="147"/>
      <c r="E19" s="350"/>
      <c r="F19" s="135">
        <f>'【4月】月集計表'!$AV$29</f>
        <v>0</v>
      </c>
      <c r="G19" s="350"/>
      <c r="H19" s="135">
        <f>'【5月】月集計表'!$AV$29</f>
        <v>0</v>
      </c>
      <c r="I19" s="353"/>
      <c r="J19" s="147"/>
      <c r="K19" s="353"/>
      <c r="L19" s="147"/>
      <c r="M19" s="353"/>
      <c r="N19" s="147"/>
      <c r="O19" s="353"/>
      <c r="P19" s="147"/>
      <c r="Q19" s="352"/>
      <c r="R19" s="135">
        <f t="shared" si="0"/>
        <v>0</v>
      </c>
      <c r="S19" s="339"/>
      <c r="T19" s="136">
        <f>R19</f>
        <v>0</v>
      </c>
    </row>
    <row r="20" spans="1:20" ht="26.25" customHeight="1" thickBot="1">
      <c r="A20" s="344"/>
      <c r="B20" s="137" t="s">
        <v>56</v>
      </c>
      <c r="C20" s="353"/>
      <c r="D20" s="144"/>
      <c r="E20" s="350"/>
      <c r="F20" s="119">
        <f>ROUNDDOWN(F19*0.06,0)</f>
        <v>0</v>
      </c>
      <c r="G20" s="350"/>
      <c r="H20" s="119">
        <f>ROUNDDOWN(H19*0.06,0)</f>
        <v>0</v>
      </c>
      <c r="I20" s="353"/>
      <c r="J20" s="144"/>
      <c r="K20" s="353"/>
      <c r="L20" s="144"/>
      <c r="M20" s="353"/>
      <c r="N20" s="144"/>
      <c r="O20" s="353"/>
      <c r="P20" s="144"/>
      <c r="Q20" s="363"/>
      <c r="R20" s="119">
        <f t="shared" si="0"/>
        <v>0</v>
      </c>
      <c r="S20" s="340"/>
      <c r="T20" s="138">
        <f>R20</f>
        <v>0</v>
      </c>
    </row>
    <row r="21" spans="1:20" ht="26.25" customHeight="1" thickBot="1">
      <c r="A21" s="345"/>
      <c r="B21" s="137" t="s">
        <v>57</v>
      </c>
      <c r="C21" s="353"/>
      <c r="D21" s="144"/>
      <c r="E21" s="350"/>
      <c r="F21" s="139">
        <f>'【4月】月集計表'!$AX$29</f>
        <v>0</v>
      </c>
      <c r="G21" s="350"/>
      <c r="H21" s="139">
        <f>'【5月】月集計表'!$AX$29</f>
        <v>0</v>
      </c>
      <c r="I21" s="353"/>
      <c r="J21" s="144"/>
      <c r="K21" s="353"/>
      <c r="L21" s="144"/>
      <c r="M21" s="353"/>
      <c r="N21" s="144"/>
      <c r="O21" s="353"/>
      <c r="P21" s="144"/>
      <c r="Q21" s="363"/>
      <c r="R21" s="119">
        <f t="shared" si="0"/>
        <v>0</v>
      </c>
      <c r="S21" s="340"/>
      <c r="T21" s="138">
        <f>R21</f>
        <v>0</v>
      </c>
    </row>
    <row r="22" spans="1:20" ht="26.25" customHeight="1" thickBot="1">
      <c r="A22" s="343" t="s">
        <v>80</v>
      </c>
      <c r="B22" s="140" t="s">
        <v>79</v>
      </c>
      <c r="C22" s="353"/>
      <c r="D22" s="144"/>
      <c r="E22" s="351"/>
      <c r="F22" s="168"/>
      <c r="G22" s="351"/>
      <c r="H22" s="168"/>
      <c r="I22" s="353"/>
      <c r="J22" s="144"/>
      <c r="K22" s="353"/>
      <c r="L22" s="144"/>
      <c r="M22" s="353"/>
      <c r="N22" s="144"/>
      <c r="O22" s="353"/>
      <c r="P22" s="144"/>
      <c r="Q22" s="363"/>
      <c r="R22" s="119">
        <f t="shared" si="0"/>
        <v>0</v>
      </c>
      <c r="S22" s="340"/>
      <c r="T22" s="138">
        <f>R22</f>
        <v>0</v>
      </c>
    </row>
    <row r="23" spans="1:20" ht="26.25" customHeight="1" thickBot="1">
      <c r="A23" s="343"/>
      <c r="B23" s="140" t="s">
        <v>58</v>
      </c>
      <c r="C23" s="353"/>
      <c r="D23" s="144"/>
      <c r="E23" s="350"/>
      <c r="F23" s="135">
        <f>'【4月】月集計表'!$AY$29</f>
        <v>0</v>
      </c>
      <c r="G23" s="350"/>
      <c r="H23" s="135">
        <f>'【5月】月集計表'!$AY$29</f>
        <v>0</v>
      </c>
      <c r="I23" s="353"/>
      <c r="J23" s="144"/>
      <c r="K23" s="353"/>
      <c r="L23" s="144"/>
      <c r="M23" s="353"/>
      <c r="N23" s="144"/>
      <c r="O23" s="353"/>
      <c r="P23" s="144"/>
      <c r="Q23" s="363"/>
      <c r="R23" s="119">
        <f t="shared" si="0"/>
        <v>0</v>
      </c>
      <c r="S23" s="340"/>
      <c r="T23" s="138">
        <f>IF($C$8*40000&lt;=R23,$C$8*40000,R23)</f>
        <v>0</v>
      </c>
    </row>
    <row r="24" spans="1:20" ht="26.25" customHeight="1" thickBot="1">
      <c r="A24" s="362" t="s">
        <v>59</v>
      </c>
      <c r="B24" s="362"/>
      <c r="C24" s="354"/>
      <c r="D24" s="144"/>
      <c r="E24" s="352"/>
      <c r="F24" s="119">
        <f>SUM(F18:F23)</f>
        <v>0</v>
      </c>
      <c r="G24" s="352"/>
      <c r="H24" s="119">
        <f>SUM(H18:H23)</f>
        <v>0</v>
      </c>
      <c r="I24" s="354"/>
      <c r="J24" s="144"/>
      <c r="K24" s="354"/>
      <c r="L24" s="144"/>
      <c r="M24" s="354"/>
      <c r="N24" s="144"/>
      <c r="O24" s="354"/>
      <c r="P24" s="144"/>
      <c r="Q24" s="363"/>
      <c r="R24" s="119">
        <f t="shared" si="0"/>
        <v>0</v>
      </c>
      <c r="S24" s="340"/>
      <c r="T24" s="141">
        <f>SUM(T18:T23)</f>
        <v>0</v>
      </c>
    </row>
    <row r="25" spans="1:34" s="90" customFormat="1" ht="26.25" customHeight="1">
      <c r="A25" s="91"/>
      <c r="B25" s="91"/>
      <c r="C25" s="89"/>
      <c r="D25" s="92"/>
      <c r="E25" s="89"/>
      <c r="F25" s="92"/>
      <c r="G25" s="89"/>
      <c r="H25" s="92"/>
      <c r="I25" s="89"/>
      <c r="J25" s="92"/>
      <c r="K25" s="92"/>
      <c r="L25" s="92"/>
      <c r="M25" s="92"/>
      <c r="N25" s="92"/>
      <c r="O25" s="92"/>
      <c r="P25" s="92"/>
      <c r="Q25" s="92"/>
      <c r="R25" s="93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</row>
  </sheetData>
  <sheetProtection password="FA01" sheet="1"/>
  <mergeCells count="30">
    <mergeCell ref="O19:O24"/>
    <mergeCell ref="Q19:Q24"/>
    <mergeCell ref="O13:P13"/>
    <mergeCell ref="R5:T5"/>
    <mergeCell ref="J5:L5"/>
    <mergeCell ref="T2:T3"/>
    <mergeCell ref="D2:P3"/>
    <mergeCell ref="K13:L13"/>
    <mergeCell ref="E13:F13"/>
    <mergeCell ref="Q13:R13"/>
    <mergeCell ref="I19:I24"/>
    <mergeCell ref="K19:K24"/>
    <mergeCell ref="G13:H13"/>
    <mergeCell ref="P5:Q5"/>
    <mergeCell ref="M13:N13"/>
    <mergeCell ref="A13:A14"/>
    <mergeCell ref="C19:C24"/>
    <mergeCell ref="A15:A18"/>
    <mergeCell ref="A24:B24"/>
    <mergeCell ref="M19:M24"/>
    <mergeCell ref="S13:T13"/>
    <mergeCell ref="S19:S24"/>
    <mergeCell ref="A1:B1"/>
    <mergeCell ref="A22:A23"/>
    <mergeCell ref="A19:A21"/>
    <mergeCell ref="C13:D13"/>
    <mergeCell ref="M5:O5"/>
    <mergeCell ref="I13:J13"/>
    <mergeCell ref="E19:E24"/>
    <mergeCell ref="G19:G24"/>
  </mergeCells>
  <conditionalFormatting sqref="C8">
    <cfRule type="expression" priority="5" dxfId="0" stopIfTrue="1">
      <formula>C8=""</formula>
    </cfRule>
  </conditionalFormatting>
  <conditionalFormatting sqref="M5 R5">
    <cfRule type="expression" priority="4" dxfId="2" stopIfTrue="1">
      <formula>M5=""</formula>
    </cfRule>
  </conditionalFormatting>
  <conditionalFormatting sqref="F22">
    <cfRule type="expression" priority="3" dxfId="0" stopIfTrue="1">
      <formula>F22=""</formula>
    </cfRule>
  </conditionalFormatting>
  <conditionalFormatting sqref="H22">
    <cfRule type="expression" priority="1" dxfId="0" stopIfTrue="1">
      <formula>H22=""</formula>
    </cfRule>
  </conditionalFormatting>
  <dataValidations count="1">
    <dataValidation type="whole" allowBlank="1" showInputMessage="1" showErrorMessage="1" error="上限は20,000円です" sqref="F22 H22">
      <formula1>0</formula1>
      <formula2>20000</formula2>
    </dataValidation>
  </dataValidations>
  <printOptions/>
  <pageMargins left="0" right="0" top="0.7874015748031497" bottom="0.1968503937007874" header="0" footer="0"/>
  <pageSetup cellComments="asDisplayed"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ninaite03</dc:creator>
  <cp:keywords/>
  <dc:description/>
  <cp:lastModifiedBy>全森　加藤 健</cp:lastModifiedBy>
  <cp:lastPrinted>2021-03-16T04:56:06Z</cp:lastPrinted>
  <dcterms:created xsi:type="dcterms:W3CDTF">2011-09-12T02:39:03Z</dcterms:created>
  <dcterms:modified xsi:type="dcterms:W3CDTF">2021-03-17T06:10:32Z</dcterms:modified>
  <cp:category/>
  <cp:version/>
  <cp:contentType/>
  <cp:contentStatus/>
</cp:coreProperties>
</file>