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drawings/drawing8.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codeName="ThisWorkbook"/>
  <mc:AlternateContent xmlns:mc="http://schemas.openxmlformats.org/markup-compatibility/2006">
    <mc:Choice Requires="x15">
      <x15ac:absPath xmlns:x15ac="http://schemas.microsoft.com/office/spreadsheetml/2010/11/ac" url="\\j\Forest\07担い手雇用対策部\02担い手対策課\02業務\■R３年度\10_研修記録簿システム\研修記録簿集計システム20210524\01雛型\"/>
    </mc:Choice>
  </mc:AlternateContent>
  <xr:revisionPtr revIDLastSave="0" documentId="13_ncr:1_{D2C4DF41-23A1-4D71-9BBF-1716AD9CFCD6}" xr6:coauthVersionLast="47" xr6:coauthVersionMax="47" xr10:uidLastSave="{00000000-0000-0000-0000-000000000000}"/>
  <bookViews>
    <workbookView xWindow="-120" yWindow="-120" windowWidth="20730" windowHeight="11160" firstSheet="3" activeTab="7" xr2:uid="{00000000-000D-0000-FFFF-FFFF00000000}"/>
  </bookViews>
  <sheets>
    <sheet name="【6月】月集計表" sheetId="3" r:id="rId1"/>
    <sheet name="【7月】月集計表" sheetId="5" r:id="rId2"/>
    <sheet name="【8月】月集計表" sheetId="9" r:id="rId3"/>
    <sheet name="【9月】月集計表" sheetId="10" r:id="rId4"/>
    <sheet name="【10月】月集計表" sheetId="11" r:id="rId5"/>
    <sheet name="【11月】月集計表" sheetId="12" r:id="rId6"/>
    <sheet name="【12月】月集計表" sheetId="13" r:id="rId7"/>
    <sheet name="【1月】月集計表" sheetId="14" r:id="rId8"/>
    <sheet name="【年集計表（まとめ）】" sheetId="15" r:id="rId9"/>
    <sheet name="【年集計表（TR)】" sheetId="16" r:id="rId10"/>
    <sheet name="【年集計表（FW1）】" sheetId="17" r:id="rId11"/>
    <sheet name="【年集計表（FW2）】" sheetId="18" r:id="rId12"/>
    <sheet name="【年集計表（FW3）】" sheetId="19" r:id="rId13"/>
    <sheet name="日付" sheetId="7" state="hidden" r:id="rId14"/>
  </sheets>
  <definedNames>
    <definedName name="_xlnm.Print_Area" localSheetId="4">【10月】月集計表!$A$1:$BF$55</definedName>
    <definedName name="_xlnm.Print_Area" localSheetId="5">【11月】月集計表!$A$1:$BF$55</definedName>
    <definedName name="_xlnm.Print_Area" localSheetId="6">【12月】月集計表!$A$1:$BF$55</definedName>
    <definedName name="_xlnm.Print_Area" localSheetId="7">【1月】月集計表!$A$1:$BF$55</definedName>
    <definedName name="_xlnm.Print_Area" localSheetId="0">【6月】月集計表!$A$1:$BF$55</definedName>
    <definedName name="_xlnm.Print_Area" localSheetId="1">【7月】月集計表!$A$1:$BF$55</definedName>
    <definedName name="_xlnm.Print_Area" localSheetId="2">【8月】月集計表!$A$1:$BF$55</definedName>
    <definedName name="_xlnm.Print_Area" localSheetId="3">【9月】月集計表!$A$1:$BF$55</definedName>
    <definedName name="_xlnm.Print_Area" localSheetId="10">'【年集計表（FW1）】'!$A$1:$T$45</definedName>
    <definedName name="_xlnm.Print_Area" localSheetId="11">'【年集計表（FW2）】'!$A$1:$T$44</definedName>
    <definedName name="_xlnm.Print_Area" localSheetId="12">'【年集計表（FW3）】'!$A$1:$T$45</definedName>
    <definedName name="_xlnm.Print_Area" localSheetId="9">'【年集計表（TR)】'!$A$1:$T$45</definedName>
    <definedName name="祝日1">日付!$A$19:$T$19</definedName>
    <definedName name="祝日2">日付!$A$22:$T$22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5" i="16" l="1"/>
  <c r="AW1" i="14"/>
  <c r="AW1" i="13"/>
  <c r="AW1" i="12"/>
  <c r="AW1" i="11"/>
  <c r="AW1" i="10"/>
  <c r="AW1" i="9"/>
  <c r="AW1" i="5"/>
  <c r="J44" i="15"/>
  <c r="H44" i="15"/>
  <c r="F44" i="15"/>
  <c r="D44" i="15"/>
  <c r="P27" i="15"/>
  <c r="N27" i="15"/>
  <c r="L27" i="15"/>
  <c r="R5" i="19"/>
  <c r="R5" i="18"/>
  <c r="R5" i="17"/>
  <c r="R5" i="16"/>
  <c r="R5" i="15"/>
  <c r="J44" i="17"/>
  <c r="H44" i="17"/>
  <c r="F44" i="17"/>
  <c r="D44" i="17"/>
  <c r="P27" i="17"/>
  <c r="N27" i="17"/>
  <c r="L27" i="17"/>
  <c r="P26" i="18"/>
  <c r="N26" i="18"/>
  <c r="L26" i="18"/>
  <c r="J26" i="18"/>
  <c r="J43" i="18"/>
  <c r="H43" i="18"/>
  <c r="F43" i="18"/>
  <c r="D43" i="18"/>
  <c r="P27" i="19"/>
  <c r="N27" i="19"/>
  <c r="L27" i="19"/>
  <c r="J27" i="19"/>
  <c r="J44" i="19"/>
  <c r="H44" i="19"/>
  <c r="F44" i="19"/>
  <c r="D44" i="19"/>
  <c r="J43" i="19"/>
  <c r="H43" i="19"/>
  <c r="F43" i="19"/>
  <c r="D43" i="19"/>
  <c r="P26" i="19"/>
  <c r="N26" i="19"/>
  <c r="L26" i="19"/>
  <c r="J26" i="19"/>
  <c r="J42" i="18"/>
  <c r="H42" i="18"/>
  <c r="F42" i="18"/>
  <c r="D42" i="18"/>
  <c r="P25" i="18"/>
  <c r="N25" i="18"/>
  <c r="L25" i="18"/>
  <c r="J25" i="18"/>
  <c r="J43" i="17"/>
  <c r="H43" i="17"/>
  <c r="F43" i="17"/>
  <c r="D43" i="17"/>
  <c r="P26" i="17"/>
  <c r="N26" i="17"/>
  <c r="L26" i="17"/>
  <c r="J26" i="17"/>
  <c r="J43" i="15"/>
  <c r="H43" i="15"/>
  <c r="F43" i="15"/>
  <c r="D43" i="15"/>
  <c r="P26" i="15"/>
  <c r="N26" i="15"/>
  <c r="L26" i="15"/>
  <c r="J26" i="15"/>
  <c r="J42" i="17"/>
  <c r="H42" i="17"/>
  <c r="F42" i="17"/>
  <c r="D42" i="17"/>
  <c r="P25" i="17"/>
  <c r="N25" i="17"/>
  <c r="L25" i="17"/>
  <c r="J25" i="17"/>
  <c r="P25" i="15"/>
  <c r="N25" i="15"/>
  <c r="L25" i="15"/>
  <c r="J25" i="15"/>
  <c r="J42" i="15"/>
  <c r="H42" i="15"/>
  <c r="F42" i="15"/>
  <c r="D42" i="15"/>
  <c r="J41" i="17"/>
  <c r="H41" i="17"/>
  <c r="F41" i="17"/>
  <c r="D41" i="17"/>
  <c r="P24" i="17"/>
  <c r="N24" i="17"/>
  <c r="L24" i="17"/>
  <c r="J24" i="17"/>
  <c r="P24" i="16"/>
  <c r="N24" i="16"/>
  <c r="L24" i="16"/>
  <c r="J24" i="16"/>
  <c r="J41" i="16"/>
  <c r="H41" i="16"/>
  <c r="F41" i="16"/>
  <c r="D41" i="16"/>
  <c r="J41" i="15"/>
  <c r="H41" i="15"/>
  <c r="F41" i="15"/>
  <c r="D41" i="15"/>
  <c r="P24" i="15"/>
  <c r="N24" i="15"/>
  <c r="L24" i="15"/>
  <c r="J24" i="15"/>
  <c r="P22" i="17"/>
  <c r="N22" i="17"/>
  <c r="L22" i="17"/>
  <c r="J22" i="17"/>
  <c r="J39" i="17"/>
  <c r="H39" i="17"/>
  <c r="F39" i="17"/>
  <c r="D39" i="17"/>
  <c r="J39" i="16"/>
  <c r="H39" i="16"/>
  <c r="F39" i="16"/>
  <c r="D39" i="16"/>
  <c r="P22" i="16"/>
  <c r="N22" i="16"/>
  <c r="L22" i="16"/>
  <c r="J22" i="16"/>
  <c r="P22" i="15"/>
  <c r="N22" i="15"/>
  <c r="L22" i="15"/>
  <c r="J22" i="15"/>
  <c r="J39" i="15"/>
  <c r="H39" i="15"/>
  <c r="F39" i="15"/>
  <c r="D39" i="15"/>
  <c r="P21" i="19"/>
  <c r="N21" i="19"/>
  <c r="L21" i="19"/>
  <c r="J21" i="19"/>
  <c r="J38" i="19"/>
  <c r="H38" i="19"/>
  <c r="F38" i="19"/>
  <c r="D38" i="19"/>
  <c r="P20" i="18"/>
  <c r="N20" i="18"/>
  <c r="L20" i="18"/>
  <c r="J20" i="18"/>
  <c r="J37" i="18"/>
  <c r="H37" i="18"/>
  <c r="F37" i="18"/>
  <c r="D37" i="18"/>
  <c r="J38" i="17"/>
  <c r="H38" i="17"/>
  <c r="F38" i="17"/>
  <c r="D38" i="17"/>
  <c r="P21" i="17"/>
  <c r="N21" i="17"/>
  <c r="L21" i="17"/>
  <c r="J21" i="17"/>
  <c r="J38" i="15"/>
  <c r="H38" i="15"/>
  <c r="F38" i="15"/>
  <c r="D38" i="15"/>
  <c r="P21" i="15"/>
  <c r="N21" i="15"/>
  <c r="L21" i="15"/>
  <c r="J21" i="15"/>
  <c r="J36" i="19"/>
  <c r="H36" i="19"/>
  <c r="F36" i="19"/>
  <c r="D36" i="19"/>
  <c r="P19" i="19"/>
  <c r="N19" i="19"/>
  <c r="L19" i="19"/>
  <c r="J19" i="19"/>
  <c r="J35" i="18"/>
  <c r="H35" i="18"/>
  <c r="F35" i="18"/>
  <c r="D35" i="18"/>
  <c r="P18" i="18"/>
  <c r="N18" i="18"/>
  <c r="L18" i="18"/>
  <c r="J36" i="16"/>
  <c r="H36" i="16"/>
  <c r="F36" i="16"/>
  <c r="D36" i="16"/>
  <c r="P19" i="16"/>
  <c r="N19" i="16"/>
  <c r="L19" i="16"/>
  <c r="AU41" i="14"/>
  <c r="AU39" i="14"/>
  <c r="AU31" i="14"/>
  <c r="AU29" i="14"/>
  <c r="AU21" i="14"/>
  <c r="AU19" i="14"/>
  <c r="AU11" i="14"/>
  <c r="AU9" i="14"/>
  <c r="AS39" i="14"/>
  <c r="AS41" i="14" s="1"/>
  <c r="AS43" i="14" s="1"/>
  <c r="AS45" i="14" s="1"/>
  <c r="AS47" i="14" s="1"/>
  <c r="AS29" i="14"/>
  <c r="AS31" i="14" s="1"/>
  <c r="AS33" i="14" s="1"/>
  <c r="AS35" i="14" s="1"/>
  <c r="AS37" i="14" s="1"/>
  <c r="AS19" i="14"/>
  <c r="AS21" i="14" s="1"/>
  <c r="AS23" i="14" s="1"/>
  <c r="AS25" i="14" s="1"/>
  <c r="AS27" i="14" s="1"/>
  <c r="AS9" i="14"/>
  <c r="AS11" i="14" s="1"/>
  <c r="AS13" i="14" s="1"/>
  <c r="AS15" i="14" s="1"/>
  <c r="AS17" i="14" s="1"/>
  <c r="AU41" i="13"/>
  <c r="AU39" i="13"/>
  <c r="AU31" i="13"/>
  <c r="AU29" i="13"/>
  <c r="AU21" i="13"/>
  <c r="AU19" i="13"/>
  <c r="AU11" i="13"/>
  <c r="AU9" i="13"/>
  <c r="AS39" i="13"/>
  <c r="AS41" i="13" s="1"/>
  <c r="AS43" i="13" s="1"/>
  <c r="AS45" i="13" s="1"/>
  <c r="AS47" i="13" s="1"/>
  <c r="AS29" i="13"/>
  <c r="AS31" i="13" s="1"/>
  <c r="AS33" i="13" s="1"/>
  <c r="AS35" i="13" s="1"/>
  <c r="AS37" i="13" s="1"/>
  <c r="AS21" i="13"/>
  <c r="AS23" i="13" s="1"/>
  <c r="AS25" i="13" s="1"/>
  <c r="AS27" i="13" s="1"/>
  <c r="AS19" i="13"/>
  <c r="AS9" i="13"/>
  <c r="AS11" i="13" s="1"/>
  <c r="AS13" i="13" s="1"/>
  <c r="AS15" i="13" s="1"/>
  <c r="AS17" i="13" s="1"/>
  <c r="AU41" i="12"/>
  <c r="AU39" i="12"/>
  <c r="AU31" i="12"/>
  <c r="AU29" i="12"/>
  <c r="AU21" i="12"/>
  <c r="AU19" i="12"/>
  <c r="AU11" i="12"/>
  <c r="AU9" i="12"/>
  <c r="AS39" i="12"/>
  <c r="AS41" i="12" s="1"/>
  <c r="AS43" i="12" s="1"/>
  <c r="AS45" i="12" s="1"/>
  <c r="AS47" i="12" s="1"/>
  <c r="AS29" i="12"/>
  <c r="AS31" i="12" s="1"/>
  <c r="AS33" i="12" s="1"/>
  <c r="AS35" i="12" s="1"/>
  <c r="AS37" i="12" s="1"/>
  <c r="AS21" i="12"/>
  <c r="AS23" i="12" s="1"/>
  <c r="AS25" i="12" s="1"/>
  <c r="AS27" i="12" s="1"/>
  <c r="AS19" i="12"/>
  <c r="AS9" i="12"/>
  <c r="AS11" i="12" s="1"/>
  <c r="AS13" i="12" s="1"/>
  <c r="AS15" i="12" s="1"/>
  <c r="AS17" i="12" s="1"/>
  <c r="AU41" i="11"/>
  <c r="AU39" i="11"/>
  <c r="AU31" i="11"/>
  <c r="AU29" i="11"/>
  <c r="AU21" i="11"/>
  <c r="AU19" i="11"/>
  <c r="AU11" i="11"/>
  <c r="AU9" i="11"/>
  <c r="AS39" i="11"/>
  <c r="AS41" i="11" s="1"/>
  <c r="AS43" i="11" s="1"/>
  <c r="AS45" i="11" s="1"/>
  <c r="AS47" i="11" s="1"/>
  <c r="AS29" i="11"/>
  <c r="AS31" i="11" s="1"/>
  <c r="AS33" i="11" s="1"/>
  <c r="AS35" i="11" s="1"/>
  <c r="AS37" i="11" s="1"/>
  <c r="AS19" i="11"/>
  <c r="AS21" i="11" s="1"/>
  <c r="AS23" i="11" s="1"/>
  <c r="AS25" i="11" s="1"/>
  <c r="AS27" i="11" s="1"/>
  <c r="AS9" i="11"/>
  <c r="AS11" i="11" s="1"/>
  <c r="AS13" i="11" s="1"/>
  <c r="AS15" i="11" s="1"/>
  <c r="AS17" i="11" s="1"/>
  <c r="AU41" i="10"/>
  <c r="AU39" i="10"/>
  <c r="AU31" i="10"/>
  <c r="AU29" i="10"/>
  <c r="AU21" i="10"/>
  <c r="AU19" i="10"/>
  <c r="AU11" i="10"/>
  <c r="AU9" i="10"/>
  <c r="AS39" i="10"/>
  <c r="AS41" i="10" s="1"/>
  <c r="AS43" i="10" s="1"/>
  <c r="AS45" i="10" s="1"/>
  <c r="AS47" i="10" s="1"/>
  <c r="AS29" i="10"/>
  <c r="AS31" i="10" s="1"/>
  <c r="AS33" i="10" s="1"/>
  <c r="AS35" i="10" s="1"/>
  <c r="AS37" i="10" s="1"/>
  <c r="AS19" i="10"/>
  <c r="AS21" i="10" s="1"/>
  <c r="AS23" i="10" s="1"/>
  <c r="AS25" i="10" s="1"/>
  <c r="AS27" i="10" s="1"/>
  <c r="AS9" i="10"/>
  <c r="AS11" i="10" s="1"/>
  <c r="AS13" i="10" s="1"/>
  <c r="AS15" i="10" s="1"/>
  <c r="AS17" i="10" s="1"/>
  <c r="AU41" i="9"/>
  <c r="AU39" i="9"/>
  <c r="AU31" i="9"/>
  <c r="AU29" i="9"/>
  <c r="AU21" i="9"/>
  <c r="AU19" i="9"/>
  <c r="AU11" i="9"/>
  <c r="AU9" i="9"/>
  <c r="AS39" i="9"/>
  <c r="AS41" i="9" s="1"/>
  <c r="AS43" i="9" s="1"/>
  <c r="AS45" i="9" s="1"/>
  <c r="AS47" i="9" s="1"/>
  <c r="AS29" i="9"/>
  <c r="AS31" i="9" s="1"/>
  <c r="AS33" i="9" s="1"/>
  <c r="AS35" i="9" s="1"/>
  <c r="AS37" i="9" s="1"/>
  <c r="AS21" i="9"/>
  <c r="AS23" i="9" s="1"/>
  <c r="AS25" i="9" s="1"/>
  <c r="AS27" i="9" s="1"/>
  <c r="AS19" i="9"/>
  <c r="AS9" i="9"/>
  <c r="AS11" i="9" s="1"/>
  <c r="AS13" i="9" s="1"/>
  <c r="AS15" i="9" s="1"/>
  <c r="AS17" i="9" s="1"/>
  <c r="AU41" i="5"/>
  <c r="AU39" i="5"/>
  <c r="AU31" i="5"/>
  <c r="AU29" i="5"/>
  <c r="AU21" i="5"/>
  <c r="AU19" i="5"/>
  <c r="AU11" i="5"/>
  <c r="AU9" i="5"/>
  <c r="AS39" i="5"/>
  <c r="AS41" i="5" s="1"/>
  <c r="AS43" i="5" s="1"/>
  <c r="AS45" i="5" s="1"/>
  <c r="AS47" i="5" s="1"/>
  <c r="AS29" i="5"/>
  <c r="AS31" i="5" s="1"/>
  <c r="AS33" i="5" s="1"/>
  <c r="AS35" i="5" s="1"/>
  <c r="AS37" i="5" s="1"/>
  <c r="AS21" i="5"/>
  <c r="AS23" i="5" s="1"/>
  <c r="AS25" i="5" s="1"/>
  <c r="AS27" i="5" s="1"/>
  <c r="AS19" i="5"/>
  <c r="AS9" i="5"/>
  <c r="AS11" i="5" s="1"/>
  <c r="AS13" i="5" s="1"/>
  <c r="AS15" i="5" s="1"/>
  <c r="AS17" i="5" s="1"/>
  <c r="AU39" i="3"/>
  <c r="AU29" i="3"/>
  <c r="AU19" i="3"/>
  <c r="AU9" i="3"/>
  <c r="AS39" i="3"/>
  <c r="AS41" i="3" s="1"/>
  <c r="AS43" i="3" s="1"/>
  <c r="AS45" i="3" s="1"/>
  <c r="AS47" i="3" s="1"/>
  <c r="AS29" i="3"/>
  <c r="AS31" i="3" s="1"/>
  <c r="AS33" i="3" s="1"/>
  <c r="AS35" i="3" s="1"/>
  <c r="AS37" i="3" s="1"/>
  <c r="AS19" i="3"/>
  <c r="AS9" i="3"/>
  <c r="AS11" i="3" s="1"/>
  <c r="AS13" i="3" s="1"/>
  <c r="AS15" i="3" s="1"/>
  <c r="AS17" i="3" s="1"/>
  <c r="M5" i="19"/>
  <c r="M5" i="18"/>
  <c r="M5" i="17"/>
  <c r="M5" i="15"/>
  <c r="M5" i="16"/>
  <c r="AS21" i="3"/>
  <c r="AS23" i="3" l="1"/>
  <c r="AS25" i="3" s="1"/>
  <c r="AS27" i="3" s="1"/>
  <c r="AU31" i="3"/>
  <c r="AU41" i="3"/>
  <c r="AU11" i="3"/>
  <c r="AU33" i="14"/>
  <c r="AU23" i="14"/>
  <c r="AU25" i="14"/>
  <c r="AU17" i="14"/>
  <c r="AU35" i="14"/>
  <c r="AU37" i="14"/>
  <c r="AU33" i="13"/>
  <c r="AU27" i="14"/>
  <c r="AU43" i="14"/>
  <c r="AU13" i="14"/>
  <c r="AU45" i="14"/>
  <c r="AU15" i="14"/>
  <c r="AU47" i="14"/>
  <c r="AU35" i="13"/>
  <c r="AU13" i="13"/>
  <c r="AU17" i="13"/>
  <c r="AU23" i="12"/>
  <c r="AU37" i="13"/>
  <c r="AU23" i="13"/>
  <c r="AU25" i="13"/>
  <c r="AU27" i="13"/>
  <c r="AU43" i="13"/>
  <c r="AU45" i="13"/>
  <c r="AU13" i="12"/>
  <c r="AU15" i="13"/>
  <c r="AU47" i="13"/>
  <c r="AU33" i="12"/>
  <c r="AU17" i="12"/>
  <c r="AU23" i="11"/>
  <c r="AU35" i="12"/>
  <c r="AU37" i="12"/>
  <c r="AU33" i="11"/>
  <c r="AU25" i="12"/>
  <c r="AU27" i="12"/>
  <c r="AU43" i="12"/>
  <c r="AU45" i="12"/>
  <c r="AU15" i="12"/>
  <c r="AU47" i="12"/>
  <c r="AU23" i="10"/>
  <c r="AU35" i="11"/>
  <c r="AU37" i="11"/>
  <c r="AU25" i="11"/>
  <c r="AU17" i="11"/>
  <c r="AU27" i="11"/>
  <c r="AU43" i="11"/>
  <c r="AU13" i="11"/>
  <c r="AU45" i="11"/>
  <c r="AU15" i="11"/>
  <c r="AU47" i="11"/>
  <c r="AU33" i="10"/>
  <c r="AU17" i="10"/>
  <c r="AU35" i="10"/>
  <c r="AU23" i="9"/>
  <c r="AU37" i="10"/>
  <c r="AU25" i="10"/>
  <c r="AU33" i="9"/>
  <c r="AU27" i="10"/>
  <c r="AU43" i="10"/>
  <c r="AU13" i="10"/>
  <c r="AU45" i="10"/>
  <c r="AU15" i="10"/>
  <c r="AU47" i="10"/>
  <c r="AU13" i="9"/>
  <c r="AU17" i="9"/>
  <c r="AU35" i="9"/>
  <c r="AU37" i="9"/>
  <c r="AU25" i="9"/>
  <c r="AU27" i="9"/>
  <c r="AU43" i="9"/>
  <c r="AU45" i="9"/>
  <c r="AU15" i="9"/>
  <c r="AU47" i="9"/>
  <c r="AU13" i="5"/>
  <c r="AU17" i="5"/>
  <c r="AU33" i="5"/>
  <c r="AU35" i="5"/>
  <c r="AU25" i="5"/>
  <c r="AU27" i="5"/>
  <c r="AU43" i="5"/>
  <c r="AU45" i="5"/>
  <c r="AU37" i="5"/>
  <c r="AU23" i="5"/>
  <c r="AU15" i="5"/>
  <c r="AU47" i="5"/>
  <c r="AU47" i="3"/>
  <c r="AU15" i="3"/>
  <c r="AU35" i="3"/>
  <c r="AU23" i="3"/>
  <c r="AU17" i="3"/>
  <c r="AU33" i="3"/>
  <c r="AU37" i="3"/>
  <c r="AU43" i="3"/>
  <c r="AU13" i="3"/>
  <c r="AU45" i="3"/>
  <c r="E11" i="19"/>
  <c r="C5" i="19"/>
  <c r="E10" i="18"/>
  <c r="C5" i="18"/>
  <c r="E9" i="17"/>
  <c r="D9" i="17"/>
  <c r="C9" i="17"/>
  <c r="C5" i="17"/>
  <c r="C8" i="16"/>
  <c r="N40" i="15"/>
  <c r="R23" i="15"/>
  <c r="P40" i="15" s="1"/>
  <c r="AK50" i="12"/>
  <c r="AK50" i="10"/>
  <c r="AK31" i="10"/>
  <c r="AJ99" i="14"/>
  <c r="AI99" i="14"/>
  <c r="AH99" i="14"/>
  <c r="AG99" i="14"/>
  <c r="AF99" i="14"/>
  <c r="AE99" i="14"/>
  <c r="AD99" i="14"/>
  <c r="AC99" i="14"/>
  <c r="AB99" i="14"/>
  <c r="AA99" i="14"/>
  <c r="Z99" i="14"/>
  <c r="Y99" i="14"/>
  <c r="X99" i="14"/>
  <c r="W99" i="14"/>
  <c r="V99" i="14"/>
  <c r="U99" i="14"/>
  <c r="T99" i="14"/>
  <c r="S99" i="14"/>
  <c r="R99" i="14"/>
  <c r="Q99" i="14"/>
  <c r="P99" i="14"/>
  <c r="O99" i="14"/>
  <c r="N99" i="14"/>
  <c r="M99" i="14"/>
  <c r="L99" i="14"/>
  <c r="K99" i="14"/>
  <c r="J99" i="14"/>
  <c r="I99" i="14"/>
  <c r="H99" i="14"/>
  <c r="G99" i="14"/>
  <c r="F99" i="14"/>
  <c r="AJ98" i="14"/>
  <c r="AI98" i="14"/>
  <c r="AH98" i="14"/>
  <c r="AG98" i="14"/>
  <c r="AF98" i="14"/>
  <c r="AE98" i="14"/>
  <c r="AD98" i="14"/>
  <c r="AC98" i="14"/>
  <c r="AB98" i="14"/>
  <c r="AA98" i="14"/>
  <c r="Z98" i="14"/>
  <c r="Y98" i="14"/>
  <c r="X98" i="14"/>
  <c r="W98" i="14"/>
  <c r="V98" i="14"/>
  <c r="U98" i="14"/>
  <c r="T98" i="14"/>
  <c r="S98" i="14"/>
  <c r="R98" i="14"/>
  <c r="Q98" i="14"/>
  <c r="P98" i="14"/>
  <c r="O98" i="14"/>
  <c r="N98" i="14"/>
  <c r="M98" i="14"/>
  <c r="L98" i="14"/>
  <c r="K98" i="14"/>
  <c r="J98" i="14"/>
  <c r="I98" i="14"/>
  <c r="H98" i="14"/>
  <c r="G98" i="14"/>
  <c r="F98" i="14"/>
  <c r="AJ97" i="14"/>
  <c r="AI97" i="14"/>
  <c r="AH97" i="14"/>
  <c r="AG97" i="14"/>
  <c r="AF97" i="14"/>
  <c r="AE97" i="14"/>
  <c r="AD97" i="14"/>
  <c r="AC97" i="14"/>
  <c r="AB97" i="14"/>
  <c r="AA97" i="14"/>
  <c r="Z97" i="14"/>
  <c r="Y97" i="14"/>
  <c r="X97" i="14"/>
  <c r="W97" i="14"/>
  <c r="V97" i="14"/>
  <c r="U97" i="14"/>
  <c r="T97" i="14"/>
  <c r="S97" i="14"/>
  <c r="R97" i="14"/>
  <c r="Q97" i="14"/>
  <c r="P97" i="14"/>
  <c r="O97" i="14"/>
  <c r="N97" i="14"/>
  <c r="M97" i="14"/>
  <c r="L97" i="14"/>
  <c r="K97" i="14"/>
  <c r="J97" i="14"/>
  <c r="I97" i="14"/>
  <c r="H97" i="14"/>
  <c r="G97" i="14"/>
  <c r="F97" i="14"/>
  <c r="AJ96" i="14"/>
  <c r="AI96" i="14"/>
  <c r="AH96" i="14"/>
  <c r="AG96" i="14"/>
  <c r="AF96" i="14"/>
  <c r="AE96" i="14"/>
  <c r="AD96" i="14"/>
  <c r="AC96" i="14"/>
  <c r="AB96" i="14"/>
  <c r="AA96" i="14"/>
  <c r="Z96" i="14"/>
  <c r="Y96" i="14"/>
  <c r="X96" i="14"/>
  <c r="W96" i="14"/>
  <c r="V96" i="14"/>
  <c r="U96" i="14"/>
  <c r="T96" i="14"/>
  <c r="S96" i="14"/>
  <c r="R96" i="14"/>
  <c r="Q96" i="14"/>
  <c r="P96" i="14"/>
  <c r="O96" i="14"/>
  <c r="N96" i="14"/>
  <c r="M96" i="14"/>
  <c r="L96" i="14"/>
  <c r="K96" i="14"/>
  <c r="J96" i="14"/>
  <c r="I96" i="14"/>
  <c r="H96" i="14"/>
  <c r="G96" i="14"/>
  <c r="F96" i="14"/>
  <c r="AJ95" i="14"/>
  <c r="AI95" i="14"/>
  <c r="AH95" i="14"/>
  <c r="AG95" i="14"/>
  <c r="AF95" i="14"/>
  <c r="AE95" i="14"/>
  <c r="AD95" i="14"/>
  <c r="AC95" i="14"/>
  <c r="AB95" i="14"/>
  <c r="AA95" i="14"/>
  <c r="Z95" i="14"/>
  <c r="Y95" i="14"/>
  <c r="X95" i="14"/>
  <c r="W95" i="14"/>
  <c r="V95" i="14"/>
  <c r="U95" i="14"/>
  <c r="T95" i="14"/>
  <c r="S95" i="14"/>
  <c r="R95" i="14"/>
  <c r="Q95" i="14"/>
  <c r="P95" i="14"/>
  <c r="O95" i="14"/>
  <c r="N95" i="14"/>
  <c r="M95" i="14"/>
  <c r="L95" i="14"/>
  <c r="K95" i="14"/>
  <c r="J95" i="14"/>
  <c r="I95" i="14"/>
  <c r="H95" i="14"/>
  <c r="G95" i="14"/>
  <c r="F95" i="14"/>
  <c r="AJ94" i="14"/>
  <c r="AI94" i="14"/>
  <c r="AH94" i="14"/>
  <c r="AG94" i="14"/>
  <c r="AF94" i="14"/>
  <c r="AE94" i="14"/>
  <c r="AD94" i="14"/>
  <c r="AC94" i="14"/>
  <c r="AB94" i="14"/>
  <c r="AA94" i="14"/>
  <c r="Z94" i="14"/>
  <c r="Y94" i="14"/>
  <c r="X94" i="14"/>
  <c r="W94" i="14"/>
  <c r="V94" i="14"/>
  <c r="U94" i="14"/>
  <c r="T94" i="14"/>
  <c r="S94" i="14"/>
  <c r="R94" i="14"/>
  <c r="Q94" i="14"/>
  <c r="P94" i="14"/>
  <c r="O94" i="14"/>
  <c r="N94" i="14"/>
  <c r="M94" i="14"/>
  <c r="L94" i="14"/>
  <c r="K94" i="14"/>
  <c r="J94" i="14"/>
  <c r="I94" i="14"/>
  <c r="H94" i="14"/>
  <c r="G94" i="14"/>
  <c r="F94" i="14"/>
  <c r="AJ93" i="14"/>
  <c r="AI93" i="14"/>
  <c r="AH93" i="14"/>
  <c r="AG93" i="14"/>
  <c r="AF93" i="14"/>
  <c r="AE93" i="14"/>
  <c r="AD93" i="14"/>
  <c r="AC93" i="14"/>
  <c r="AB93" i="14"/>
  <c r="AA93" i="14"/>
  <c r="Z93" i="14"/>
  <c r="Y93" i="14"/>
  <c r="X93" i="14"/>
  <c r="W93" i="14"/>
  <c r="V93" i="14"/>
  <c r="U93" i="14"/>
  <c r="T93" i="14"/>
  <c r="S93" i="14"/>
  <c r="R93" i="14"/>
  <c r="Q93" i="14"/>
  <c r="P93" i="14"/>
  <c r="O93" i="14"/>
  <c r="N93" i="14"/>
  <c r="M93" i="14"/>
  <c r="L93" i="14"/>
  <c r="K93" i="14"/>
  <c r="J93" i="14"/>
  <c r="I93" i="14"/>
  <c r="H93" i="14"/>
  <c r="G93" i="14"/>
  <c r="F93" i="14"/>
  <c r="AJ92" i="14"/>
  <c r="AI92" i="14"/>
  <c r="AH92" i="14"/>
  <c r="AG92" i="14"/>
  <c r="AF92" i="14"/>
  <c r="AE92" i="14"/>
  <c r="AD92" i="14"/>
  <c r="AC92" i="14"/>
  <c r="AB92" i="14"/>
  <c r="AA92" i="14"/>
  <c r="Z92" i="14"/>
  <c r="Y92" i="14"/>
  <c r="X92" i="14"/>
  <c r="W92" i="14"/>
  <c r="V92" i="14"/>
  <c r="U92" i="14"/>
  <c r="T92" i="14"/>
  <c r="S92" i="14"/>
  <c r="R92" i="14"/>
  <c r="Q92" i="14"/>
  <c r="P92" i="14"/>
  <c r="O92" i="14"/>
  <c r="N92" i="14"/>
  <c r="M92" i="14"/>
  <c r="L92" i="14"/>
  <c r="K92" i="14"/>
  <c r="J92" i="14"/>
  <c r="I92" i="14"/>
  <c r="H92" i="14"/>
  <c r="G92" i="14"/>
  <c r="F92" i="14"/>
  <c r="AJ91" i="14"/>
  <c r="AI91" i="14"/>
  <c r="AH91" i="14"/>
  <c r="AG91" i="14"/>
  <c r="AF91" i="14"/>
  <c r="AE91" i="14"/>
  <c r="AD91" i="14"/>
  <c r="AC91" i="14"/>
  <c r="AB91" i="14"/>
  <c r="AA91" i="14"/>
  <c r="Z91" i="14"/>
  <c r="Y91" i="14"/>
  <c r="X91" i="14"/>
  <c r="W91" i="14"/>
  <c r="V91" i="14"/>
  <c r="U91" i="14"/>
  <c r="T91" i="14"/>
  <c r="S91" i="14"/>
  <c r="R91" i="14"/>
  <c r="Q91" i="14"/>
  <c r="P91" i="14"/>
  <c r="O91" i="14"/>
  <c r="N91" i="14"/>
  <c r="M91" i="14"/>
  <c r="L91" i="14"/>
  <c r="K91" i="14"/>
  <c r="J91" i="14"/>
  <c r="I91" i="14"/>
  <c r="H91" i="14"/>
  <c r="G91" i="14"/>
  <c r="F91" i="14"/>
  <c r="AJ90" i="14"/>
  <c r="AI90" i="14"/>
  <c r="AH90" i="14"/>
  <c r="AG90" i="14"/>
  <c r="AF90" i="14"/>
  <c r="AE90" i="14"/>
  <c r="AD90" i="14"/>
  <c r="AC90" i="14"/>
  <c r="AB90" i="14"/>
  <c r="AA90" i="14"/>
  <c r="Z90" i="14"/>
  <c r="Y90" i="14"/>
  <c r="X90" i="14"/>
  <c r="W90" i="14"/>
  <c r="V90" i="14"/>
  <c r="U90" i="14"/>
  <c r="T90" i="14"/>
  <c r="S90" i="14"/>
  <c r="R90" i="14"/>
  <c r="Q90" i="14"/>
  <c r="P90" i="14"/>
  <c r="O90" i="14"/>
  <c r="N90" i="14"/>
  <c r="M90" i="14"/>
  <c r="L90" i="14"/>
  <c r="K90" i="14"/>
  <c r="J90" i="14"/>
  <c r="I90" i="14"/>
  <c r="H90" i="14"/>
  <c r="G90" i="14"/>
  <c r="F90" i="14"/>
  <c r="AJ89" i="14"/>
  <c r="AI89" i="14"/>
  <c r="AH89" i="14"/>
  <c r="AG89" i="14"/>
  <c r="AF89" i="14"/>
  <c r="AE89" i="14"/>
  <c r="AD89" i="14"/>
  <c r="AC89" i="14"/>
  <c r="AB89" i="14"/>
  <c r="AA89" i="14"/>
  <c r="Z89" i="14"/>
  <c r="Y89" i="14"/>
  <c r="X89" i="14"/>
  <c r="W89" i="14"/>
  <c r="V89" i="14"/>
  <c r="U89" i="14"/>
  <c r="T89" i="14"/>
  <c r="S89" i="14"/>
  <c r="R89" i="14"/>
  <c r="Q89" i="14"/>
  <c r="P89" i="14"/>
  <c r="O89" i="14"/>
  <c r="N89" i="14"/>
  <c r="M89" i="14"/>
  <c r="L89" i="14"/>
  <c r="K89" i="14"/>
  <c r="J89" i="14"/>
  <c r="I89" i="14"/>
  <c r="H89" i="14"/>
  <c r="G89" i="14"/>
  <c r="F89" i="14"/>
  <c r="AJ88" i="14"/>
  <c r="AI88" i="14"/>
  <c r="AH88" i="14"/>
  <c r="AG88" i="14"/>
  <c r="AF88" i="14"/>
  <c r="AE88" i="14"/>
  <c r="AD88" i="14"/>
  <c r="AC88" i="14"/>
  <c r="AB88" i="14"/>
  <c r="AA88" i="14"/>
  <c r="Z88" i="14"/>
  <c r="Y88" i="14"/>
  <c r="X88" i="14"/>
  <c r="W88" i="14"/>
  <c r="V88" i="14"/>
  <c r="U88" i="14"/>
  <c r="T88" i="14"/>
  <c r="S88" i="14"/>
  <c r="R88" i="14"/>
  <c r="Q88" i="14"/>
  <c r="P88" i="14"/>
  <c r="O88" i="14"/>
  <c r="N88" i="14"/>
  <c r="M88" i="14"/>
  <c r="L88" i="14"/>
  <c r="K88" i="14"/>
  <c r="J88" i="14"/>
  <c r="I88" i="14"/>
  <c r="H88" i="14"/>
  <c r="G88" i="14"/>
  <c r="F88" i="14"/>
  <c r="AJ87" i="14"/>
  <c r="AI87" i="14"/>
  <c r="AH87" i="14"/>
  <c r="AG87" i="14"/>
  <c r="AF87" i="14"/>
  <c r="AE87" i="14"/>
  <c r="AD87" i="14"/>
  <c r="AC87" i="14"/>
  <c r="AB87" i="14"/>
  <c r="AA87" i="14"/>
  <c r="Z87" i="14"/>
  <c r="Y87" i="14"/>
  <c r="X87" i="14"/>
  <c r="W87" i="14"/>
  <c r="V87" i="14"/>
  <c r="U87" i="14"/>
  <c r="T87" i="14"/>
  <c r="S87" i="14"/>
  <c r="R87" i="14"/>
  <c r="Q87" i="14"/>
  <c r="P87" i="14"/>
  <c r="O87" i="14"/>
  <c r="N87" i="14"/>
  <c r="M87" i="14"/>
  <c r="L87" i="14"/>
  <c r="K87" i="14"/>
  <c r="J87" i="14"/>
  <c r="I87" i="14"/>
  <c r="H87" i="14"/>
  <c r="G87" i="14"/>
  <c r="F87" i="14"/>
  <c r="AJ86" i="14"/>
  <c r="AI86" i="14"/>
  <c r="AH86" i="14"/>
  <c r="AG86" i="14"/>
  <c r="AF86" i="14"/>
  <c r="AE86" i="14"/>
  <c r="AD86" i="14"/>
  <c r="AC86" i="14"/>
  <c r="AB86" i="14"/>
  <c r="AA86" i="14"/>
  <c r="Z86" i="14"/>
  <c r="Y86" i="14"/>
  <c r="X86" i="14"/>
  <c r="W86" i="14"/>
  <c r="V86" i="14"/>
  <c r="U86" i="14"/>
  <c r="T86" i="14"/>
  <c r="S86" i="14"/>
  <c r="R86" i="14"/>
  <c r="Q86" i="14"/>
  <c r="P86" i="14"/>
  <c r="O86" i="14"/>
  <c r="N86" i="14"/>
  <c r="M86" i="14"/>
  <c r="L86" i="14"/>
  <c r="K86" i="14"/>
  <c r="J86" i="14"/>
  <c r="I86" i="14"/>
  <c r="H86" i="14"/>
  <c r="G86" i="14"/>
  <c r="F86" i="14"/>
  <c r="AJ85" i="14"/>
  <c r="AI85" i="14"/>
  <c r="AH85" i="14"/>
  <c r="AG85" i="14"/>
  <c r="AF85" i="14"/>
  <c r="AE85" i="14"/>
  <c r="AD85" i="14"/>
  <c r="AC85" i="14"/>
  <c r="AB85" i="14"/>
  <c r="AA85" i="14"/>
  <c r="Z85" i="14"/>
  <c r="Y85" i="14"/>
  <c r="X85" i="14"/>
  <c r="W85" i="14"/>
  <c r="V85" i="14"/>
  <c r="U85" i="14"/>
  <c r="T85" i="14"/>
  <c r="S85" i="14"/>
  <c r="R85" i="14"/>
  <c r="Q85" i="14"/>
  <c r="P85" i="14"/>
  <c r="O85" i="14"/>
  <c r="N85" i="14"/>
  <c r="M85" i="14"/>
  <c r="L85" i="14"/>
  <c r="K85" i="14"/>
  <c r="J85" i="14"/>
  <c r="I85" i="14"/>
  <c r="H85" i="14"/>
  <c r="G85" i="14"/>
  <c r="F85" i="14"/>
  <c r="AJ84" i="14"/>
  <c r="AI84" i="14"/>
  <c r="AH84" i="14"/>
  <c r="AG84" i="14"/>
  <c r="AF84" i="14"/>
  <c r="AE84" i="14"/>
  <c r="AD84" i="14"/>
  <c r="AC84" i="14"/>
  <c r="AB84" i="14"/>
  <c r="AA84" i="14"/>
  <c r="Z84" i="14"/>
  <c r="Y84" i="14"/>
  <c r="X84" i="14"/>
  <c r="W84" i="14"/>
  <c r="V84" i="14"/>
  <c r="U84" i="14"/>
  <c r="T84" i="14"/>
  <c r="S84" i="14"/>
  <c r="R84" i="14"/>
  <c r="Q84" i="14"/>
  <c r="P84" i="14"/>
  <c r="O84" i="14"/>
  <c r="N84" i="14"/>
  <c r="M84" i="14"/>
  <c r="L84" i="14"/>
  <c r="K84" i="14"/>
  <c r="J84" i="14"/>
  <c r="I84" i="14"/>
  <c r="H84" i="14"/>
  <c r="G84" i="14"/>
  <c r="F84" i="14"/>
  <c r="BE54" i="14"/>
  <c r="BD54" i="14"/>
  <c r="BC54" i="14"/>
  <c r="BB54" i="14"/>
  <c r="J42" i="19" s="1"/>
  <c r="BA54" i="14"/>
  <c r="J41" i="19" s="1"/>
  <c r="AZ54" i="14"/>
  <c r="J39" i="19" s="1"/>
  <c r="AX54" i="14"/>
  <c r="AV54" i="14"/>
  <c r="J37" i="19" s="1"/>
  <c r="BE53" i="14"/>
  <c r="BD53" i="14"/>
  <c r="BC53" i="14"/>
  <c r="BB53" i="14"/>
  <c r="BA53" i="14"/>
  <c r="AZ53" i="14"/>
  <c r="AX53" i="14"/>
  <c r="AV53" i="14"/>
  <c r="J36" i="18" s="1"/>
  <c r="J44" i="18" s="1"/>
  <c r="W53" i="14"/>
  <c r="BE52" i="14"/>
  <c r="BD52" i="14"/>
  <c r="BC52" i="14"/>
  <c r="BB52" i="14"/>
  <c r="AZ52" i="14"/>
  <c r="AX52" i="14"/>
  <c r="AV52" i="14"/>
  <c r="BE51" i="14"/>
  <c r="BD51" i="14"/>
  <c r="BC51" i="14"/>
  <c r="BB51" i="14"/>
  <c r="AZ51" i="14"/>
  <c r="AY51" i="14"/>
  <c r="AX51" i="14"/>
  <c r="AV51" i="14"/>
  <c r="J37" i="16" s="1"/>
  <c r="AK50" i="14"/>
  <c r="AJ50" i="14"/>
  <c r="AI50" i="14"/>
  <c r="AH50" i="14"/>
  <c r="AG50" i="14"/>
  <c r="AF50" i="14"/>
  <c r="AE50" i="14"/>
  <c r="AE32" i="14" s="1"/>
  <c r="AD50" i="14"/>
  <c r="AC50" i="14"/>
  <c r="AB50" i="14"/>
  <c r="AA50" i="14"/>
  <c r="Z50" i="14"/>
  <c r="Y50" i="14"/>
  <c r="X50" i="14"/>
  <c r="W50" i="14"/>
  <c r="W32" i="14" s="1"/>
  <c r="V50" i="14"/>
  <c r="U50" i="14"/>
  <c r="T50" i="14"/>
  <c r="S50" i="14"/>
  <c r="R50" i="14"/>
  <c r="Q50" i="14"/>
  <c r="P50" i="14"/>
  <c r="O50" i="14"/>
  <c r="O32" i="14" s="1"/>
  <c r="N50" i="14"/>
  <c r="N32" i="14" s="1"/>
  <c r="M50" i="14"/>
  <c r="L50" i="14"/>
  <c r="K50" i="14"/>
  <c r="J50" i="14"/>
  <c r="I50" i="14"/>
  <c r="H50" i="14"/>
  <c r="G50" i="14"/>
  <c r="BE49" i="14"/>
  <c r="BD49" i="14"/>
  <c r="BC49" i="14"/>
  <c r="BB49" i="14"/>
  <c r="AZ49" i="14"/>
  <c r="AX49" i="14"/>
  <c r="AV49" i="14"/>
  <c r="AY47" i="14"/>
  <c r="AW47" i="14"/>
  <c r="AY45" i="14"/>
  <c r="AW45" i="14"/>
  <c r="AY43" i="14"/>
  <c r="AW43" i="14"/>
  <c r="AY41" i="14"/>
  <c r="AW41" i="14"/>
  <c r="AY39" i="14"/>
  <c r="AY54" i="14" s="1"/>
  <c r="AW39" i="14"/>
  <c r="AY37" i="14"/>
  <c r="AW37" i="14"/>
  <c r="AY35" i="14"/>
  <c r="AW35" i="14"/>
  <c r="AY33" i="14"/>
  <c r="AW33" i="14"/>
  <c r="AI32" i="14"/>
  <c r="AH32" i="14"/>
  <c r="Y32" i="14"/>
  <c r="S32" i="14"/>
  <c r="R32" i="14"/>
  <c r="AY31" i="14"/>
  <c r="AW31" i="14"/>
  <c r="AK31" i="14"/>
  <c r="AK32" i="14" s="1"/>
  <c r="AJ31" i="14"/>
  <c r="AJ32" i="14" s="1"/>
  <c r="AI31" i="14"/>
  <c r="AH31" i="14"/>
  <c r="AG31" i="14"/>
  <c r="AG32" i="14" s="1"/>
  <c r="AF31" i="14"/>
  <c r="AF32" i="14" s="1"/>
  <c r="AE31" i="14"/>
  <c r="AD31" i="14"/>
  <c r="AD32" i="14" s="1"/>
  <c r="AC31" i="14"/>
  <c r="AC32" i="14" s="1"/>
  <c r="AB31" i="14"/>
  <c r="AB32" i="14" s="1"/>
  <c r="AA31" i="14"/>
  <c r="AA32" i="14" s="1"/>
  <c r="Z31" i="14"/>
  <c r="Z32" i="14" s="1"/>
  <c r="Y31" i="14"/>
  <c r="X31" i="14"/>
  <c r="X32" i="14" s="1"/>
  <c r="W31" i="14"/>
  <c r="V31" i="14"/>
  <c r="U31" i="14"/>
  <c r="U32" i="14" s="1"/>
  <c r="T31" i="14"/>
  <c r="T32" i="14" s="1"/>
  <c r="S31" i="14"/>
  <c r="R31" i="14"/>
  <c r="Q31" i="14"/>
  <c r="Q32" i="14" s="1"/>
  <c r="P31" i="14"/>
  <c r="P32" i="14" s="1"/>
  <c r="O31" i="14"/>
  <c r="N31" i="14"/>
  <c r="M31" i="14"/>
  <c r="M32" i="14" s="1"/>
  <c r="L31" i="14"/>
  <c r="L32" i="14" s="1"/>
  <c r="K31" i="14"/>
  <c r="K32" i="14" s="1"/>
  <c r="J31" i="14"/>
  <c r="J32" i="14" s="1"/>
  <c r="I31" i="14"/>
  <c r="I32" i="14" s="1"/>
  <c r="H31" i="14"/>
  <c r="H32" i="14" s="1"/>
  <c r="G31" i="14"/>
  <c r="CA30" i="14"/>
  <c r="AM30" i="14"/>
  <c r="AL30" i="14"/>
  <c r="CA29" i="14"/>
  <c r="AY29" i="14"/>
  <c r="AW29" i="14"/>
  <c r="AM29" i="14"/>
  <c r="AL29" i="14"/>
  <c r="CA28" i="14"/>
  <c r="AM28" i="14"/>
  <c r="AL28" i="14"/>
  <c r="CA27" i="14"/>
  <c r="BA27" i="14"/>
  <c r="AY27" i="14"/>
  <c r="AM27" i="14"/>
  <c r="AL27" i="14"/>
  <c r="CA26" i="14"/>
  <c r="AM26" i="14"/>
  <c r="AL26" i="14"/>
  <c r="CA25" i="14"/>
  <c r="BA25" i="14"/>
  <c r="AY25" i="14"/>
  <c r="AM25" i="14"/>
  <c r="AL25" i="14"/>
  <c r="CA24" i="14"/>
  <c r="AM24" i="14"/>
  <c r="AL24" i="14"/>
  <c r="CA23" i="14"/>
  <c r="BA23" i="14"/>
  <c r="AY23" i="14"/>
  <c r="AM23" i="14"/>
  <c r="AL23" i="14"/>
  <c r="CA22" i="14"/>
  <c r="AM22" i="14"/>
  <c r="AL22" i="14"/>
  <c r="CA21" i="14"/>
  <c r="BA21" i="14"/>
  <c r="AY21" i="14"/>
  <c r="AM21" i="14"/>
  <c r="AL21" i="14"/>
  <c r="CA20" i="14"/>
  <c r="AM20" i="14"/>
  <c r="AL20" i="14"/>
  <c r="CA19" i="14"/>
  <c r="BA19" i="14"/>
  <c r="AY19" i="14"/>
  <c r="AM19" i="14"/>
  <c r="AL19" i="14"/>
  <c r="CA18" i="14"/>
  <c r="AM18" i="14"/>
  <c r="AL18" i="14"/>
  <c r="CA17" i="14"/>
  <c r="BA17" i="14"/>
  <c r="AW17" i="14"/>
  <c r="AM17" i="14"/>
  <c r="AL17" i="14"/>
  <c r="CA16" i="14"/>
  <c r="AM16" i="14"/>
  <c r="AL16" i="14"/>
  <c r="CA15" i="14"/>
  <c r="BA15" i="14"/>
  <c r="AW15" i="14"/>
  <c r="AM15" i="14"/>
  <c r="AL15" i="14"/>
  <c r="CA14" i="14"/>
  <c r="AM14" i="14"/>
  <c r="AL14" i="14"/>
  <c r="CA13" i="14"/>
  <c r="BA13" i="14"/>
  <c r="AW13" i="14"/>
  <c r="AM13" i="14"/>
  <c r="AL13" i="14"/>
  <c r="CA12" i="14"/>
  <c r="AM12" i="14"/>
  <c r="AL12" i="14"/>
  <c r="CA11" i="14"/>
  <c r="BA11" i="14"/>
  <c r="AW11" i="14"/>
  <c r="AM11" i="14"/>
  <c r="AL11" i="14"/>
  <c r="BJ9" i="14"/>
  <c r="BM12" i="14" s="1"/>
  <c r="BA9" i="14"/>
  <c r="AW9" i="14"/>
  <c r="BE5" i="14"/>
  <c r="BE3" i="14"/>
  <c r="AS3" i="14"/>
  <c r="AJ99" i="13"/>
  <c r="AI99" i="13"/>
  <c r="AH99" i="13"/>
  <c r="AG99" i="13"/>
  <c r="AF99" i="13"/>
  <c r="AE99" i="13"/>
  <c r="AD99" i="13"/>
  <c r="AC99" i="13"/>
  <c r="AB99" i="13"/>
  <c r="AA99" i="13"/>
  <c r="Z99" i="13"/>
  <c r="Y99" i="13"/>
  <c r="X99" i="13"/>
  <c r="W99" i="13"/>
  <c r="V99" i="13"/>
  <c r="U99" i="13"/>
  <c r="T99" i="13"/>
  <c r="S99" i="13"/>
  <c r="R99" i="13"/>
  <c r="Q99" i="13"/>
  <c r="P99" i="13"/>
  <c r="O99" i="13"/>
  <c r="N99" i="13"/>
  <c r="M99" i="13"/>
  <c r="L99" i="13"/>
  <c r="K99" i="13"/>
  <c r="J99" i="13"/>
  <c r="I99" i="13"/>
  <c r="H99" i="13"/>
  <c r="G99" i="13"/>
  <c r="F99" i="13"/>
  <c r="AJ98" i="13"/>
  <c r="AI98" i="13"/>
  <c r="AH98" i="13"/>
  <c r="AG98" i="13"/>
  <c r="AF98" i="13"/>
  <c r="AE98" i="13"/>
  <c r="AD98" i="13"/>
  <c r="AC98" i="13"/>
  <c r="AB98" i="13"/>
  <c r="AA98" i="13"/>
  <c r="Z98" i="13"/>
  <c r="Y98" i="13"/>
  <c r="X98" i="13"/>
  <c r="W98" i="13"/>
  <c r="V98" i="13"/>
  <c r="U98" i="13"/>
  <c r="T98" i="13"/>
  <c r="S98" i="13"/>
  <c r="R98" i="13"/>
  <c r="Q98" i="13"/>
  <c r="P98" i="13"/>
  <c r="O98" i="13"/>
  <c r="N98" i="13"/>
  <c r="M98" i="13"/>
  <c r="L98" i="13"/>
  <c r="K98" i="13"/>
  <c r="J98" i="13"/>
  <c r="I98" i="13"/>
  <c r="H98" i="13"/>
  <c r="G98" i="13"/>
  <c r="F98" i="13"/>
  <c r="AJ97" i="13"/>
  <c r="AI97" i="13"/>
  <c r="AH97" i="13"/>
  <c r="AG97" i="13"/>
  <c r="AF97" i="13"/>
  <c r="AE97" i="13"/>
  <c r="AD97" i="13"/>
  <c r="AC97" i="13"/>
  <c r="AB97" i="13"/>
  <c r="AA97" i="13"/>
  <c r="Z97" i="13"/>
  <c r="Y97" i="13"/>
  <c r="X97" i="13"/>
  <c r="W97" i="13"/>
  <c r="V97" i="13"/>
  <c r="U97" i="13"/>
  <c r="T97" i="13"/>
  <c r="S97" i="13"/>
  <c r="R97" i="13"/>
  <c r="Q97" i="13"/>
  <c r="P97" i="13"/>
  <c r="O97" i="13"/>
  <c r="N97" i="13"/>
  <c r="M97" i="13"/>
  <c r="L97" i="13"/>
  <c r="K97" i="13"/>
  <c r="J97" i="13"/>
  <c r="I97" i="13"/>
  <c r="H97" i="13"/>
  <c r="G97" i="13"/>
  <c r="F97" i="13"/>
  <c r="AJ96" i="13"/>
  <c r="AI96" i="13"/>
  <c r="AH96" i="13"/>
  <c r="AG96" i="13"/>
  <c r="AF96" i="13"/>
  <c r="AE96" i="13"/>
  <c r="AD96" i="13"/>
  <c r="AC96" i="13"/>
  <c r="AB96" i="13"/>
  <c r="AA96" i="13"/>
  <c r="Z96" i="13"/>
  <c r="Y96" i="13"/>
  <c r="X96" i="13"/>
  <c r="W96" i="13"/>
  <c r="V96" i="13"/>
  <c r="U96" i="13"/>
  <c r="T96" i="13"/>
  <c r="S96" i="13"/>
  <c r="R96" i="13"/>
  <c r="Q96" i="13"/>
  <c r="P96" i="13"/>
  <c r="O96" i="13"/>
  <c r="N96" i="13"/>
  <c r="M96" i="13"/>
  <c r="L96" i="13"/>
  <c r="K96" i="13"/>
  <c r="J96" i="13"/>
  <c r="I96" i="13"/>
  <c r="H96" i="13"/>
  <c r="G96" i="13"/>
  <c r="F96" i="13"/>
  <c r="AJ95" i="13"/>
  <c r="AI95" i="13"/>
  <c r="AH95" i="13"/>
  <c r="AG95" i="13"/>
  <c r="AF95" i="13"/>
  <c r="AE95" i="13"/>
  <c r="AD95" i="13"/>
  <c r="AC95" i="13"/>
  <c r="AB95" i="13"/>
  <c r="AA95" i="13"/>
  <c r="Z95" i="13"/>
  <c r="Y95" i="13"/>
  <c r="X95" i="13"/>
  <c r="W95" i="13"/>
  <c r="V95" i="13"/>
  <c r="U95" i="13"/>
  <c r="T95" i="13"/>
  <c r="S95" i="13"/>
  <c r="R95" i="13"/>
  <c r="Q95" i="13"/>
  <c r="P95" i="13"/>
  <c r="O95" i="13"/>
  <c r="N95" i="13"/>
  <c r="M95" i="13"/>
  <c r="L95" i="13"/>
  <c r="K95" i="13"/>
  <c r="J95" i="13"/>
  <c r="I95" i="13"/>
  <c r="H95" i="13"/>
  <c r="G95" i="13"/>
  <c r="F95" i="13"/>
  <c r="AJ94" i="13"/>
  <c r="AI94" i="13"/>
  <c r="AH94" i="13"/>
  <c r="AG94" i="13"/>
  <c r="AF94" i="13"/>
  <c r="AE94" i="13"/>
  <c r="AD94" i="13"/>
  <c r="AC94" i="13"/>
  <c r="AB94" i="13"/>
  <c r="AA94" i="13"/>
  <c r="Z94" i="13"/>
  <c r="Y94" i="13"/>
  <c r="X94" i="13"/>
  <c r="W94" i="13"/>
  <c r="V94" i="13"/>
  <c r="U94" i="13"/>
  <c r="T94" i="13"/>
  <c r="S94" i="13"/>
  <c r="R94" i="13"/>
  <c r="Q94" i="13"/>
  <c r="P94" i="13"/>
  <c r="O94" i="13"/>
  <c r="N94" i="13"/>
  <c r="M94" i="13"/>
  <c r="L94" i="13"/>
  <c r="K94" i="13"/>
  <c r="J94" i="13"/>
  <c r="I94" i="13"/>
  <c r="H94" i="13"/>
  <c r="G94" i="13"/>
  <c r="F94" i="13"/>
  <c r="AJ93" i="13"/>
  <c r="AI93" i="13"/>
  <c r="AH93" i="13"/>
  <c r="AG93" i="13"/>
  <c r="AF93" i="13"/>
  <c r="AE93" i="13"/>
  <c r="AD93" i="13"/>
  <c r="AC93" i="13"/>
  <c r="AB93" i="13"/>
  <c r="AA93" i="13"/>
  <c r="Z93" i="13"/>
  <c r="Y93" i="13"/>
  <c r="X93" i="13"/>
  <c r="W93" i="13"/>
  <c r="V93" i="13"/>
  <c r="U93" i="13"/>
  <c r="T93" i="13"/>
  <c r="S93" i="13"/>
  <c r="R93" i="13"/>
  <c r="Q93" i="13"/>
  <c r="P93" i="13"/>
  <c r="O93" i="13"/>
  <c r="N93" i="13"/>
  <c r="M93" i="13"/>
  <c r="L93" i="13"/>
  <c r="K93" i="13"/>
  <c r="J93" i="13"/>
  <c r="I93" i="13"/>
  <c r="H93" i="13"/>
  <c r="G93" i="13"/>
  <c r="F93" i="13"/>
  <c r="AJ92" i="13"/>
  <c r="AI92" i="13"/>
  <c r="AH92" i="13"/>
  <c r="AG92" i="13"/>
  <c r="AF92" i="13"/>
  <c r="AE92" i="13"/>
  <c r="AD92" i="13"/>
  <c r="AC92" i="13"/>
  <c r="AB92" i="13"/>
  <c r="AA92" i="13"/>
  <c r="Z92" i="13"/>
  <c r="Y92" i="13"/>
  <c r="X92" i="13"/>
  <c r="W92" i="13"/>
  <c r="V92" i="13"/>
  <c r="U92" i="13"/>
  <c r="T92" i="13"/>
  <c r="S92" i="13"/>
  <c r="R92" i="13"/>
  <c r="Q92" i="13"/>
  <c r="P92" i="13"/>
  <c r="O92" i="13"/>
  <c r="N92" i="13"/>
  <c r="M92" i="13"/>
  <c r="L92" i="13"/>
  <c r="K92" i="13"/>
  <c r="J92" i="13"/>
  <c r="I92" i="13"/>
  <c r="H92" i="13"/>
  <c r="G92" i="13"/>
  <c r="F92" i="13"/>
  <c r="AJ91" i="13"/>
  <c r="AI91" i="13"/>
  <c r="AH91" i="13"/>
  <c r="AG91" i="13"/>
  <c r="AF91" i="13"/>
  <c r="AE91" i="13"/>
  <c r="AD91" i="13"/>
  <c r="AC91" i="13"/>
  <c r="AB91" i="13"/>
  <c r="AA91" i="13"/>
  <c r="Z91" i="13"/>
  <c r="Y91" i="13"/>
  <c r="X91" i="13"/>
  <c r="W91" i="13"/>
  <c r="V91" i="13"/>
  <c r="U91" i="13"/>
  <c r="T91" i="13"/>
  <c r="S91" i="13"/>
  <c r="R91" i="13"/>
  <c r="Q91" i="13"/>
  <c r="P91" i="13"/>
  <c r="O91" i="13"/>
  <c r="N91" i="13"/>
  <c r="M91" i="13"/>
  <c r="L91" i="13"/>
  <c r="K91" i="13"/>
  <c r="J91" i="13"/>
  <c r="I91" i="13"/>
  <c r="H91" i="13"/>
  <c r="G91" i="13"/>
  <c r="F91" i="13"/>
  <c r="AJ90" i="13"/>
  <c r="AI90" i="13"/>
  <c r="AH90" i="13"/>
  <c r="AG90" i="13"/>
  <c r="AF90" i="13"/>
  <c r="AE90" i="13"/>
  <c r="AD90" i="13"/>
  <c r="AC90" i="13"/>
  <c r="AB90" i="13"/>
  <c r="AA90" i="13"/>
  <c r="Z90" i="13"/>
  <c r="Y90" i="13"/>
  <c r="X90" i="13"/>
  <c r="W90" i="13"/>
  <c r="V90" i="13"/>
  <c r="U90" i="13"/>
  <c r="T90" i="13"/>
  <c r="S90" i="13"/>
  <c r="R90" i="13"/>
  <c r="Q90" i="13"/>
  <c r="P90" i="13"/>
  <c r="O90" i="13"/>
  <c r="N90" i="13"/>
  <c r="M90" i="13"/>
  <c r="L90" i="13"/>
  <c r="K90" i="13"/>
  <c r="J90" i="13"/>
  <c r="I90" i="13"/>
  <c r="H90" i="13"/>
  <c r="G90" i="13"/>
  <c r="F90" i="13"/>
  <c r="AJ89" i="13"/>
  <c r="AI89" i="13"/>
  <c r="AH89" i="13"/>
  <c r="AG89" i="13"/>
  <c r="AF89" i="13"/>
  <c r="AE89" i="13"/>
  <c r="AD89" i="13"/>
  <c r="AC89" i="13"/>
  <c r="AB89" i="13"/>
  <c r="AA89" i="13"/>
  <c r="Z89" i="13"/>
  <c r="Y89" i="13"/>
  <c r="X89" i="13"/>
  <c r="W89" i="13"/>
  <c r="V89" i="13"/>
  <c r="U89" i="13"/>
  <c r="T89" i="13"/>
  <c r="S89" i="13"/>
  <c r="R89" i="13"/>
  <c r="Q89" i="13"/>
  <c r="P89" i="13"/>
  <c r="O89" i="13"/>
  <c r="N89" i="13"/>
  <c r="M89" i="13"/>
  <c r="L89" i="13"/>
  <c r="K89" i="13"/>
  <c r="J89" i="13"/>
  <c r="I89" i="13"/>
  <c r="H89" i="13"/>
  <c r="G89" i="13"/>
  <c r="F89" i="13"/>
  <c r="AJ88" i="13"/>
  <c r="AI88" i="13"/>
  <c r="AH88" i="13"/>
  <c r="AG88" i="13"/>
  <c r="AF88" i="13"/>
  <c r="AE88" i="13"/>
  <c r="AD88" i="13"/>
  <c r="AC88" i="13"/>
  <c r="AB88" i="13"/>
  <c r="AA88" i="13"/>
  <c r="Z88" i="13"/>
  <c r="Y88" i="13"/>
  <c r="X88" i="13"/>
  <c r="W88" i="13"/>
  <c r="V88" i="13"/>
  <c r="U88" i="13"/>
  <c r="T88" i="13"/>
  <c r="S88" i="13"/>
  <c r="R88" i="13"/>
  <c r="Q88" i="13"/>
  <c r="P88" i="13"/>
  <c r="O88" i="13"/>
  <c r="N88" i="13"/>
  <c r="M88" i="13"/>
  <c r="L88" i="13"/>
  <c r="K88" i="13"/>
  <c r="J88" i="13"/>
  <c r="I88" i="13"/>
  <c r="H88" i="13"/>
  <c r="G88" i="13"/>
  <c r="F88" i="13"/>
  <c r="AJ87" i="13"/>
  <c r="AI87" i="13"/>
  <c r="AH87" i="13"/>
  <c r="AG87" i="13"/>
  <c r="AF87" i="13"/>
  <c r="AE87" i="13"/>
  <c r="AD87" i="13"/>
  <c r="AC87" i="13"/>
  <c r="AB87" i="13"/>
  <c r="AA87" i="13"/>
  <c r="Z87" i="13"/>
  <c r="Y87" i="13"/>
  <c r="X87" i="13"/>
  <c r="W87" i="13"/>
  <c r="V87" i="13"/>
  <c r="U87" i="13"/>
  <c r="T87" i="13"/>
  <c r="S87" i="13"/>
  <c r="R87" i="13"/>
  <c r="Q87" i="13"/>
  <c r="P87" i="13"/>
  <c r="O87" i="13"/>
  <c r="N87" i="13"/>
  <c r="M87" i="13"/>
  <c r="L87" i="13"/>
  <c r="K87" i="13"/>
  <c r="J87" i="13"/>
  <c r="I87" i="13"/>
  <c r="H87" i="13"/>
  <c r="G87" i="13"/>
  <c r="F87" i="13"/>
  <c r="AJ86" i="13"/>
  <c r="AI86" i="13"/>
  <c r="AH86" i="13"/>
  <c r="AG86" i="13"/>
  <c r="AF86" i="13"/>
  <c r="AE86" i="13"/>
  <c r="AD86" i="13"/>
  <c r="AC86" i="13"/>
  <c r="AB86" i="13"/>
  <c r="AA86" i="13"/>
  <c r="Z86" i="13"/>
  <c r="Y86" i="13"/>
  <c r="X86" i="13"/>
  <c r="W86" i="13"/>
  <c r="V86" i="13"/>
  <c r="U86" i="13"/>
  <c r="T86" i="13"/>
  <c r="S86" i="13"/>
  <c r="R86" i="13"/>
  <c r="Q86" i="13"/>
  <c r="P86" i="13"/>
  <c r="O86" i="13"/>
  <c r="N86" i="13"/>
  <c r="M86" i="13"/>
  <c r="L86" i="13"/>
  <c r="K86" i="13"/>
  <c r="J86" i="13"/>
  <c r="I86" i="13"/>
  <c r="H86" i="13"/>
  <c r="G86" i="13"/>
  <c r="F86" i="13"/>
  <c r="AJ85" i="13"/>
  <c r="AI85" i="13"/>
  <c r="AH85" i="13"/>
  <c r="AG85" i="13"/>
  <c r="AF85" i="13"/>
  <c r="AE85" i="13"/>
  <c r="AD85" i="13"/>
  <c r="AC85" i="13"/>
  <c r="AB85" i="13"/>
  <c r="AA85" i="13"/>
  <c r="Z85" i="13"/>
  <c r="Y85" i="13"/>
  <c r="X85" i="13"/>
  <c r="W85" i="13"/>
  <c r="V85" i="13"/>
  <c r="U85" i="13"/>
  <c r="T85" i="13"/>
  <c r="S85" i="13"/>
  <c r="R85" i="13"/>
  <c r="Q85" i="13"/>
  <c r="P85" i="13"/>
  <c r="O85" i="13"/>
  <c r="N85" i="13"/>
  <c r="M85" i="13"/>
  <c r="L85" i="13"/>
  <c r="K85" i="13"/>
  <c r="J85" i="13"/>
  <c r="I85" i="13"/>
  <c r="H85" i="13"/>
  <c r="G85" i="13"/>
  <c r="F85" i="13"/>
  <c r="AJ84" i="13"/>
  <c r="AI84" i="13"/>
  <c r="AH84" i="13"/>
  <c r="AG84" i="13"/>
  <c r="AF84" i="13"/>
  <c r="AE84" i="13"/>
  <c r="AD84" i="13"/>
  <c r="AC84" i="13"/>
  <c r="AB84" i="13"/>
  <c r="AA84" i="13"/>
  <c r="Z84" i="13"/>
  <c r="Y84" i="13"/>
  <c r="X84" i="13"/>
  <c r="W84" i="13"/>
  <c r="V84" i="13"/>
  <c r="U84" i="13"/>
  <c r="T84" i="13"/>
  <c r="S84" i="13"/>
  <c r="R84" i="13"/>
  <c r="Q84" i="13"/>
  <c r="P84" i="13"/>
  <c r="O84" i="13"/>
  <c r="N84" i="13"/>
  <c r="M84" i="13"/>
  <c r="L84" i="13"/>
  <c r="K84" i="13"/>
  <c r="J84" i="13"/>
  <c r="I84" i="13"/>
  <c r="H84" i="13"/>
  <c r="G84" i="13"/>
  <c r="F84" i="13"/>
  <c r="BE54" i="13"/>
  <c r="BD54" i="13"/>
  <c r="BC54" i="13"/>
  <c r="BB54" i="13"/>
  <c r="H42" i="19" s="1"/>
  <c r="BA54" i="13"/>
  <c r="H41" i="19" s="1"/>
  <c r="AZ54" i="13"/>
  <c r="H39" i="19" s="1"/>
  <c r="AX54" i="13"/>
  <c r="AV54" i="13"/>
  <c r="H37" i="19" s="1"/>
  <c r="BE53" i="13"/>
  <c r="BD53" i="13"/>
  <c r="BC53" i="13"/>
  <c r="BB53" i="13"/>
  <c r="BA53" i="13"/>
  <c r="AZ53" i="13"/>
  <c r="AX53" i="13"/>
  <c r="AV53" i="13"/>
  <c r="H36" i="18" s="1"/>
  <c r="W53" i="13"/>
  <c r="BE52" i="13"/>
  <c r="BD52" i="13"/>
  <c r="BC52" i="13"/>
  <c r="BB52" i="13"/>
  <c r="AZ52" i="13"/>
  <c r="AX52" i="13"/>
  <c r="AV52" i="13"/>
  <c r="BE51" i="13"/>
  <c r="BD51" i="13"/>
  <c r="BC51" i="13"/>
  <c r="BB51" i="13"/>
  <c r="AZ51" i="13"/>
  <c r="AY51" i="13"/>
  <c r="AX51" i="13"/>
  <c r="AV51" i="13"/>
  <c r="AK50" i="13"/>
  <c r="AJ50" i="13"/>
  <c r="AI50" i="13"/>
  <c r="AH50" i="13"/>
  <c r="AG50" i="13"/>
  <c r="AF50" i="13"/>
  <c r="AE50" i="13"/>
  <c r="AD50" i="13"/>
  <c r="AD32" i="13" s="1"/>
  <c r="AC50" i="13"/>
  <c r="AB50" i="13"/>
  <c r="AA50" i="13"/>
  <c r="Z50" i="13"/>
  <c r="Y50" i="13"/>
  <c r="Y32" i="13" s="1"/>
  <c r="X50" i="13"/>
  <c r="W50" i="13"/>
  <c r="V50" i="13"/>
  <c r="V32" i="13" s="1"/>
  <c r="U50" i="13"/>
  <c r="T50" i="13"/>
  <c r="S50" i="13"/>
  <c r="R50" i="13"/>
  <c r="Q50" i="13"/>
  <c r="Q32" i="13" s="1"/>
  <c r="P50" i="13"/>
  <c r="O50" i="13"/>
  <c r="N50" i="13"/>
  <c r="N32" i="13" s="1"/>
  <c r="M50" i="13"/>
  <c r="L50" i="13"/>
  <c r="K50" i="13"/>
  <c r="J50" i="13"/>
  <c r="I50" i="13"/>
  <c r="I32" i="13" s="1"/>
  <c r="H50" i="13"/>
  <c r="G50" i="13"/>
  <c r="BE49" i="13"/>
  <c r="BD49" i="13"/>
  <c r="BC49" i="13"/>
  <c r="BB49" i="13"/>
  <c r="AZ49" i="13"/>
  <c r="AX49" i="13"/>
  <c r="AV49" i="13"/>
  <c r="AY47" i="13"/>
  <c r="AW47" i="13"/>
  <c r="AY45" i="13"/>
  <c r="AW45" i="13"/>
  <c r="AY43" i="13"/>
  <c r="AW43" i="13"/>
  <c r="AY41" i="13"/>
  <c r="AW41" i="13"/>
  <c r="AY39" i="13"/>
  <c r="AY54" i="13" s="1"/>
  <c r="AW39" i="13"/>
  <c r="AW54" i="13" s="1"/>
  <c r="AY37" i="13"/>
  <c r="AW37" i="13"/>
  <c r="AY35" i="13"/>
  <c r="AW35" i="13"/>
  <c r="AY33" i="13"/>
  <c r="AW33" i="13"/>
  <c r="AY31" i="13"/>
  <c r="AW31" i="13"/>
  <c r="AK31" i="13"/>
  <c r="AK32" i="13" s="1"/>
  <c r="AJ31" i="13"/>
  <c r="AJ32" i="13" s="1"/>
  <c r="AI31" i="13"/>
  <c r="AI32" i="13" s="1"/>
  <c r="AH31" i="13"/>
  <c r="AH32" i="13" s="1"/>
  <c r="AG31" i="13"/>
  <c r="AF31" i="13"/>
  <c r="AE31" i="13"/>
  <c r="AD31" i="13"/>
  <c r="AC31" i="13"/>
  <c r="AC32" i="13" s="1"/>
  <c r="AB31" i="13"/>
  <c r="AB32" i="13" s="1"/>
  <c r="AA31" i="13"/>
  <c r="AA32" i="13" s="1"/>
  <c r="Z31" i="13"/>
  <c r="Z32" i="13" s="1"/>
  <c r="Y31" i="13"/>
  <c r="X31" i="13"/>
  <c r="X32" i="13" s="1"/>
  <c r="W31" i="13"/>
  <c r="V31" i="13"/>
  <c r="U31" i="13"/>
  <c r="U32" i="13" s="1"/>
  <c r="T31" i="13"/>
  <c r="T32" i="13" s="1"/>
  <c r="S31" i="13"/>
  <c r="S32" i="13" s="1"/>
  <c r="R31" i="13"/>
  <c r="R32" i="13" s="1"/>
  <c r="Q31" i="13"/>
  <c r="P31" i="13"/>
  <c r="P32" i="13" s="1"/>
  <c r="O31" i="13"/>
  <c r="N31" i="13"/>
  <c r="M31" i="13"/>
  <c r="M32" i="13" s="1"/>
  <c r="L31" i="13"/>
  <c r="L32" i="13" s="1"/>
  <c r="K31" i="13"/>
  <c r="K32" i="13" s="1"/>
  <c r="J31" i="13"/>
  <c r="J32" i="13" s="1"/>
  <c r="I31" i="13"/>
  <c r="H31" i="13"/>
  <c r="H32" i="13" s="1"/>
  <c r="G31" i="13"/>
  <c r="CA30" i="13"/>
  <c r="AM30" i="13"/>
  <c r="AL30" i="13"/>
  <c r="CA29" i="13"/>
  <c r="AY29" i="13"/>
  <c r="AY53" i="13" s="1"/>
  <c r="AW29" i="13"/>
  <c r="AM29" i="13"/>
  <c r="AL29" i="13"/>
  <c r="CA28" i="13"/>
  <c r="AM28" i="13"/>
  <c r="AL28" i="13"/>
  <c r="CA27" i="13"/>
  <c r="BA27" i="13"/>
  <c r="AY27" i="13"/>
  <c r="AM27" i="13"/>
  <c r="AL27" i="13"/>
  <c r="CA26" i="13"/>
  <c r="AM26" i="13"/>
  <c r="AL26" i="13"/>
  <c r="CA25" i="13"/>
  <c r="BA25" i="13"/>
  <c r="AY25" i="13"/>
  <c r="AM25" i="13"/>
  <c r="AL25" i="13"/>
  <c r="CA24" i="13"/>
  <c r="AM24" i="13"/>
  <c r="AL24" i="13"/>
  <c r="CA23" i="13"/>
  <c r="BA23" i="13"/>
  <c r="AY23" i="13"/>
  <c r="AM23" i="13"/>
  <c r="AL23" i="13"/>
  <c r="CA22" i="13"/>
  <c r="AM22" i="13"/>
  <c r="AL22" i="13"/>
  <c r="CA21" i="13"/>
  <c r="BA21" i="13"/>
  <c r="AY21" i="13"/>
  <c r="AM21" i="13"/>
  <c r="AL21" i="13"/>
  <c r="CA20" i="13"/>
  <c r="AM20" i="13"/>
  <c r="AL20" i="13"/>
  <c r="CA19" i="13"/>
  <c r="BA19" i="13"/>
  <c r="AY19" i="13"/>
  <c r="AM19" i="13"/>
  <c r="AL19" i="13"/>
  <c r="CA18" i="13"/>
  <c r="AM18" i="13"/>
  <c r="AL18" i="13"/>
  <c r="CA17" i="13"/>
  <c r="BA17" i="13"/>
  <c r="AW17" i="13"/>
  <c r="AM17" i="13"/>
  <c r="AL17" i="13"/>
  <c r="CA16" i="13"/>
  <c r="AM16" i="13"/>
  <c r="AL16" i="13"/>
  <c r="CA15" i="13"/>
  <c r="BA15" i="13"/>
  <c r="AW15" i="13"/>
  <c r="AM15" i="13"/>
  <c r="AL15" i="13"/>
  <c r="CA14" i="13"/>
  <c r="AM14" i="13"/>
  <c r="AL14" i="13"/>
  <c r="CA13" i="13"/>
  <c r="BA13" i="13"/>
  <c r="AW13" i="13"/>
  <c r="AM13" i="13"/>
  <c r="AL13" i="13"/>
  <c r="CA12" i="13"/>
  <c r="AM12" i="13"/>
  <c r="AL12" i="13"/>
  <c r="CA11" i="13"/>
  <c r="BA11" i="13"/>
  <c r="AW11" i="13"/>
  <c r="AM11" i="13"/>
  <c r="AL11" i="13"/>
  <c r="BJ9" i="13"/>
  <c r="BM12" i="13" s="1"/>
  <c r="BA9" i="13"/>
  <c r="AW9" i="13"/>
  <c r="BE5" i="13"/>
  <c r="BE3" i="13"/>
  <c r="AS3" i="13"/>
  <c r="AJ99" i="12"/>
  <c r="AI99" i="12"/>
  <c r="AH99" i="12"/>
  <c r="AG99" i="12"/>
  <c r="AF99" i="12"/>
  <c r="AE99" i="12"/>
  <c r="AD99" i="12"/>
  <c r="AC99" i="12"/>
  <c r="AB99" i="12"/>
  <c r="AA99" i="12"/>
  <c r="Z99" i="12"/>
  <c r="Y99" i="12"/>
  <c r="X99" i="12"/>
  <c r="W99" i="12"/>
  <c r="V99" i="12"/>
  <c r="U99" i="12"/>
  <c r="T99" i="12"/>
  <c r="S99" i="12"/>
  <c r="R99" i="12"/>
  <c r="Q99" i="12"/>
  <c r="P99" i="12"/>
  <c r="O99" i="12"/>
  <c r="N99" i="12"/>
  <c r="M99" i="12"/>
  <c r="L99" i="12"/>
  <c r="K99" i="12"/>
  <c r="J99" i="12"/>
  <c r="I99" i="12"/>
  <c r="H99" i="12"/>
  <c r="G99" i="12"/>
  <c r="F99" i="12"/>
  <c r="AJ98" i="12"/>
  <c r="AI98" i="12"/>
  <c r="AH98" i="12"/>
  <c r="AG98" i="12"/>
  <c r="AF98" i="12"/>
  <c r="AE98" i="12"/>
  <c r="AD98" i="12"/>
  <c r="AC98" i="12"/>
  <c r="AB98" i="12"/>
  <c r="AA98" i="12"/>
  <c r="Z98" i="12"/>
  <c r="Y98" i="12"/>
  <c r="X98" i="12"/>
  <c r="W98" i="12"/>
  <c r="V98" i="12"/>
  <c r="U98" i="12"/>
  <c r="T98" i="12"/>
  <c r="S98" i="12"/>
  <c r="R98" i="12"/>
  <c r="Q98" i="12"/>
  <c r="P98" i="12"/>
  <c r="O98" i="12"/>
  <c r="N98" i="12"/>
  <c r="M98" i="12"/>
  <c r="L98" i="12"/>
  <c r="K98" i="12"/>
  <c r="J98" i="12"/>
  <c r="I98" i="12"/>
  <c r="H98" i="12"/>
  <c r="G98" i="12"/>
  <c r="F98" i="12"/>
  <c r="AJ97" i="12"/>
  <c r="AI97" i="12"/>
  <c r="AH97" i="12"/>
  <c r="AG97" i="12"/>
  <c r="AF97" i="12"/>
  <c r="AE97" i="12"/>
  <c r="AD97" i="12"/>
  <c r="AC97" i="12"/>
  <c r="AB97" i="12"/>
  <c r="AA97" i="12"/>
  <c r="Z97" i="12"/>
  <c r="Y97" i="12"/>
  <c r="X97" i="12"/>
  <c r="W97" i="12"/>
  <c r="V97" i="12"/>
  <c r="U97" i="12"/>
  <c r="T97" i="12"/>
  <c r="S97" i="12"/>
  <c r="R97" i="12"/>
  <c r="Q97" i="12"/>
  <c r="P97" i="12"/>
  <c r="O97" i="12"/>
  <c r="N97" i="12"/>
  <c r="M97" i="12"/>
  <c r="L97" i="12"/>
  <c r="K97" i="12"/>
  <c r="J97" i="12"/>
  <c r="I97" i="12"/>
  <c r="H97" i="12"/>
  <c r="G97" i="12"/>
  <c r="F97" i="12"/>
  <c r="AJ96" i="12"/>
  <c r="AI96" i="12"/>
  <c r="AH96" i="12"/>
  <c r="AG96" i="12"/>
  <c r="AF96" i="12"/>
  <c r="AE96" i="12"/>
  <c r="AD96" i="12"/>
  <c r="AC96" i="12"/>
  <c r="AB96" i="12"/>
  <c r="AA96" i="12"/>
  <c r="Z96" i="12"/>
  <c r="Y96" i="12"/>
  <c r="X96" i="12"/>
  <c r="W96" i="12"/>
  <c r="V96" i="12"/>
  <c r="U96" i="12"/>
  <c r="T96" i="12"/>
  <c r="S96" i="12"/>
  <c r="R96" i="12"/>
  <c r="Q96" i="12"/>
  <c r="P96" i="12"/>
  <c r="O96" i="12"/>
  <c r="N96" i="12"/>
  <c r="M96" i="12"/>
  <c r="L96" i="12"/>
  <c r="K96" i="12"/>
  <c r="J96" i="12"/>
  <c r="I96" i="12"/>
  <c r="H96" i="12"/>
  <c r="G96" i="12"/>
  <c r="F96" i="12"/>
  <c r="AJ95" i="12"/>
  <c r="AI95" i="12"/>
  <c r="AH95" i="12"/>
  <c r="AG95" i="12"/>
  <c r="AF95" i="12"/>
  <c r="AE95" i="12"/>
  <c r="AD95" i="12"/>
  <c r="AC95" i="12"/>
  <c r="AB95" i="12"/>
  <c r="AA95" i="12"/>
  <c r="Z95" i="12"/>
  <c r="Y95" i="12"/>
  <c r="X95" i="12"/>
  <c r="W95" i="12"/>
  <c r="V95" i="12"/>
  <c r="U95" i="12"/>
  <c r="T95" i="12"/>
  <c r="S95" i="12"/>
  <c r="R95" i="12"/>
  <c r="Q95" i="12"/>
  <c r="P95" i="12"/>
  <c r="O95" i="12"/>
  <c r="N95" i="12"/>
  <c r="M95" i="12"/>
  <c r="L95" i="12"/>
  <c r="K95" i="12"/>
  <c r="J95" i="12"/>
  <c r="I95" i="12"/>
  <c r="H95" i="12"/>
  <c r="G95" i="12"/>
  <c r="F95" i="12"/>
  <c r="AJ94" i="12"/>
  <c r="AI94" i="12"/>
  <c r="AH94" i="12"/>
  <c r="AG94" i="12"/>
  <c r="AF94" i="12"/>
  <c r="AE94" i="12"/>
  <c r="AD94" i="12"/>
  <c r="AC94" i="12"/>
  <c r="AB94" i="12"/>
  <c r="AA94" i="12"/>
  <c r="Z94" i="12"/>
  <c r="Y94" i="12"/>
  <c r="X94" i="12"/>
  <c r="W94" i="12"/>
  <c r="V94" i="12"/>
  <c r="U94" i="12"/>
  <c r="T94" i="12"/>
  <c r="S94" i="12"/>
  <c r="R94" i="12"/>
  <c r="Q94" i="12"/>
  <c r="P94" i="12"/>
  <c r="O94" i="12"/>
  <c r="N94" i="12"/>
  <c r="M94" i="12"/>
  <c r="L94" i="12"/>
  <c r="K94" i="12"/>
  <c r="J94" i="12"/>
  <c r="I94" i="12"/>
  <c r="H94" i="12"/>
  <c r="G94" i="12"/>
  <c r="F94" i="12"/>
  <c r="AJ93" i="12"/>
  <c r="AI93" i="12"/>
  <c r="AH93" i="12"/>
  <c r="AG93" i="12"/>
  <c r="AF93" i="12"/>
  <c r="AE93" i="12"/>
  <c r="AD93" i="12"/>
  <c r="AC93" i="12"/>
  <c r="AB93" i="12"/>
  <c r="AA93" i="12"/>
  <c r="Z93" i="12"/>
  <c r="Y93" i="12"/>
  <c r="X93" i="12"/>
  <c r="W93" i="12"/>
  <c r="V93" i="12"/>
  <c r="U93" i="12"/>
  <c r="T93" i="12"/>
  <c r="S93" i="12"/>
  <c r="R93" i="12"/>
  <c r="Q93" i="12"/>
  <c r="P93" i="12"/>
  <c r="O93" i="12"/>
  <c r="N93" i="12"/>
  <c r="M93" i="12"/>
  <c r="L93" i="12"/>
  <c r="K93" i="12"/>
  <c r="J93" i="12"/>
  <c r="I93" i="12"/>
  <c r="H93" i="12"/>
  <c r="G93" i="12"/>
  <c r="F93" i="12"/>
  <c r="AJ92" i="12"/>
  <c r="AI92" i="12"/>
  <c r="AH92" i="12"/>
  <c r="AG92" i="12"/>
  <c r="AF92" i="12"/>
  <c r="AE92" i="12"/>
  <c r="AD92" i="12"/>
  <c r="AC92" i="12"/>
  <c r="AB92" i="12"/>
  <c r="AA92" i="12"/>
  <c r="Z92" i="12"/>
  <c r="Y92" i="12"/>
  <c r="X92" i="12"/>
  <c r="W92" i="12"/>
  <c r="V92" i="12"/>
  <c r="U92" i="12"/>
  <c r="T92" i="12"/>
  <c r="S92" i="12"/>
  <c r="R92" i="12"/>
  <c r="Q92" i="12"/>
  <c r="P92" i="12"/>
  <c r="O92" i="12"/>
  <c r="N92" i="12"/>
  <c r="M92" i="12"/>
  <c r="L92" i="12"/>
  <c r="K92" i="12"/>
  <c r="J92" i="12"/>
  <c r="I92" i="12"/>
  <c r="H92" i="12"/>
  <c r="G92" i="12"/>
  <c r="F92" i="12"/>
  <c r="AJ91" i="12"/>
  <c r="AI91" i="12"/>
  <c r="AH91" i="12"/>
  <c r="AG91" i="12"/>
  <c r="AF91" i="12"/>
  <c r="AE91" i="12"/>
  <c r="AD91" i="12"/>
  <c r="AC91" i="12"/>
  <c r="AB91" i="12"/>
  <c r="AA91" i="12"/>
  <c r="Z91" i="12"/>
  <c r="Y91" i="12"/>
  <c r="X91" i="12"/>
  <c r="W91" i="12"/>
  <c r="V91" i="12"/>
  <c r="U91" i="12"/>
  <c r="T91" i="12"/>
  <c r="S91" i="12"/>
  <c r="R91" i="12"/>
  <c r="Q91" i="12"/>
  <c r="P91" i="12"/>
  <c r="O91" i="12"/>
  <c r="N91" i="12"/>
  <c r="M91" i="12"/>
  <c r="L91" i="12"/>
  <c r="K91" i="12"/>
  <c r="J91" i="12"/>
  <c r="I91" i="12"/>
  <c r="H91" i="12"/>
  <c r="G91" i="12"/>
  <c r="F91" i="12"/>
  <c r="AJ90" i="12"/>
  <c r="AI90" i="12"/>
  <c r="AH90" i="12"/>
  <c r="AG90" i="12"/>
  <c r="AF90" i="12"/>
  <c r="AE90" i="12"/>
  <c r="AD90" i="12"/>
  <c r="AC90" i="12"/>
  <c r="AB90" i="12"/>
  <c r="AA90" i="12"/>
  <c r="Z90" i="12"/>
  <c r="Y90" i="12"/>
  <c r="X90" i="12"/>
  <c r="W90" i="12"/>
  <c r="V90" i="12"/>
  <c r="U90" i="12"/>
  <c r="T90" i="12"/>
  <c r="S90" i="12"/>
  <c r="R90" i="12"/>
  <c r="Q90" i="12"/>
  <c r="P90" i="12"/>
  <c r="O90" i="12"/>
  <c r="N90" i="12"/>
  <c r="M90" i="12"/>
  <c r="L90" i="12"/>
  <c r="K90" i="12"/>
  <c r="J90" i="12"/>
  <c r="I90" i="12"/>
  <c r="H90" i="12"/>
  <c r="G90" i="12"/>
  <c r="F90" i="12"/>
  <c r="AJ89" i="12"/>
  <c r="AI89" i="12"/>
  <c r="AH89" i="12"/>
  <c r="AG89" i="12"/>
  <c r="AF89" i="12"/>
  <c r="AE89" i="12"/>
  <c r="AD89" i="12"/>
  <c r="AC89" i="12"/>
  <c r="AB89" i="12"/>
  <c r="AA89" i="12"/>
  <c r="Z89" i="12"/>
  <c r="Y89" i="12"/>
  <c r="X89" i="12"/>
  <c r="W89" i="12"/>
  <c r="V89" i="12"/>
  <c r="U89" i="12"/>
  <c r="T89" i="12"/>
  <c r="S89" i="12"/>
  <c r="R89" i="12"/>
  <c r="Q89" i="12"/>
  <c r="P89" i="12"/>
  <c r="O89" i="12"/>
  <c r="N89" i="12"/>
  <c r="M89" i="12"/>
  <c r="L89" i="12"/>
  <c r="K89" i="12"/>
  <c r="J89" i="12"/>
  <c r="I89" i="12"/>
  <c r="H89" i="12"/>
  <c r="G89" i="12"/>
  <c r="F89" i="12"/>
  <c r="AJ88" i="12"/>
  <c r="AI88" i="12"/>
  <c r="AH88" i="12"/>
  <c r="AG88" i="12"/>
  <c r="AF88" i="12"/>
  <c r="AE88" i="12"/>
  <c r="AD88" i="12"/>
  <c r="AC88" i="12"/>
  <c r="AB88" i="12"/>
  <c r="AA88" i="12"/>
  <c r="Z88" i="12"/>
  <c r="Y88" i="12"/>
  <c r="X88" i="12"/>
  <c r="W88" i="12"/>
  <c r="V88" i="12"/>
  <c r="U88" i="12"/>
  <c r="T88" i="12"/>
  <c r="S88" i="12"/>
  <c r="R88" i="12"/>
  <c r="Q88" i="12"/>
  <c r="P88" i="12"/>
  <c r="O88" i="12"/>
  <c r="N88" i="12"/>
  <c r="M88" i="12"/>
  <c r="L88" i="12"/>
  <c r="K88" i="12"/>
  <c r="J88" i="12"/>
  <c r="I88" i="12"/>
  <c r="H88" i="12"/>
  <c r="G88" i="12"/>
  <c r="F88" i="12"/>
  <c r="AJ87" i="12"/>
  <c r="AI87" i="12"/>
  <c r="AH87" i="12"/>
  <c r="AG87" i="12"/>
  <c r="AF87" i="12"/>
  <c r="AE87" i="12"/>
  <c r="AD87" i="12"/>
  <c r="AC87" i="12"/>
  <c r="AB87" i="12"/>
  <c r="AA87" i="12"/>
  <c r="Z87" i="12"/>
  <c r="Y87" i="12"/>
  <c r="X87" i="12"/>
  <c r="W87" i="12"/>
  <c r="V87" i="12"/>
  <c r="U87" i="12"/>
  <c r="T87" i="12"/>
  <c r="S87" i="12"/>
  <c r="R87" i="12"/>
  <c r="Q87" i="12"/>
  <c r="P87" i="12"/>
  <c r="O87" i="12"/>
  <c r="N87" i="12"/>
  <c r="M87" i="12"/>
  <c r="L87" i="12"/>
  <c r="K87" i="12"/>
  <c r="J87" i="12"/>
  <c r="I87" i="12"/>
  <c r="H87" i="12"/>
  <c r="G87" i="12"/>
  <c r="F87" i="12"/>
  <c r="AJ86" i="12"/>
  <c r="AI86" i="12"/>
  <c r="AH86" i="12"/>
  <c r="AG86" i="12"/>
  <c r="AF86" i="12"/>
  <c r="AE86" i="12"/>
  <c r="AD86" i="12"/>
  <c r="AC86" i="12"/>
  <c r="AB86" i="12"/>
  <c r="AA86" i="12"/>
  <c r="Z86" i="12"/>
  <c r="Y86" i="12"/>
  <c r="X86" i="12"/>
  <c r="W86" i="12"/>
  <c r="V86" i="12"/>
  <c r="U86" i="12"/>
  <c r="T86" i="12"/>
  <c r="S86" i="12"/>
  <c r="R86" i="12"/>
  <c r="Q86" i="12"/>
  <c r="P86" i="12"/>
  <c r="O86" i="12"/>
  <c r="N86" i="12"/>
  <c r="M86" i="12"/>
  <c r="L86" i="12"/>
  <c r="K86" i="12"/>
  <c r="J86" i="12"/>
  <c r="I86" i="12"/>
  <c r="H86" i="12"/>
  <c r="G86" i="12"/>
  <c r="F86" i="12"/>
  <c r="AJ85" i="12"/>
  <c r="AI85" i="12"/>
  <c r="AH85" i="12"/>
  <c r="AG85" i="12"/>
  <c r="AF85" i="12"/>
  <c r="AE85" i="12"/>
  <c r="AD85" i="12"/>
  <c r="AC85" i="12"/>
  <c r="AB85" i="12"/>
  <c r="AA85" i="12"/>
  <c r="Z85" i="12"/>
  <c r="Y85" i="12"/>
  <c r="X85" i="12"/>
  <c r="W85" i="12"/>
  <c r="V85" i="12"/>
  <c r="U85" i="12"/>
  <c r="T85" i="12"/>
  <c r="S85" i="12"/>
  <c r="R85" i="12"/>
  <c r="Q85" i="12"/>
  <c r="P85" i="12"/>
  <c r="O85" i="12"/>
  <c r="N85" i="12"/>
  <c r="M85" i="12"/>
  <c r="L85" i="12"/>
  <c r="K85" i="12"/>
  <c r="J85" i="12"/>
  <c r="I85" i="12"/>
  <c r="H85" i="12"/>
  <c r="G85" i="12"/>
  <c r="F85" i="12"/>
  <c r="AJ84" i="12"/>
  <c r="AI84" i="12"/>
  <c r="AH84" i="12"/>
  <c r="AG84" i="12"/>
  <c r="AF84" i="12"/>
  <c r="AE84" i="12"/>
  <c r="AD84" i="12"/>
  <c r="AC84" i="12"/>
  <c r="AB84" i="12"/>
  <c r="AA84" i="12"/>
  <c r="Z84" i="12"/>
  <c r="Y84" i="12"/>
  <c r="X84" i="12"/>
  <c r="W84" i="12"/>
  <c r="V84" i="12"/>
  <c r="U84" i="12"/>
  <c r="T84" i="12"/>
  <c r="S84" i="12"/>
  <c r="R84" i="12"/>
  <c r="Q84" i="12"/>
  <c r="P84" i="12"/>
  <c r="O84" i="12"/>
  <c r="N84" i="12"/>
  <c r="M84" i="12"/>
  <c r="L84" i="12"/>
  <c r="K84" i="12"/>
  <c r="J84" i="12"/>
  <c r="I84" i="12"/>
  <c r="H84" i="12"/>
  <c r="G84" i="12"/>
  <c r="F84" i="12"/>
  <c r="BE54" i="12"/>
  <c r="BD54" i="12"/>
  <c r="BC54" i="12"/>
  <c r="BB54" i="12"/>
  <c r="F42" i="19" s="1"/>
  <c r="BA54" i="12"/>
  <c r="F41" i="19" s="1"/>
  <c r="AZ54" i="12"/>
  <c r="F39" i="19" s="1"/>
  <c r="AY54" i="12"/>
  <c r="AX54" i="12"/>
  <c r="AV54" i="12"/>
  <c r="F37" i="19" s="1"/>
  <c r="BE53" i="12"/>
  <c r="BD53" i="12"/>
  <c r="BC53" i="12"/>
  <c r="BB53" i="12"/>
  <c r="BA53" i="12"/>
  <c r="AZ53" i="12"/>
  <c r="AX53" i="12"/>
  <c r="AV53" i="12"/>
  <c r="F36" i="18" s="1"/>
  <c r="F44" i="18" s="1"/>
  <c r="W53" i="12"/>
  <c r="BE52" i="12"/>
  <c r="BD52" i="12"/>
  <c r="BC52" i="12"/>
  <c r="BB52" i="12"/>
  <c r="BA52" i="12"/>
  <c r="AZ52" i="12"/>
  <c r="AX52" i="12"/>
  <c r="AV52" i="12"/>
  <c r="BE51" i="12"/>
  <c r="BD51" i="12"/>
  <c r="BC51" i="12"/>
  <c r="BB51" i="12"/>
  <c r="AZ51" i="12"/>
  <c r="AY51" i="12"/>
  <c r="AX51" i="12"/>
  <c r="AV51" i="12"/>
  <c r="F37" i="16" s="1"/>
  <c r="AJ50" i="12"/>
  <c r="AI50" i="12"/>
  <c r="AH50" i="12"/>
  <c r="AG50" i="12"/>
  <c r="AF50" i="12"/>
  <c r="AE50" i="12"/>
  <c r="AD50" i="12"/>
  <c r="AD32" i="12" s="1"/>
  <c r="AC50" i="12"/>
  <c r="AC32" i="12" s="1"/>
  <c r="AB50" i="12"/>
  <c r="AA50" i="12"/>
  <c r="Z50" i="12"/>
  <c r="Y50" i="12"/>
  <c r="X50" i="12"/>
  <c r="W50" i="12"/>
  <c r="V50" i="12"/>
  <c r="U50" i="12"/>
  <c r="U32" i="12" s="1"/>
  <c r="T50" i="12"/>
  <c r="S50" i="12"/>
  <c r="R50" i="12"/>
  <c r="Q50" i="12"/>
  <c r="P50" i="12"/>
  <c r="O50" i="12"/>
  <c r="N50" i="12"/>
  <c r="N32" i="12" s="1"/>
  <c r="M50" i="12"/>
  <c r="M32" i="12" s="1"/>
  <c r="L50" i="12"/>
  <c r="K50" i="12"/>
  <c r="J50" i="12"/>
  <c r="I50" i="12"/>
  <c r="H50" i="12"/>
  <c r="G50" i="12"/>
  <c r="BE49" i="12"/>
  <c r="BD49" i="12"/>
  <c r="BC49" i="12"/>
  <c r="BB49" i="12"/>
  <c r="AZ49" i="12"/>
  <c r="AX49" i="12"/>
  <c r="AV49" i="12"/>
  <c r="AY47" i="12"/>
  <c r="AW47" i="12"/>
  <c r="AY45" i="12"/>
  <c r="AW45" i="12"/>
  <c r="AY43" i="12"/>
  <c r="AW43" i="12"/>
  <c r="AY41" i="12"/>
  <c r="AW41" i="12"/>
  <c r="AY39" i="12"/>
  <c r="AW39" i="12"/>
  <c r="AY37" i="12"/>
  <c r="AW37" i="12"/>
  <c r="AY35" i="12"/>
  <c r="AW35" i="12"/>
  <c r="AY33" i="12"/>
  <c r="AW33" i="12"/>
  <c r="AH32" i="12"/>
  <c r="AG32" i="12"/>
  <c r="V32" i="12"/>
  <c r="R32" i="12"/>
  <c r="Q32" i="12"/>
  <c r="AY31" i="12"/>
  <c r="AW31" i="12"/>
  <c r="AK31" i="12"/>
  <c r="AK32" i="12" s="1"/>
  <c r="AJ31" i="12"/>
  <c r="AJ32" i="12" s="1"/>
  <c r="AI31" i="12"/>
  <c r="AH31" i="12"/>
  <c r="AG31" i="12"/>
  <c r="AF31" i="12"/>
  <c r="AE31" i="12"/>
  <c r="AE32" i="12" s="1"/>
  <c r="AD31" i="12"/>
  <c r="AC31" i="12"/>
  <c r="AB31" i="12"/>
  <c r="AB32" i="12" s="1"/>
  <c r="AA31" i="12"/>
  <c r="AA32" i="12" s="1"/>
  <c r="Z31" i="12"/>
  <c r="Z32" i="12" s="1"/>
  <c r="Y31" i="12"/>
  <c r="Y32" i="12" s="1"/>
  <c r="X31" i="12"/>
  <c r="W31" i="12"/>
  <c r="W32" i="12" s="1"/>
  <c r="V31" i="12"/>
  <c r="U31" i="12"/>
  <c r="T31" i="12"/>
  <c r="T32" i="12" s="1"/>
  <c r="S31" i="12"/>
  <c r="S32" i="12" s="1"/>
  <c r="R31" i="12"/>
  <c r="Q31" i="12"/>
  <c r="P31" i="12"/>
  <c r="O31" i="12"/>
  <c r="O32" i="12" s="1"/>
  <c r="N31" i="12"/>
  <c r="M31" i="12"/>
  <c r="L31" i="12"/>
  <c r="L32" i="12" s="1"/>
  <c r="K31" i="12"/>
  <c r="K32" i="12" s="1"/>
  <c r="J31" i="12"/>
  <c r="J32" i="12" s="1"/>
  <c r="I31" i="12"/>
  <c r="I32" i="12" s="1"/>
  <c r="H31" i="12"/>
  <c r="G31" i="12"/>
  <c r="G32" i="12" s="1"/>
  <c r="CA30" i="12"/>
  <c r="AM30" i="12"/>
  <c r="AL30" i="12"/>
  <c r="CA29" i="12"/>
  <c r="AY29" i="12"/>
  <c r="AW29" i="12"/>
  <c r="AM29" i="12"/>
  <c r="AL29" i="12"/>
  <c r="CA28" i="12"/>
  <c r="AM28" i="12"/>
  <c r="AL28" i="12"/>
  <c r="CA27" i="12"/>
  <c r="BA27" i="12"/>
  <c r="AY27" i="12"/>
  <c r="AM27" i="12"/>
  <c r="AL27" i="12"/>
  <c r="CA26" i="12"/>
  <c r="AM26" i="12"/>
  <c r="AL26" i="12"/>
  <c r="CA25" i="12"/>
  <c r="BA25" i="12"/>
  <c r="AY25" i="12"/>
  <c r="AM25" i="12"/>
  <c r="AL25" i="12"/>
  <c r="CA24" i="12"/>
  <c r="AM24" i="12"/>
  <c r="AL24" i="12"/>
  <c r="CA23" i="12"/>
  <c r="BA23" i="12"/>
  <c r="AY23" i="12"/>
  <c r="AM23" i="12"/>
  <c r="AL23" i="12"/>
  <c r="CA22" i="12"/>
  <c r="AM22" i="12"/>
  <c r="AL22" i="12"/>
  <c r="CA21" i="12"/>
  <c r="BA21" i="12"/>
  <c r="AY21" i="12"/>
  <c r="AM21" i="12"/>
  <c r="AL21" i="12"/>
  <c r="CA20" i="12"/>
  <c r="AM20" i="12"/>
  <c r="AL20" i="12"/>
  <c r="CA19" i="12"/>
  <c r="BA19" i="12"/>
  <c r="AY19" i="12"/>
  <c r="AM19" i="12"/>
  <c r="AL19" i="12"/>
  <c r="CA18" i="12"/>
  <c r="AM18" i="12"/>
  <c r="AL18" i="12"/>
  <c r="CA17" i="12"/>
  <c r="BA17" i="12"/>
  <c r="AW17" i="12"/>
  <c r="AM17" i="12"/>
  <c r="AL17" i="12"/>
  <c r="CA16" i="12"/>
  <c r="AM16" i="12"/>
  <c r="AL16" i="12"/>
  <c r="CA15" i="12"/>
  <c r="BA15" i="12"/>
  <c r="AW15" i="12"/>
  <c r="AM15" i="12"/>
  <c r="AL15" i="12"/>
  <c r="CA14" i="12"/>
  <c r="AM14" i="12"/>
  <c r="AL14" i="12"/>
  <c r="CA13" i="12"/>
  <c r="BA13" i="12"/>
  <c r="AW13" i="12"/>
  <c r="AM13" i="12"/>
  <c r="AL13" i="12"/>
  <c r="CA12" i="12"/>
  <c r="AM12" i="12"/>
  <c r="AL12" i="12"/>
  <c r="CA11" i="12"/>
  <c r="BA11" i="12"/>
  <c r="AW11" i="12"/>
  <c r="AM11" i="12"/>
  <c r="AL11" i="12"/>
  <c r="BJ9" i="12"/>
  <c r="BM12" i="12" s="1"/>
  <c r="BA9" i="12"/>
  <c r="AW9" i="12"/>
  <c r="AW51" i="12" s="1"/>
  <c r="BE5" i="12"/>
  <c r="BE3" i="12"/>
  <c r="AS3" i="12"/>
  <c r="AJ99" i="11"/>
  <c r="AI99" i="11"/>
  <c r="AH99" i="11"/>
  <c r="AG99" i="11"/>
  <c r="AF99" i="11"/>
  <c r="AE99" i="11"/>
  <c r="AD99" i="11"/>
  <c r="AC99" i="11"/>
  <c r="AB99" i="11"/>
  <c r="AA99" i="11"/>
  <c r="Z99" i="11"/>
  <c r="Y99" i="11"/>
  <c r="X99" i="11"/>
  <c r="W99" i="11"/>
  <c r="V99" i="11"/>
  <c r="U99" i="11"/>
  <c r="T99" i="11"/>
  <c r="S99" i="11"/>
  <c r="R99" i="11"/>
  <c r="Q99" i="11"/>
  <c r="P99" i="11"/>
  <c r="O99" i="11"/>
  <c r="N99" i="11"/>
  <c r="M99" i="11"/>
  <c r="L99" i="11"/>
  <c r="K99" i="11"/>
  <c r="J99" i="11"/>
  <c r="I99" i="11"/>
  <c r="H99" i="11"/>
  <c r="G99" i="11"/>
  <c r="F99" i="11"/>
  <c r="AJ98" i="11"/>
  <c r="AI98" i="11"/>
  <c r="AH98" i="11"/>
  <c r="AG98" i="11"/>
  <c r="AF98" i="11"/>
  <c r="AE98" i="11"/>
  <c r="AD98" i="11"/>
  <c r="AC98" i="11"/>
  <c r="AB98" i="11"/>
  <c r="AA98" i="11"/>
  <c r="Z98" i="11"/>
  <c r="Y98" i="11"/>
  <c r="X98" i="11"/>
  <c r="W98" i="11"/>
  <c r="V98" i="11"/>
  <c r="U98" i="11"/>
  <c r="T98" i="11"/>
  <c r="S98" i="11"/>
  <c r="R98" i="11"/>
  <c r="Q98" i="11"/>
  <c r="P98" i="11"/>
  <c r="O98" i="11"/>
  <c r="N98" i="11"/>
  <c r="M98" i="11"/>
  <c r="L98" i="11"/>
  <c r="K98" i="11"/>
  <c r="J98" i="11"/>
  <c r="I98" i="11"/>
  <c r="H98" i="11"/>
  <c r="G98" i="11"/>
  <c r="F98" i="11"/>
  <c r="AJ97" i="11"/>
  <c r="AI97" i="11"/>
  <c r="AH97" i="11"/>
  <c r="AG97" i="11"/>
  <c r="AF97" i="11"/>
  <c r="AE97" i="11"/>
  <c r="AD97" i="11"/>
  <c r="AC97" i="11"/>
  <c r="AB97" i="11"/>
  <c r="AA97" i="11"/>
  <c r="Z97" i="11"/>
  <c r="Y97" i="11"/>
  <c r="X97" i="11"/>
  <c r="W97" i="11"/>
  <c r="V97" i="11"/>
  <c r="U97" i="11"/>
  <c r="T97" i="11"/>
  <c r="S97" i="11"/>
  <c r="R97" i="11"/>
  <c r="Q97" i="11"/>
  <c r="P97" i="11"/>
  <c r="O97" i="11"/>
  <c r="N97" i="11"/>
  <c r="M97" i="11"/>
  <c r="L97" i="11"/>
  <c r="K97" i="11"/>
  <c r="J97" i="11"/>
  <c r="I97" i="11"/>
  <c r="H97" i="11"/>
  <c r="G97" i="11"/>
  <c r="F97" i="11"/>
  <c r="AJ96" i="11"/>
  <c r="AI96" i="11"/>
  <c r="AH96" i="11"/>
  <c r="AG96" i="11"/>
  <c r="AF96" i="11"/>
  <c r="AE96" i="11"/>
  <c r="AD96" i="11"/>
  <c r="AC96" i="11"/>
  <c r="AB96" i="11"/>
  <c r="AA96" i="11"/>
  <c r="Z96" i="11"/>
  <c r="Y96" i="11"/>
  <c r="X96" i="11"/>
  <c r="W96" i="11"/>
  <c r="V96" i="11"/>
  <c r="U96" i="11"/>
  <c r="T96" i="11"/>
  <c r="S96" i="11"/>
  <c r="R96" i="11"/>
  <c r="Q96" i="11"/>
  <c r="P96" i="11"/>
  <c r="O96" i="11"/>
  <c r="N96" i="11"/>
  <c r="M96" i="11"/>
  <c r="L96" i="11"/>
  <c r="K96" i="11"/>
  <c r="J96" i="11"/>
  <c r="I96" i="11"/>
  <c r="H96" i="11"/>
  <c r="G96" i="11"/>
  <c r="F96" i="11"/>
  <c r="AJ95" i="11"/>
  <c r="AI95" i="11"/>
  <c r="AH95" i="11"/>
  <c r="AG95" i="11"/>
  <c r="AF95" i="11"/>
  <c r="AE95" i="11"/>
  <c r="AD95" i="11"/>
  <c r="AC95" i="11"/>
  <c r="AB95" i="11"/>
  <c r="AA95" i="11"/>
  <c r="Z95" i="11"/>
  <c r="Y95" i="11"/>
  <c r="X95" i="11"/>
  <c r="W95" i="11"/>
  <c r="V95" i="11"/>
  <c r="U95" i="11"/>
  <c r="T95" i="11"/>
  <c r="S95" i="11"/>
  <c r="R95" i="11"/>
  <c r="Q95" i="11"/>
  <c r="P95" i="11"/>
  <c r="O95" i="11"/>
  <c r="N95" i="11"/>
  <c r="M95" i="11"/>
  <c r="L95" i="11"/>
  <c r="K95" i="11"/>
  <c r="J95" i="11"/>
  <c r="I95" i="11"/>
  <c r="H95" i="11"/>
  <c r="G95" i="11"/>
  <c r="F95" i="11"/>
  <c r="AJ94" i="11"/>
  <c r="AI94" i="11"/>
  <c r="AH94" i="11"/>
  <c r="AG94" i="11"/>
  <c r="AF94" i="11"/>
  <c r="AE94" i="11"/>
  <c r="AD94" i="11"/>
  <c r="AC94" i="11"/>
  <c r="AB94" i="11"/>
  <c r="AA94" i="11"/>
  <c r="Z94" i="11"/>
  <c r="Y94" i="11"/>
  <c r="X94" i="11"/>
  <c r="W94" i="11"/>
  <c r="V94" i="11"/>
  <c r="U94" i="11"/>
  <c r="T94" i="11"/>
  <c r="S94" i="11"/>
  <c r="R94" i="11"/>
  <c r="Q94" i="11"/>
  <c r="P94" i="11"/>
  <c r="O94" i="11"/>
  <c r="N94" i="11"/>
  <c r="M94" i="11"/>
  <c r="L94" i="11"/>
  <c r="K94" i="11"/>
  <c r="J94" i="11"/>
  <c r="I94" i="11"/>
  <c r="H94" i="11"/>
  <c r="G94" i="11"/>
  <c r="F94" i="11"/>
  <c r="AJ93" i="11"/>
  <c r="AI93" i="11"/>
  <c r="AH93" i="11"/>
  <c r="AG93" i="11"/>
  <c r="AF93" i="11"/>
  <c r="AE93" i="11"/>
  <c r="AD93" i="11"/>
  <c r="AC93" i="11"/>
  <c r="AB93" i="11"/>
  <c r="AA93" i="11"/>
  <c r="Z93" i="11"/>
  <c r="Y93" i="11"/>
  <c r="X93" i="11"/>
  <c r="W93" i="11"/>
  <c r="V93" i="11"/>
  <c r="U93" i="11"/>
  <c r="T93" i="11"/>
  <c r="S93" i="11"/>
  <c r="R93" i="11"/>
  <c r="Q93" i="11"/>
  <c r="P93" i="11"/>
  <c r="O93" i="11"/>
  <c r="N93" i="11"/>
  <c r="M93" i="11"/>
  <c r="L93" i="11"/>
  <c r="K93" i="11"/>
  <c r="J93" i="11"/>
  <c r="I93" i="11"/>
  <c r="H93" i="11"/>
  <c r="G93" i="11"/>
  <c r="F93" i="11"/>
  <c r="AJ92" i="11"/>
  <c r="AI92" i="11"/>
  <c r="AH92" i="11"/>
  <c r="AG92" i="11"/>
  <c r="AF92" i="11"/>
  <c r="AE92" i="11"/>
  <c r="AD92" i="11"/>
  <c r="AC92" i="11"/>
  <c r="AB92" i="11"/>
  <c r="AA92" i="11"/>
  <c r="Z92" i="11"/>
  <c r="Y92" i="11"/>
  <c r="X92" i="11"/>
  <c r="W92" i="11"/>
  <c r="V92" i="11"/>
  <c r="U92" i="11"/>
  <c r="T92" i="11"/>
  <c r="S92" i="11"/>
  <c r="R92" i="11"/>
  <c r="Q92" i="11"/>
  <c r="P92" i="11"/>
  <c r="O92" i="11"/>
  <c r="N92" i="11"/>
  <c r="M92" i="11"/>
  <c r="L92" i="11"/>
  <c r="K92" i="11"/>
  <c r="J92" i="11"/>
  <c r="I92" i="11"/>
  <c r="H92" i="11"/>
  <c r="G92" i="11"/>
  <c r="F92" i="11"/>
  <c r="AJ91" i="11"/>
  <c r="AI91" i="11"/>
  <c r="AH91" i="11"/>
  <c r="AG91" i="11"/>
  <c r="AF91" i="11"/>
  <c r="AE91" i="11"/>
  <c r="AD91" i="11"/>
  <c r="AC91" i="11"/>
  <c r="AB91" i="11"/>
  <c r="AA91" i="11"/>
  <c r="Z91" i="11"/>
  <c r="Y91" i="11"/>
  <c r="X91" i="11"/>
  <c r="W91" i="11"/>
  <c r="V91" i="11"/>
  <c r="U91" i="11"/>
  <c r="T91" i="11"/>
  <c r="S91" i="11"/>
  <c r="R91" i="11"/>
  <c r="Q91" i="11"/>
  <c r="P91" i="11"/>
  <c r="O91" i="11"/>
  <c r="N91" i="11"/>
  <c r="M91" i="11"/>
  <c r="L91" i="11"/>
  <c r="K91" i="11"/>
  <c r="J91" i="11"/>
  <c r="I91" i="11"/>
  <c r="H91" i="11"/>
  <c r="G91" i="11"/>
  <c r="F91" i="11"/>
  <c r="AJ90" i="11"/>
  <c r="AI90" i="11"/>
  <c r="AH90" i="11"/>
  <c r="AG90" i="11"/>
  <c r="AF90" i="11"/>
  <c r="AE90" i="11"/>
  <c r="AD90" i="11"/>
  <c r="AC90" i="11"/>
  <c r="AB90" i="11"/>
  <c r="AA90" i="11"/>
  <c r="Z90" i="11"/>
  <c r="Y90" i="11"/>
  <c r="X90" i="11"/>
  <c r="W90" i="11"/>
  <c r="V90" i="11"/>
  <c r="U90" i="11"/>
  <c r="T90" i="11"/>
  <c r="S90" i="11"/>
  <c r="R90" i="11"/>
  <c r="Q90" i="11"/>
  <c r="P90" i="11"/>
  <c r="O90" i="11"/>
  <c r="N90" i="11"/>
  <c r="M90" i="11"/>
  <c r="L90" i="11"/>
  <c r="K90" i="11"/>
  <c r="J90" i="11"/>
  <c r="I90" i="11"/>
  <c r="H90" i="11"/>
  <c r="G90" i="11"/>
  <c r="F90" i="11"/>
  <c r="AJ89" i="11"/>
  <c r="AI89" i="11"/>
  <c r="AH89" i="11"/>
  <c r="AG89" i="11"/>
  <c r="AF89" i="11"/>
  <c r="AE89" i="11"/>
  <c r="AD89" i="11"/>
  <c r="AC89" i="11"/>
  <c r="AB89" i="11"/>
  <c r="AA89" i="11"/>
  <c r="Z89" i="11"/>
  <c r="Y89" i="11"/>
  <c r="X89" i="11"/>
  <c r="W89" i="11"/>
  <c r="V89" i="11"/>
  <c r="U89" i="11"/>
  <c r="T89" i="11"/>
  <c r="S89" i="11"/>
  <c r="R89" i="11"/>
  <c r="Q89" i="11"/>
  <c r="P89" i="11"/>
  <c r="O89" i="11"/>
  <c r="N89" i="11"/>
  <c r="M89" i="11"/>
  <c r="L89" i="11"/>
  <c r="K89" i="11"/>
  <c r="J89" i="11"/>
  <c r="I89" i="11"/>
  <c r="H89" i="11"/>
  <c r="G89" i="11"/>
  <c r="F89" i="11"/>
  <c r="AJ88" i="11"/>
  <c r="AI88" i="11"/>
  <c r="AH88" i="11"/>
  <c r="AG88" i="11"/>
  <c r="AF88" i="11"/>
  <c r="AE88" i="11"/>
  <c r="AD88" i="11"/>
  <c r="AC88" i="11"/>
  <c r="AB88" i="11"/>
  <c r="AA88" i="11"/>
  <c r="Z88" i="11"/>
  <c r="Y88" i="11"/>
  <c r="X88" i="11"/>
  <c r="W88" i="11"/>
  <c r="V88" i="11"/>
  <c r="U88" i="11"/>
  <c r="T88" i="11"/>
  <c r="S88" i="11"/>
  <c r="R88" i="11"/>
  <c r="Q88" i="11"/>
  <c r="P88" i="11"/>
  <c r="O88" i="11"/>
  <c r="N88" i="11"/>
  <c r="M88" i="11"/>
  <c r="L88" i="11"/>
  <c r="K88" i="11"/>
  <c r="J88" i="11"/>
  <c r="I88" i="11"/>
  <c r="H88" i="11"/>
  <c r="G88" i="11"/>
  <c r="F88" i="11"/>
  <c r="AJ87" i="11"/>
  <c r="AI87" i="11"/>
  <c r="AH87" i="11"/>
  <c r="AG87" i="11"/>
  <c r="AF87" i="11"/>
  <c r="AE87" i="11"/>
  <c r="AD87" i="11"/>
  <c r="AC87" i="11"/>
  <c r="AB87" i="11"/>
  <c r="AA87" i="11"/>
  <c r="Z87" i="11"/>
  <c r="Y87" i="11"/>
  <c r="X87" i="11"/>
  <c r="W87" i="11"/>
  <c r="V87" i="11"/>
  <c r="U87" i="11"/>
  <c r="T87" i="11"/>
  <c r="S87" i="11"/>
  <c r="R87" i="11"/>
  <c r="Q87" i="11"/>
  <c r="P87" i="11"/>
  <c r="O87" i="11"/>
  <c r="N87" i="11"/>
  <c r="M87" i="11"/>
  <c r="L87" i="11"/>
  <c r="K87" i="11"/>
  <c r="J87" i="11"/>
  <c r="I87" i="11"/>
  <c r="H87" i="11"/>
  <c r="G87" i="11"/>
  <c r="F87" i="11"/>
  <c r="AJ86" i="11"/>
  <c r="AI86" i="11"/>
  <c r="AH86" i="11"/>
  <c r="AG86" i="11"/>
  <c r="AF86" i="11"/>
  <c r="AE86" i="11"/>
  <c r="AD86" i="11"/>
  <c r="AC86" i="11"/>
  <c r="AB86" i="11"/>
  <c r="AA86" i="11"/>
  <c r="Z86" i="11"/>
  <c r="Y86" i="11"/>
  <c r="X86" i="11"/>
  <c r="W86" i="11"/>
  <c r="V86" i="11"/>
  <c r="U86" i="11"/>
  <c r="T86" i="11"/>
  <c r="S86" i="11"/>
  <c r="R86" i="11"/>
  <c r="Q86" i="11"/>
  <c r="P86" i="11"/>
  <c r="O86" i="11"/>
  <c r="N86" i="11"/>
  <c r="M86" i="11"/>
  <c r="L86" i="11"/>
  <c r="K86" i="11"/>
  <c r="J86" i="11"/>
  <c r="I86" i="11"/>
  <c r="H86" i="11"/>
  <c r="G86" i="11"/>
  <c r="F86" i="11"/>
  <c r="AJ85" i="11"/>
  <c r="AI85" i="11"/>
  <c r="AH85" i="11"/>
  <c r="AG85" i="11"/>
  <c r="AF85" i="11"/>
  <c r="AE85" i="11"/>
  <c r="AD85" i="11"/>
  <c r="AC85" i="11"/>
  <c r="AB85" i="11"/>
  <c r="AA85" i="11"/>
  <c r="Z85" i="11"/>
  <c r="Y85" i="11"/>
  <c r="X85" i="11"/>
  <c r="W85" i="11"/>
  <c r="V85" i="11"/>
  <c r="U85" i="11"/>
  <c r="T85" i="11"/>
  <c r="S85" i="11"/>
  <c r="R85" i="11"/>
  <c r="Q85" i="11"/>
  <c r="P85" i="11"/>
  <c r="O85" i="11"/>
  <c r="N85" i="11"/>
  <c r="M85" i="11"/>
  <c r="L85" i="11"/>
  <c r="K85" i="11"/>
  <c r="J85" i="11"/>
  <c r="I85" i="11"/>
  <c r="H85" i="11"/>
  <c r="G85" i="11"/>
  <c r="F85" i="11"/>
  <c r="AJ84" i="11"/>
  <c r="AI84" i="11"/>
  <c r="AH84" i="11"/>
  <c r="AG84" i="11"/>
  <c r="AF84" i="11"/>
  <c r="AE84" i="11"/>
  <c r="AD84" i="11"/>
  <c r="AC84" i="11"/>
  <c r="AB84" i="11"/>
  <c r="AA84" i="11"/>
  <c r="Z84" i="11"/>
  <c r="Y84" i="11"/>
  <c r="X84" i="11"/>
  <c r="W84" i="11"/>
  <c r="V84" i="11"/>
  <c r="U84" i="11"/>
  <c r="T84" i="11"/>
  <c r="S84" i="11"/>
  <c r="R84" i="11"/>
  <c r="Q84" i="11"/>
  <c r="P84" i="11"/>
  <c r="O84" i="11"/>
  <c r="N84" i="11"/>
  <c r="M84" i="11"/>
  <c r="L84" i="11"/>
  <c r="K84" i="11"/>
  <c r="J84" i="11"/>
  <c r="I84" i="11"/>
  <c r="H84" i="11"/>
  <c r="G84" i="11"/>
  <c r="F84" i="11"/>
  <c r="BE54" i="11"/>
  <c r="BD54" i="11"/>
  <c r="BC54" i="11"/>
  <c r="BB54" i="11"/>
  <c r="D42" i="19" s="1"/>
  <c r="N42" i="19" s="1"/>
  <c r="BA54" i="11"/>
  <c r="D41" i="19" s="1"/>
  <c r="AZ54" i="11"/>
  <c r="D39" i="19" s="1"/>
  <c r="N39" i="19" s="1"/>
  <c r="AX54" i="11"/>
  <c r="N38" i="19" s="1"/>
  <c r="AV54" i="11"/>
  <c r="D37" i="19" s="1"/>
  <c r="BE53" i="11"/>
  <c r="BD53" i="11"/>
  <c r="BC53" i="11"/>
  <c r="BB53" i="11"/>
  <c r="BA53" i="11"/>
  <c r="AZ53" i="11"/>
  <c r="AX53" i="11"/>
  <c r="AV53" i="11"/>
  <c r="W53" i="11"/>
  <c r="BE52" i="11"/>
  <c r="BD52" i="11"/>
  <c r="BC52" i="11"/>
  <c r="BB52" i="11"/>
  <c r="N42" i="17" s="1"/>
  <c r="AZ52" i="11"/>
  <c r="AX52" i="11"/>
  <c r="AV52" i="11"/>
  <c r="BE51" i="11"/>
  <c r="BD51" i="11"/>
  <c r="BC51" i="11"/>
  <c r="BB51" i="11"/>
  <c r="AZ51" i="11"/>
  <c r="N39" i="16" s="1"/>
  <c r="AY51" i="11"/>
  <c r="AX51" i="11"/>
  <c r="AV51" i="11"/>
  <c r="D37" i="16" s="1"/>
  <c r="AK50" i="11"/>
  <c r="AJ50" i="11"/>
  <c r="AJ32" i="11" s="1"/>
  <c r="AI50" i="11"/>
  <c r="AH50" i="11"/>
  <c r="AG50" i="11"/>
  <c r="AF50" i="11"/>
  <c r="AF32" i="11" s="1"/>
  <c r="AE50" i="11"/>
  <c r="AD50" i="11"/>
  <c r="AC50" i="11"/>
  <c r="AB50" i="11"/>
  <c r="AA50" i="11"/>
  <c r="Z50" i="11"/>
  <c r="Y50" i="11"/>
  <c r="X50" i="11"/>
  <c r="W50" i="11"/>
  <c r="V50" i="11"/>
  <c r="U50" i="11"/>
  <c r="T50" i="11"/>
  <c r="S50" i="11"/>
  <c r="R50" i="11"/>
  <c r="Q50" i="11"/>
  <c r="P50" i="11"/>
  <c r="O50" i="11"/>
  <c r="N50" i="11"/>
  <c r="M50" i="11"/>
  <c r="L50" i="11"/>
  <c r="K50" i="11"/>
  <c r="J50" i="11"/>
  <c r="I50" i="11"/>
  <c r="H50" i="11"/>
  <c r="G50" i="11"/>
  <c r="BE49" i="11"/>
  <c r="BD49" i="11"/>
  <c r="BC49" i="11"/>
  <c r="N43" i="15" s="1"/>
  <c r="BB49" i="11"/>
  <c r="AZ49" i="11"/>
  <c r="N39" i="15" s="1"/>
  <c r="AX49" i="11"/>
  <c r="N38" i="15" s="1"/>
  <c r="AV49" i="11"/>
  <c r="AY47" i="11"/>
  <c r="AW47" i="11"/>
  <c r="AY45" i="11"/>
  <c r="AW45" i="11"/>
  <c r="AY43" i="11"/>
  <c r="AW43" i="11"/>
  <c r="AY41" i="11"/>
  <c r="AW41" i="11"/>
  <c r="AY39" i="11"/>
  <c r="AW39" i="11"/>
  <c r="AY37" i="11"/>
  <c r="AW37" i="11"/>
  <c r="AY35" i="11"/>
  <c r="AW35" i="11"/>
  <c r="AY33" i="11"/>
  <c r="AW33" i="11"/>
  <c r="AY31" i="11"/>
  <c r="AW31" i="11"/>
  <c r="AK31" i="11"/>
  <c r="AK32" i="11" s="1"/>
  <c r="AJ31" i="11"/>
  <c r="AI31" i="11"/>
  <c r="AH31" i="11"/>
  <c r="AG31" i="11"/>
  <c r="AF31" i="11"/>
  <c r="AE31" i="11"/>
  <c r="AD31" i="11"/>
  <c r="AD32" i="11" s="1"/>
  <c r="AC31" i="11"/>
  <c r="AC32" i="11" s="1"/>
  <c r="AB31" i="11"/>
  <c r="AA31" i="11"/>
  <c r="Z31" i="11"/>
  <c r="Y31" i="11"/>
  <c r="X31" i="11"/>
  <c r="W31" i="11"/>
  <c r="V31" i="11"/>
  <c r="V32" i="11" s="1"/>
  <c r="U31" i="11"/>
  <c r="U32" i="11" s="1"/>
  <c r="T31" i="11"/>
  <c r="S31" i="11"/>
  <c r="R31" i="11"/>
  <c r="Q31" i="11"/>
  <c r="P31" i="11"/>
  <c r="O31" i="11"/>
  <c r="N31" i="11"/>
  <c r="N32" i="11" s="1"/>
  <c r="M31" i="11"/>
  <c r="M32" i="11" s="1"/>
  <c r="L31" i="11"/>
  <c r="K31" i="11"/>
  <c r="J31" i="11"/>
  <c r="I31" i="11"/>
  <c r="H31" i="11"/>
  <c r="G31" i="11"/>
  <c r="CA30" i="11"/>
  <c r="AM30" i="11"/>
  <c r="AL30" i="11"/>
  <c r="CA29" i="11"/>
  <c r="AY29" i="11"/>
  <c r="AW29" i="11"/>
  <c r="AM29" i="11"/>
  <c r="AL29" i="11"/>
  <c r="CA28" i="11"/>
  <c r="AM28" i="11"/>
  <c r="AL28" i="11"/>
  <c r="CA27" i="11"/>
  <c r="BA27" i="11"/>
  <c r="AY27" i="11"/>
  <c r="AM27" i="11"/>
  <c r="AL27" i="11"/>
  <c r="CA26" i="11"/>
  <c r="AM26" i="11"/>
  <c r="AL26" i="11"/>
  <c r="CA25" i="11"/>
  <c r="BA25" i="11"/>
  <c r="AY25" i="11"/>
  <c r="AM25" i="11"/>
  <c r="AL25" i="11"/>
  <c r="CA24" i="11"/>
  <c r="AM24" i="11"/>
  <c r="AL24" i="11"/>
  <c r="CA23" i="11"/>
  <c r="BA23" i="11"/>
  <c r="AY23" i="11"/>
  <c r="AM23" i="11"/>
  <c r="AL23" i="11"/>
  <c r="CA22" i="11"/>
  <c r="AM22" i="11"/>
  <c r="AL22" i="11"/>
  <c r="CA21" i="11"/>
  <c r="BA21" i="11"/>
  <c r="AY21" i="11"/>
  <c r="AM21" i="11"/>
  <c r="AL21" i="11"/>
  <c r="CA20" i="11"/>
  <c r="AM20" i="11"/>
  <c r="AL20" i="11"/>
  <c r="CA19" i="11"/>
  <c r="BA19" i="11"/>
  <c r="BA49" i="11" s="1"/>
  <c r="AY19" i="11"/>
  <c r="AY52" i="11" s="1"/>
  <c r="AM19" i="11"/>
  <c r="AL19" i="11"/>
  <c r="CA18" i="11"/>
  <c r="AM18" i="11"/>
  <c r="AL18" i="11"/>
  <c r="CA17" i="11"/>
  <c r="BA17" i="11"/>
  <c r="AW17" i="11"/>
  <c r="AM17" i="11"/>
  <c r="AL17" i="11"/>
  <c r="CA16" i="11"/>
  <c r="AM16" i="11"/>
  <c r="AL16" i="11"/>
  <c r="CA15" i="11"/>
  <c r="BA15" i="11"/>
  <c r="AW15" i="11"/>
  <c r="AM15" i="11"/>
  <c r="AL15" i="11"/>
  <c r="CA14" i="11"/>
  <c r="AM14" i="11"/>
  <c r="AL14" i="11"/>
  <c r="CA13" i="11"/>
  <c r="BA13" i="11"/>
  <c r="AW13" i="11"/>
  <c r="AM13" i="11"/>
  <c r="AL13" i="11"/>
  <c r="CA12" i="11"/>
  <c r="AM12" i="11"/>
  <c r="AL12" i="11"/>
  <c r="CA11" i="11"/>
  <c r="BA11" i="11"/>
  <c r="AW11" i="11"/>
  <c r="AM11" i="11"/>
  <c r="AL11" i="11"/>
  <c r="BJ9" i="11"/>
  <c r="BM12" i="11" s="1"/>
  <c r="BA9" i="11"/>
  <c r="AW9" i="11"/>
  <c r="BE5" i="11"/>
  <c r="BE3" i="11"/>
  <c r="AS3" i="11"/>
  <c r="AJ99" i="10"/>
  <c r="AI99" i="10"/>
  <c r="AH99" i="10"/>
  <c r="AG99" i="10"/>
  <c r="AF99" i="10"/>
  <c r="AE99" i="10"/>
  <c r="AD99" i="10"/>
  <c r="AC99" i="10"/>
  <c r="AB99" i="10"/>
  <c r="AA99" i="10"/>
  <c r="Z99" i="10"/>
  <c r="Y99" i="10"/>
  <c r="X99" i="10"/>
  <c r="W99" i="10"/>
  <c r="V99" i="10"/>
  <c r="U99" i="10"/>
  <c r="T99" i="10"/>
  <c r="S99" i="10"/>
  <c r="R99" i="10"/>
  <c r="Q99" i="10"/>
  <c r="P99" i="10"/>
  <c r="O99" i="10"/>
  <c r="N99" i="10"/>
  <c r="M99" i="10"/>
  <c r="L99" i="10"/>
  <c r="K99" i="10"/>
  <c r="J99" i="10"/>
  <c r="I99" i="10"/>
  <c r="H99" i="10"/>
  <c r="G99" i="10"/>
  <c r="F99" i="10"/>
  <c r="AJ98" i="10"/>
  <c r="AI98" i="10"/>
  <c r="AH98" i="10"/>
  <c r="AG98" i="10"/>
  <c r="AF98" i="10"/>
  <c r="AE98" i="10"/>
  <c r="AD98" i="10"/>
  <c r="AC98" i="10"/>
  <c r="AB98" i="10"/>
  <c r="AA98" i="10"/>
  <c r="Z98" i="10"/>
  <c r="Y98" i="10"/>
  <c r="X98" i="10"/>
  <c r="W98" i="10"/>
  <c r="V98" i="10"/>
  <c r="U98" i="10"/>
  <c r="T98" i="10"/>
  <c r="S98" i="10"/>
  <c r="R98" i="10"/>
  <c r="Q98" i="10"/>
  <c r="P98" i="10"/>
  <c r="O98" i="10"/>
  <c r="N98" i="10"/>
  <c r="M98" i="10"/>
  <c r="L98" i="10"/>
  <c r="K98" i="10"/>
  <c r="J98" i="10"/>
  <c r="I98" i="10"/>
  <c r="H98" i="10"/>
  <c r="G98" i="10"/>
  <c r="F98" i="10"/>
  <c r="AJ97" i="10"/>
  <c r="AI97" i="10"/>
  <c r="AH97" i="10"/>
  <c r="AG97" i="10"/>
  <c r="AF97" i="10"/>
  <c r="AE97" i="10"/>
  <c r="AD97" i="10"/>
  <c r="AC97" i="10"/>
  <c r="AB97" i="10"/>
  <c r="AA97" i="10"/>
  <c r="Z97" i="10"/>
  <c r="Y97" i="10"/>
  <c r="X97" i="10"/>
  <c r="W97" i="10"/>
  <c r="V97" i="10"/>
  <c r="U97" i="10"/>
  <c r="T97" i="10"/>
  <c r="S97" i="10"/>
  <c r="R97" i="10"/>
  <c r="Q97" i="10"/>
  <c r="P97" i="10"/>
  <c r="O97" i="10"/>
  <c r="N97" i="10"/>
  <c r="M97" i="10"/>
  <c r="L97" i="10"/>
  <c r="K97" i="10"/>
  <c r="J97" i="10"/>
  <c r="I97" i="10"/>
  <c r="H97" i="10"/>
  <c r="G97" i="10"/>
  <c r="F97" i="10"/>
  <c r="AJ96" i="10"/>
  <c r="AI96" i="10"/>
  <c r="AH96" i="10"/>
  <c r="AG96" i="10"/>
  <c r="AF96" i="10"/>
  <c r="AE96" i="10"/>
  <c r="AD96" i="10"/>
  <c r="AC96" i="10"/>
  <c r="AB96" i="10"/>
  <c r="AA96" i="10"/>
  <c r="Z96" i="10"/>
  <c r="Y96" i="10"/>
  <c r="X96" i="10"/>
  <c r="W96" i="10"/>
  <c r="V96" i="10"/>
  <c r="U96" i="10"/>
  <c r="T96" i="10"/>
  <c r="S96" i="10"/>
  <c r="R96" i="10"/>
  <c r="Q96" i="10"/>
  <c r="P96" i="10"/>
  <c r="O96" i="10"/>
  <c r="N96" i="10"/>
  <c r="M96" i="10"/>
  <c r="L96" i="10"/>
  <c r="K96" i="10"/>
  <c r="J96" i="10"/>
  <c r="I96" i="10"/>
  <c r="H96" i="10"/>
  <c r="G96" i="10"/>
  <c r="F96" i="10"/>
  <c r="AJ95" i="10"/>
  <c r="AI95" i="10"/>
  <c r="AH95" i="10"/>
  <c r="AG95" i="10"/>
  <c r="AF95" i="10"/>
  <c r="AE95" i="10"/>
  <c r="AD95" i="10"/>
  <c r="AC95" i="10"/>
  <c r="AB95" i="10"/>
  <c r="AA95" i="10"/>
  <c r="Z95" i="10"/>
  <c r="Y95" i="10"/>
  <c r="X95" i="10"/>
  <c r="W95" i="10"/>
  <c r="V95" i="10"/>
  <c r="U95" i="10"/>
  <c r="T95" i="10"/>
  <c r="S95" i="10"/>
  <c r="R95" i="10"/>
  <c r="Q95" i="10"/>
  <c r="P95" i="10"/>
  <c r="O95" i="10"/>
  <c r="N95" i="10"/>
  <c r="M95" i="10"/>
  <c r="L95" i="10"/>
  <c r="K95" i="10"/>
  <c r="J95" i="10"/>
  <c r="I95" i="10"/>
  <c r="H95" i="10"/>
  <c r="G95" i="10"/>
  <c r="F95" i="10"/>
  <c r="AJ94" i="10"/>
  <c r="AI94" i="10"/>
  <c r="AH94" i="10"/>
  <c r="AG94" i="10"/>
  <c r="AF94" i="10"/>
  <c r="AE94" i="10"/>
  <c r="AD94" i="10"/>
  <c r="AC94" i="10"/>
  <c r="AB94" i="10"/>
  <c r="AA94" i="10"/>
  <c r="Z94" i="10"/>
  <c r="Y94" i="10"/>
  <c r="X94" i="10"/>
  <c r="W94" i="10"/>
  <c r="V94" i="10"/>
  <c r="U94" i="10"/>
  <c r="T94" i="10"/>
  <c r="S94" i="10"/>
  <c r="R94" i="10"/>
  <c r="Q94" i="10"/>
  <c r="P94" i="10"/>
  <c r="O94" i="10"/>
  <c r="N94" i="10"/>
  <c r="M94" i="10"/>
  <c r="L94" i="10"/>
  <c r="K94" i="10"/>
  <c r="J94" i="10"/>
  <c r="I94" i="10"/>
  <c r="H94" i="10"/>
  <c r="G94" i="10"/>
  <c r="F94" i="10"/>
  <c r="AJ93" i="10"/>
  <c r="AI93" i="10"/>
  <c r="AH93" i="10"/>
  <c r="AG93" i="10"/>
  <c r="AF93" i="10"/>
  <c r="AE93" i="10"/>
  <c r="AD93" i="10"/>
  <c r="AC93" i="10"/>
  <c r="AB93" i="10"/>
  <c r="AA93" i="10"/>
  <c r="Z93" i="10"/>
  <c r="Y93" i="10"/>
  <c r="X93" i="10"/>
  <c r="W93" i="10"/>
  <c r="V93" i="10"/>
  <c r="U93" i="10"/>
  <c r="T93" i="10"/>
  <c r="S93" i="10"/>
  <c r="R93" i="10"/>
  <c r="Q93" i="10"/>
  <c r="P93" i="10"/>
  <c r="O93" i="10"/>
  <c r="N93" i="10"/>
  <c r="M93" i="10"/>
  <c r="L93" i="10"/>
  <c r="K93" i="10"/>
  <c r="J93" i="10"/>
  <c r="I93" i="10"/>
  <c r="H93" i="10"/>
  <c r="G93" i="10"/>
  <c r="F93" i="10"/>
  <c r="AJ92" i="10"/>
  <c r="AI92" i="10"/>
  <c r="AH92" i="10"/>
  <c r="AG92" i="10"/>
  <c r="AF92" i="10"/>
  <c r="AE92" i="10"/>
  <c r="AD92" i="10"/>
  <c r="AC92" i="10"/>
  <c r="AB92" i="10"/>
  <c r="AA92" i="10"/>
  <c r="Z92" i="10"/>
  <c r="Y92" i="10"/>
  <c r="X92" i="10"/>
  <c r="W92" i="10"/>
  <c r="V92" i="10"/>
  <c r="U92" i="10"/>
  <c r="T92" i="10"/>
  <c r="S92" i="10"/>
  <c r="R92" i="10"/>
  <c r="Q92" i="10"/>
  <c r="P92" i="10"/>
  <c r="O92" i="10"/>
  <c r="N92" i="10"/>
  <c r="M92" i="10"/>
  <c r="L92" i="10"/>
  <c r="K92" i="10"/>
  <c r="J92" i="10"/>
  <c r="I92" i="10"/>
  <c r="H92" i="10"/>
  <c r="G92" i="10"/>
  <c r="F92" i="10"/>
  <c r="AJ91" i="10"/>
  <c r="AI91" i="10"/>
  <c r="AH91" i="10"/>
  <c r="AG91" i="10"/>
  <c r="AF91" i="10"/>
  <c r="AE91" i="10"/>
  <c r="AD91" i="10"/>
  <c r="AC91" i="10"/>
  <c r="AB91" i="10"/>
  <c r="AA91" i="10"/>
  <c r="Z91" i="10"/>
  <c r="Y91" i="10"/>
  <c r="X91" i="10"/>
  <c r="W91" i="10"/>
  <c r="V91" i="10"/>
  <c r="U91" i="10"/>
  <c r="T91" i="10"/>
  <c r="S91" i="10"/>
  <c r="R91" i="10"/>
  <c r="Q91" i="10"/>
  <c r="P91" i="10"/>
  <c r="O91" i="10"/>
  <c r="N91" i="10"/>
  <c r="M91" i="10"/>
  <c r="L91" i="10"/>
  <c r="K91" i="10"/>
  <c r="J91" i="10"/>
  <c r="I91" i="10"/>
  <c r="H91" i="10"/>
  <c r="G91" i="10"/>
  <c r="F91" i="10"/>
  <c r="AJ90" i="10"/>
  <c r="AI90" i="10"/>
  <c r="AH90" i="10"/>
  <c r="AG90" i="10"/>
  <c r="AF90" i="10"/>
  <c r="AE90" i="10"/>
  <c r="AD90" i="10"/>
  <c r="AC90" i="10"/>
  <c r="AB90" i="10"/>
  <c r="AA90" i="10"/>
  <c r="Z90" i="10"/>
  <c r="Y90" i="10"/>
  <c r="X90" i="10"/>
  <c r="W90" i="10"/>
  <c r="V90" i="10"/>
  <c r="U90" i="10"/>
  <c r="T90" i="10"/>
  <c r="S90" i="10"/>
  <c r="R90" i="10"/>
  <c r="Q90" i="10"/>
  <c r="P90" i="10"/>
  <c r="O90" i="10"/>
  <c r="N90" i="10"/>
  <c r="M90" i="10"/>
  <c r="L90" i="10"/>
  <c r="K90" i="10"/>
  <c r="J90" i="10"/>
  <c r="I90" i="10"/>
  <c r="H90" i="10"/>
  <c r="G90" i="10"/>
  <c r="F90" i="10"/>
  <c r="AJ89" i="10"/>
  <c r="AI89" i="10"/>
  <c r="AH89" i="10"/>
  <c r="AG89" i="10"/>
  <c r="AF89" i="10"/>
  <c r="AE89" i="10"/>
  <c r="AD89" i="10"/>
  <c r="AC89" i="10"/>
  <c r="AB89" i="10"/>
  <c r="AA89" i="10"/>
  <c r="Z89" i="10"/>
  <c r="Y89" i="10"/>
  <c r="X89" i="10"/>
  <c r="W89" i="10"/>
  <c r="V89" i="10"/>
  <c r="U89" i="10"/>
  <c r="T89" i="10"/>
  <c r="S89" i="10"/>
  <c r="R89" i="10"/>
  <c r="Q89" i="10"/>
  <c r="P89" i="10"/>
  <c r="O89" i="10"/>
  <c r="N89" i="10"/>
  <c r="M89" i="10"/>
  <c r="L89" i="10"/>
  <c r="K89" i="10"/>
  <c r="J89" i="10"/>
  <c r="I89" i="10"/>
  <c r="H89" i="10"/>
  <c r="G89" i="10"/>
  <c r="F89" i="10"/>
  <c r="AJ88" i="10"/>
  <c r="AI88" i="10"/>
  <c r="AH88" i="10"/>
  <c r="AG88" i="10"/>
  <c r="AF88" i="10"/>
  <c r="AE88" i="10"/>
  <c r="AD88" i="10"/>
  <c r="AC88" i="10"/>
  <c r="AB88" i="10"/>
  <c r="AA88" i="10"/>
  <c r="Z88" i="10"/>
  <c r="Y88" i="10"/>
  <c r="X88" i="10"/>
  <c r="W88" i="10"/>
  <c r="V88" i="10"/>
  <c r="U88" i="10"/>
  <c r="T88" i="10"/>
  <c r="S88" i="10"/>
  <c r="R88" i="10"/>
  <c r="Q88" i="10"/>
  <c r="P88" i="10"/>
  <c r="O88" i="10"/>
  <c r="N88" i="10"/>
  <c r="M88" i="10"/>
  <c r="L88" i="10"/>
  <c r="K88" i="10"/>
  <c r="J88" i="10"/>
  <c r="I88" i="10"/>
  <c r="H88" i="10"/>
  <c r="G88" i="10"/>
  <c r="F88" i="10"/>
  <c r="AJ87" i="10"/>
  <c r="AI87" i="10"/>
  <c r="AH87" i="10"/>
  <c r="AG87" i="10"/>
  <c r="AF87" i="10"/>
  <c r="AE87" i="10"/>
  <c r="AD87" i="10"/>
  <c r="AC87" i="10"/>
  <c r="AB87" i="10"/>
  <c r="AA87" i="10"/>
  <c r="Z87" i="10"/>
  <c r="Y87" i="10"/>
  <c r="X87" i="10"/>
  <c r="W87" i="10"/>
  <c r="V87" i="10"/>
  <c r="U87" i="10"/>
  <c r="T87" i="10"/>
  <c r="S87" i="10"/>
  <c r="R87" i="10"/>
  <c r="Q87" i="10"/>
  <c r="P87" i="10"/>
  <c r="O87" i="10"/>
  <c r="N87" i="10"/>
  <c r="M87" i="10"/>
  <c r="L87" i="10"/>
  <c r="K87" i="10"/>
  <c r="J87" i="10"/>
  <c r="I87" i="10"/>
  <c r="H87" i="10"/>
  <c r="G87" i="10"/>
  <c r="F87" i="10"/>
  <c r="AJ86" i="10"/>
  <c r="AI86" i="10"/>
  <c r="AH86" i="10"/>
  <c r="AG86" i="10"/>
  <c r="AF86" i="10"/>
  <c r="AE86" i="10"/>
  <c r="AD86" i="10"/>
  <c r="AC86" i="10"/>
  <c r="AB86" i="10"/>
  <c r="AA86" i="10"/>
  <c r="Z86" i="10"/>
  <c r="Y86" i="10"/>
  <c r="X86" i="10"/>
  <c r="W86" i="10"/>
  <c r="V86" i="10"/>
  <c r="U86" i="10"/>
  <c r="T86" i="10"/>
  <c r="S86" i="10"/>
  <c r="R86" i="10"/>
  <c r="Q86" i="10"/>
  <c r="P86" i="10"/>
  <c r="O86" i="10"/>
  <c r="N86" i="10"/>
  <c r="M86" i="10"/>
  <c r="L86" i="10"/>
  <c r="K86" i="10"/>
  <c r="J86" i="10"/>
  <c r="I86" i="10"/>
  <c r="H86" i="10"/>
  <c r="G86" i="10"/>
  <c r="F86" i="10"/>
  <c r="AJ85" i="10"/>
  <c r="AI85" i="10"/>
  <c r="AH85" i="10"/>
  <c r="AG85" i="10"/>
  <c r="AF85" i="10"/>
  <c r="AE85" i="10"/>
  <c r="AD85" i="10"/>
  <c r="AC85" i="10"/>
  <c r="AB85" i="10"/>
  <c r="AA85" i="10"/>
  <c r="Z85" i="10"/>
  <c r="Y85" i="10"/>
  <c r="X85" i="10"/>
  <c r="W85" i="10"/>
  <c r="V85" i="10"/>
  <c r="U85" i="10"/>
  <c r="T85" i="10"/>
  <c r="S85" i="10"/>
  <c r="R85" i="10"/>
  <c r="Q85" i="10"/>
  <c r="P85" i="10"/>
  <c r="O85" i="10"/>
  <c r="N85" i="10"/>
  <c r="M85" i="10"/>
  <c r="L85" i="10"/>
  <c r="K85" i="10"/>
  <c r="J85" i="10"/>
  <c r="I85" i="10"/>
  <c r="H85" i="10"/>
  <c r="G85" i="10"/>
  <c r="F85" i="10"/>
  <c r="AJ84" i="10"/>
  <c r="AI84" i="10"/>
  <c r="AH84" i="10"/>
  <c r="AG84" i="10"/>
  <c r="AF84" i="10"/>
  <c r="AE84" i="10"/>
  <c r="AD84" i="10"/>
  <c r="AC84" i="10"/>
  <c r="AB84" i="10"/>
  <c r="AA84" i="10"/>
  <c r="Z84" i="10"/>
  <c r="Y84" i="10"/>
  <c r="X84" i="10"/>
  <c r="W84" i="10"/>
  <c r="V84" i="10"/>
  <c r="U84" i="10"/>
  <c r="T84" i="10"/>
  <c r="S84" i="10"/>
  <c r="R84" i="10"/>
  <c r="Q84" i="10"/>
  <c r="P84" i="10"/>
  <c r="O84" i="10"/>
  <c r="N84" i="10"/>
  <c r="M84" i="10"/>
  <c r="L84" i="10"/>
  <c r="K84" i="10"/>
  <c r="J84" i="10"/>
  <c r="I84" i="10"/>
  <c r="H84" i="10"/>
  <c r="G84" i="10"/>
  <c r="F84" i="10"/>
  <c r="BE54" i="10"/>
  <c r="BD54" i="10"/>
  <c r="BC54" i="10"/>
  <c r="BB54" i="10"/>
  <c r="BA54" i="10"/>
  <c r="AZ54" i="10"/>
  <c r="AX54" i="10"/>
  <c r="AV54" i="10"/>
  <c r="P20" i="19" s="1"/>
  <c r="BE53" i="10"/>
  <c r="BD53" i="10"/>
  <c r="BC53" i="10"/>
  <c r="BB53" i="10"/>
  <c r="BA53" i="10"/>
  <c r="AZ53" i="10"/>
  <c r="AX53" i="10"/>
  <c r="AV53" i="10"/>
  <c r="P19" i="18" s="1"/>
  <c r="W53" i="10"/>
  <c r="BE52" i="10"/>
  <c r="BD52" i="10"/>
  <c r="BC52" i="10"/>
  <c r="BB52" i="10"/>
  <c r="AZ52" i="10"/>
  <c r="AX52" i="10"/>
  <c r="AV52" i="10"/>
  <c r="BE51" i="10"/>
  <c r="BD51" i="10"/>
  <c r="BC51" i="10"/>
  <c r="BB51" i="10"/>
  <c r="AZ51" i="10"/>
  <c r="AY51" i="10"/>
  <c r="AX51" i="10"/>
  <c r="AV51" i="10"/>
  <c r="P20" i="16" s="1"/>
  <c r="AJ50" i="10"/>
  <c r="AI50" i="10"/>
  <c r="AH50" i="10"/>
  <c r="AH32" i="10" s="1"/>
  <c r="AG50" i="10"/>
  <c r="AG32" i="10" s="1"/>
  <c r="AF50" i="10"/>
  <c r="AE50" i="10"/>
  <c r="AD50" i="10"/>
  <c r="AC50" i="10"/>
  <c r="AB50" i="10"/>
  <c r="AA50" i="10"/>
  <c r="Z50" i="10"/>
  <c r="Z32" i="10" s="1"/>
  <c r="Y50" i="10"/>
  <c r="Y32" i="10" s="1"/>
  <c r="X50" i="10"/>
  <c r="W50" i="10"/>
  <c r="V50" i="10"/>
  <c r="U50" i="10"/>
  <c r="T50" i="10"/>
  <c r="S50" i="10"/>
  <c r="R50" i="10"/>
  <c r="R32" i="10" s="1"/>
  <c r="Q50" i="10"/>
  <c r="Q32" i="10" s="1"/>
  <c r="P50" i="10"/>
  <c r="O50" i="10"/>
  <c r="N50" i="10"/>
  <c r="M50" i="10"/>
  <c r="L50" i="10"/>
  <c r="K50" i="10"/>
  <c r="J50" i="10"/>
  <c r="J32" i="10" s="1"/>
  <c r="I50" i="10"/>
  <c r="I32" i="10" s="1"/>
  <c r="H50" i="10"/>
  <c r="G50" i="10"/>
  <c r="BE49" i="10"/>
  <c r="BD49" i="10"/>
  <c r="BC49" i="10"/>
  <c r="BB49" i="10"/>
  <c r="AZ49" i="10"/>
  <c r="AX49" i="10"/>
  <c r="AV49" i="10"/>
  <c r="AY47" i="10"/>
  <c r="AW47" i="10"/>
  <c r="AY45" i="10"/>
  <c r="AW45" i="10"/>
  <c r="AY43" i="10"/>
  <c r="AW43" i="10"/>
  <c r="AY41" i="10"/>
  <c r="AW41" i="10"/>
  <c r="AY39" i="10"/>
  <c r="AY54" i="10" s="1"/>
  <c r="AW39" i="10"/>
  <c r="AY37" i="10"/>
  <c r="AW37" i="10"/>
  <c r="AY35" i="10"/>
  <c r="AW35" i="10"/>
  <c r="AY33" i="10"/>
  <c r="AW33" i="10"/>
  <c r="AD32" i="10"/>
  <c r="AY31" i="10"/>
  <c r="AW31" i="10"/>
  <c r="AJ31" i="10"/>
  <c r="AI31" i="10"/>
  <c r="AH31" i="10"/>
  <c r="AG31" i="10"/>
  <c r="AF31" i="10"/>
  <c r="AE31" i="10"/>
  <c r="AD31" i="10"/>
  <c r="AC31" i="10"/>
  <c r="AC32" i="10" s="1"/>
  <c r="AB31" i="10"/>
  <c r="AA31" i="10"/>
  <c r="Z31" i="10"/>
  <c r="Y31" i="10"/>
  <c r="X31" i="10"/>
  <c r="W31" i="10"/>
  <c r="V31" i="10"/>
  <c r="V32" i="10" s="1"/>
  <c r="U31" i="10"/>
  <c r="U32" i="10" s="1"/>
  <c r="T31" i="10"/>
  <c r="S31" i="10"/>
  <c r="R31" i="10"/>
  <c r="Q31" i="10"/>
  <c r="P31" i="10"/>
  <c r="O31" i="10"/>
  <c r="N31" i="10"/>
  <c r="N32" i="10" s="1"/>
  <c r="M31" i="10"/>
  <c r="M32" i="10" s="1"/>
  <c r="L31" i="10"/>
  <c r="K31" i="10"/>
  <c r="K32" i="10" s="1"/>
  <c r="J31" i="10"/>
  <c r="I31" i="10"/>
  <c r="H31" i="10"/>
  <c r="G31" i="10"/>
  <c r="G32" i="10" s="1"/>
  <c r="CA30" i="10"/>
  <c r="AM30" i="10"/>
  <c r="AL30" i="10"/>
  <c r="CA29" i="10"/>
  <c r="AY29" i="10"/>
  <c r="AW29" i="10"/>
  <c r="AM29" i="10"/>
  <c r="AL29" i="10"/>
  <c r="CA28" i="10"/>
  <c r="AM28" i="10"/>
  <c r="AL28" i="10"/>
  <c r="CA27" i="10"/>
  <c r="BA27" i="10"/>
  <c r="AY27" i="10"/>
  <c r="AM27" i="10"/>
  <c r="AL27" i="10"/>
  <c r="CA26" i="10"/>
  <c r="AM26" i="10"/>
  <c r="AL26" i="10"/>
  <c r="CA25" i="10"/>
  <c r="BA25" i="10"/>
  <c r="AY25" i="10"/>
  <c r="AM25" i="10"/>
  <c r="AL25" i="10"/>
  <c r="CA24" i="10"/>
  <c r="AM24" i="10"/>
  <c r="AL24" i="10"/>
  <c r="CA23" i="10"/>
  <c r="BA23" i="10"/>
  <c r="AY23" i="10"/>
  <c r="AM23" i="10"/>
  <c r="AL23" i="10"/>
  <c r="CA22" i="10"/>
  <c r="AM22" i="10"/>
  <c r="AL22" i="10"/>
  <c r="CA21" i="10"/>
  <c r="BA21" i="10"/>
  <c r="AY21" i="10"/>
  <c r="AM21" i="10"/>
  <c r="AL21" i="10"/>
  <c r="CA20" i="10"/>
  <c r="AM20" i="10"/>
  <c r="AL20" i="10"/>
  <c r="CA19" i="10"/>
  <c r="BA19" i="10"/>
  <c r="AY19" i="10"/>
  <c r="AM19" i="10"/>
  <c r="AL19" i="10"/>
  <c r="CA18" i="10"/>
  <c r="AM18" i="10"/>
  <c r="AL18" i="10"/>
  <c r="CA17" i="10"/>
  <c r="BA17" i="10"/>
  <c r="AW17" i="10"/>
  <c r="AM17" i="10"/>
  <c r="AL17" i="10"/>
  <c r="CA16" i="10"/>
  <c r="AM16" i="10"/>
  <c r="AL16" i="10"/>
  <c r="CA15" i="10"/>
  <c r="BA15" i="10"/>
  <c r="AW15" i="10"/>
  <c r="AM15" i="10"/>
  <c r="AL15" i="10"/>
  <c r="CA14" i="10"/>
  <c r="AM14" i="10"/>
  <c r="AL14" i="10"/>
  <c r="CA13" i="10"/>
  <c r="BA13" i="10"/>
  <c r="AW13" i="10"/>
  <c r="AM13" i="10"/>
  <c r="AL13" i="10"/>
  <c r="CA12" i="10"/>
  <c r="AM12" i="10"/>
  <c r="AL12" i="10"/>
  <c r="CA11" i="10"/>
  <c r="BA11" i="10"/>
  <c r="AW11" i="10"/>
  <c r="AM11" i="10"/>
  <c r="AL11" i="10"/>
  <c r="BJ9" i="10"/>
  <c r="BM12" i="10" s="1"/>
  <c r="BA9" i="10"/>
  <c r="AW9" i="10"/>
  <c r="BE5" i="10"/>
  <c r="BE3" i="10"/>
  <c r="AS3" i="10"/>
  <c r="AJ99" i="9"/>
  <c r="AI99" i="9"/>
  <c r="AH99" i="9"/>
  <c r="AG99" i="9"/>
  <c r="AF99" i="9"/>
  <c r="AE99" i="9"/>
  <c r="AD99" i="9"/>
  <c r="AC99" i="9"/>
  <c r="AB99" i="9"/>
  <c r="AA99" i="9"/>
  <c r="Z99" i="9"/>
  <c r="Y99" i="9"/>
  <c r="X99" i="9"/>
  <c r="W99" i="9"/>
  <c r="V99" i="9"/>
  <c r="U99" i="9"/>
  <c r="T99" i="9"/>
  <c r="S99" i="9"/>
  <c r="R99" i="9"/>
  <c r="Q99" i="9"/>
  <c r="P99" i="9"/>
  <c r="O99" i="9"/>
  <c r="N99" i="9"/>
  <c r="M99" i="9"/>
  <c r="L99" i="9"/>
  <c r="K99" i="9"/>
  <c r="J99" i="9"/>
  <c r="I99" i="9"/>
  <c r="H99" i="9"/>
  <c r="G99" i="9"/>
  <c r="F99" i="9"/>
  <c r="AJ98" i="9"/>
  <c r="AI98" i="9"/>
  <c r="AH98" i="9"/>
  <c r="AG98" i="9"/>
  <c r="AF98" i="9"/>
  <c r="AE98" i="9"/>
  <c r="AD98" i="9"/>
  <c r="AC98" i="9"/>
  <c r="AB98" i="9"/>
  <c r="AA98" i="9"/>
  <c r="Z98" i="9"/>
  <c r="Y98" i="9"/>
  <c r="X98" i="9"/>
  <c r="W98" i="9"/>
  <c r="V98" i="9"/>
  <c r="U98" i="9"/>
  <c r="T98" i="9"/>
  <c r="S98" i="9"/>
  <c r="R98" i="9"/>
  <c r="Q98" i="9"/>
  <c r="P98" i="9"/>
  <c r="O98" i="9"/>
  <c r="N98" i="9"/>
  <c r="M98" i="9"/>
  <c r="L98" i="9"/>
  <c r="K98" i="9"/>
  <c r="J98" i="9"/>
  <c r="I98" i="9"/>
  <c r="H98" i="9"/>
  <c r="G98" i="9"/>
  <c r="F98" i="9"/>
  <c r="AJ97" i="9"/>
  <c r="AI97" i="9"/>
  <c r="AH97" i="9"/>
  <c r="AG97" i="9"/>
  <c r="AF97" i="9"/>
  <c r="AE97" i="9"/>
  <c r="AD97" i="9"/>
  <c r="AC97" i="9"/>
  <c r="AB97" i="9"/>
  <c r="AA97" i="9"/>
  <c r="Z97" i="9"/>
  <c r="Y97" i="9"/>
  <c r="X97" i="9"/>
  <c r="W97" i="9"/>
  <c r="V97" i="9"/>
  <c r="U97" i="9"/>
  <c r="T97" i="9"/>
  <c r="S97" i="9"/>
  <c r="R97" i="9"/>
  <c r="Q97" i="9"/>
  <c r="P97" i="9"/>
  <c r="O97" i="9"/>
  <c r="N97" i="9"/>
  <c r="M97" i="9"/>
  <c r="L97" i="9"/>
  <c r="K97" i="9"/>
  <c r="J97" i="9"/>
  <c r="I97" i="9"/>
  <c r="H97" i="9"/>
  <c r="G97" i="9"/>
  <c r="F97"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AJ95" i="9"/>
  <c r="AI95" i="9"/>
  <c r="AH95" i="9"/>
  <c r="AG95" i="9"/>
  <c r="AF95" i="9"/>
  <c r="AE95" i="9"/>
  <c r="AD95" i="9"/>
  <c r="AC95" i="9"/>
  <c r="AB95" i="9"/>
  <c r="AA95" i="9"/>
  <c r="Z95" i="9"/>
  <c r="Y95" i="9"/>
  <c r="X95" i="9"/>
  <c r="W95" i="9"/>
  <c r="V95" i="9"/>
  <c r="U95" i="9"/>
  <c r="T95" i="9"/>
  <c r="S95" i="9"/>
  <c r="R95" i="9"/>
  <c r="Q95" i="9"/>
  <c r="P95" i="9"/>
  <c r="O95" i="9"/>
  <c r="N95" i="9"/>
  <c r="M95" i="9"/>
  <c r="L95" i="9"/>
  <c r="K95" i="9"/>
  <c r="J95" i="9"/>
  <c r="I95" i="9"/>
  <c r="H95" i="9"/>
  <c r="G95" i="9"/>
  <c r="F95" i="9"/>
  <c r="AJ94" i="9"/>
  <c r="AI94" i="9"/>
  <c r="AH94" i="9"/>
  <c r="AG94" i="9"/>
  <c r="AF94" i="9"/>
  <c r="AE94" i="9"/>
  <c r="AD94" i="9"/>
  <c r="AC94" i="9"/>
  <c r="AB94" i="9"/>
  <c r="AA94" i="9"/>
  <c r="Z94" i="9"/>
  <c r="Y94" i="9"/>
  <c r="X94" i="9"/>
  <c r="W94" i="9"/>
  <c r="V94" i="9"/>
  <c r="U94" i="9"/>
  <c r="T94" i="9"/>
  <c r="S94" i="9"/>
  <c r="R94" i="9"/>
  <c r="Q94" i="9"/>
  <c r="P94" i="9"/>
  <c r="O94" i="9"/>
  <c r="N94" i="9"/>
  <c r="M94" i="9"/>
  <c r="L94" i="9"/>
  <c r="K94" i="9"/>
  <c r="J94" i="9"/>
  <c r="I94" i="9"/>
  <c r="H94" i="9"/>
  <c r="G94" i="9"/>
  <c r="F94" i="9"/>
  <c r="AJ93" i="9"/>
  <c r="AI93" i="9"/>
  <c r="AH93" i="9"/>
  <c r="AG93" i="9"/>
  <c r="AF93" i="9"/>
  <c r="AE93" i="9"/>
  <c r="AD93" i="9"/>
  <c r="AC93" i="9"/>
  <c r="AB93" i="9"/>
  <c r="AA93" i="9"/>
  <c r="Z93" i="9"/>
  <c r="Y93" i="9"/>
  <c r="X93" i="9"/>
  <c r="W93" i="9"/>
  <c r="V93" i="9"/>
  <c r="U93" i="9"/>
  <c r="T93" i="9"/>
  <c r="S93" i="9"/>
  <c r="R93" i="9"/>
  <c r="Q93" i="9"/>
  <c r="P93" i="9"/>
  <c r="O93" i="9"/>
  <c r="N93" i="9"/>
  <c r="M93" i="9"/>
  <c r="L93" i="9"/>
  <c r="K93" i="9"/>
  <c r="J93" i="9"/>
  <c r="I93" i="9"/>
  <c r="H93" i="9"/>
  <c r="G93" i="9"/>
  <c r="F93" i="9"/>
  <c r="AJ92" i="9"/>
  <c r="AI92" i="9"/>
  <c r="AH92" i="9"/>
  <c r="AG92" i="9"/>
  <c r="AF92" i="9"/>
  <c r="AE92" i="9"/>
  <c r="AD92" i="9"/>
  <c r="AC92" i="9"/>
  <c r="AB92" i="9"/>
  <c r="AA92" i="9"/>
  <c r="Z92" i="9"/>
  <c r="Y92" i="9"/>
  <c r="X92" i="9"/>
  <c r="W92" i="9"/>
  <c r="V92" i="9"/>
  <c r="U92" i="9"/>
  <c r="T92" i="9"/>
  <c r="S92" i="9"/>
  <c r="R92" i="9"/>
  <c r="Q92" i="9"/>
  <c r="P92" i="9"/>
  <c r="O92" i="9"/>
  <c r="N92" i="9"/>
  <c r="M92" i="9"/>
  <c r="L92" i="9"/>
  <c r="K92" i="9"/>
  <c r="J92" i="9"/>
  <c r="I92" i="9"/>
  <c r="H92" i="9"/>
  <c r="G92" i="9"/>
  <c r="F92" i="9"/>
  <c r="AJ91" i="9"/>
  <c r="AI91" i="9"/>
  <c r="AH91" i="9"/>
  <c r="AG91" i="9"/>
  <c r="AF91" i="9"/>
  <c r="AE91" i="9"/>
  <c r="AD91" i="9"/>
  <c r="AC91" i="9"/>
  <c r="AB91" i="9"/>
  <c r="AA91" i="9"/>
  <c r="Z91" i="9"/>
  <c r="Y91" i="9"/>
  <c r="X91" i="9"/>
  <c r="W91" i="9"/>
  <c r="V91" i="9"/>
  <c r="U91" i="9"/>
  <c r="T91" i="9"/>
  <c r="S91" i="9"/>
  <c r="R91" i="9"/>
  <c r="Q91" i="9"/>
  <c r="P91" i="9"/>
  <c r="O91" i="9"/>
  <c r="N91" i="9"/>
  <c r="M91" i="9"/>
  <c r="L91" i="9"/>
  <c r="K91" i="9"/>
  <c r="J91" i="9"/>
  <c r="I91" i="9"/>
  <c r="H91" i="9"/>
  <c r="G91" i="9"/>
  <c r="F91" i="9"/>
  <c r="AJ90" i="9"/>
  <c r="AI90" i="9"/>
  <c r="AH90" i="9"/>
  <c r="AG90" i="9"/>
  <c r="AF90" i="9"/>
  <c r="AE90" i="9"/>
  <c r="AD90" i="9"/>
  <c r="AC90" i="9"/>
  <c r="AB90" i="9"/>
  <c r="AA90" i="9"/>
  <c r="Z90" i="9"/>
  <c r="Y90" i="9"/>
  <c r="X90" i="9"/>
  <c r="W90" i="9"/>
  <c r="V90" i="9"/>
  <c r="U90" i="9"/>
  <c r="T90" i="9"/>
  <c r="S90" i="9"/>
  <c r="R90" i="9"/>
  <c r="Q90" i="9"/>
  <c r="P90" i="9"/>
  <c r="O90" i="9"/>
  <c r="N90" i="9"/>
  <c r="M90" i="9"/>
  <c r="L90" i="9"/>
  <c r="K90" i="9"/>
  <c r="J90" i="9"/>
  <c r="I90" i="9"/>
  <c r="H90" i="9"/>
  <c r="G90" i="9"/>
  <c r="F90" i="9"/>
  <c r="AJ89" i="9"/>
  <c r="AI89" i="9"/>
  <c r="AH89" i="9"/>
  <c r="AG89" i="9"/>
  <c r="AF89" i="9"/>
  <c r="AE89" i="9"/>
  <c r="AD89" i="9"/>
  <c r="AC89" i="9"/>
  <c r="AB89" i="9"/>
  <c r="AA89" i="9"/>
  <c r="Z89" i="9"/>
  <c r="Y89" i="9"/>
  <c r="X89" i="9"/>
  <c r="W89" i="9"/>
  <c r="V89" i="9"/>
  <c r="U89" i="9"/>
  <c r="T89" i="9"/>
  <c r="S89" i="9"/>
  <c r="R89" i="9"/>
  <c r="Q89" i="9"/>
  <c r="P89" i="9"/>
  <c r="O89" i="9"/>
  <c r="N89" i="9"/>
  <c r="M89" i="9"/>
  <c r="L89" i="9"/>
  <c r="K89" i="9"/>
  <c r="J89" i="9"/>
  <c r="I89" i="9"/>
  <c r="H89" i="9"/>
  <c r="G89" i="9"/>
  <c r="F89" i="9"/>
  <c r="AJ88" i="9"/>
  <c r="AI88" i="9"/>
  <c r="AH88" i="9"/>
  <c r="AG88" i="9"/>
  <c r="AF88" i="9"/>
  <c r="AE88" i="9"/>
  <c r="AD88" i="9"/>
  <c r="AC88" i="9"/>
  <c r="AB88" i="9"/>
  <c r="AA88" i="9"/>
  <c r="Z88" i="9"/>
  <c r="Y88" i="9"/>
  <c r="X88" i="9"/>
  <c r="W88" i="9"/>
  <c r="V88" i="9"/>
  <c r="U88" i="9"/>
  <c r="T88" i="9"/>
  <c r="S88" i="9"/>
  <c r="R88" i="9"/>
  <c r="Q88" i="9"/>
  <c r="P88" i="9"/>
  <c r="O88" i="9"/>
  <c r="N88" i="9"/>
  <c r="M88" i="9"/>
  <c r="L88" i="9"/>
  <c r="K88" i="9"/>
  <c r="J88" i="9"/>
  <c r="I88" i="9"/>
  <c r="H88" i="9"/>
  <c r="G88" i="9"/>
  <c r="F88" i="9"/>
  <c r="AJ87" i="9"/>
  <c r="AI87" i="9"/>
  <c r="AH87" i="9"/>
  <c r="AG87" i="9"/>
  <c r="AF87" i="9"/>
  <c r="AE87" i="9"/>
  <c r="AD87" i="9"/>
  <c r="AC87" i="9"/>
  <c r="AB87" i="9"/>
  <c r="AA87" i="9"/>
  <c r="Z87" i="9"/>
  <c r="Y87" i="9"/>
  <c r="X87" i="9"/>
  <c r="W87" i="9"/>
  <c r="V87" i="9"/>
  <c r="U87" i="9"/>
  <c r="T87" i="9"/>
  <c r="S87" i="9"/>
  <c r="R87" i="9"/>
  <c r="Q87" i="9"/>
  <c r="P87" i="9"/>
  <c r="O87" i="9"/>
  <c r="N87" i="9"/>
  <c r="M87" i="9"/>
  <c r="L87" i="9"/>
  <c r="K87" i="9"/>
  <c r="J87" i="9"/>
  <c r="I87" i="9"/>
  <c r="H87" i="9"/>
  <c r="G87" i="9"/>
  <c r="F87" i="9"/>
  <c r="AJ86" i="9"/>
  <c r="AI86" i="9"/>
  <c r="AH86" i="9"/>
  <c r="AG86" i="9"/>
  <c r="AF86" i="9"/>
  <c r="AE86" i="9"/>
  <c r="AD86" i="9"/>
  <c r="AC86" i="9"/>
  <c r="AB86" i="9"/>
  <c r="AA86" i="9"/>
  <c r="Z86" i="9"/>
  <c r="Y86" i="9"/>
  <c r="X86" i="9"/>
  <c r="W86" i="9"/>
  <c r="V86" i="9"/>
  <c r="U86" i="9"/>
  <c r="T86" i="9"/>
  <c r="S86" i="9"/>
  <c r="R86" i="9"/>
  <c r="Q86" i="9"/>
  <c r="P86" i="9"/>
  <c r="O86" i="9"/>
  <c r="N86" i="9"/>
  <c r="M86" i="9"/>
  <c r="L86" i="9"/>
  <c r="K86" i="9"/>
  <c r="J86" i="9"/>
  <c r="I86" i="9"/>
  <c r="H86" i="9"/>
  <c r="G86" i="9"/>
  <c r="F86" i="9"/>
  <c r="AJ85" i="9"/>
  <c r="AI85" i="9"/>
  <c r="AH85" i="9"/>
  <c r="AG85" i="9"/>
  <c r="AF85" i="9"/>
  <c r="AE85" i="9"/>
  <c r="AD85" i="9"/>
  <c r="AC85" i="9"/>
  <c r="AB85" i="9"/>
  <c r="AA85" i="9"/>
  <c r="Z85" i="9"/>
  <c r="Y85" i="9"/>
  <c r="X85" i="9"/>
  <c r="W85" i="9"/>
  <c r="V85" i="9"/>
  <c r="U85" i="9"/>
  <c r="T85" i="9"/>
  <c r="S85" i="9"/>
  <c r="R85" i="9"/>
  <c r="Q85" i="9"/>
  <c r="P85" i="9"/>
  <c r="O85" i="9"/>
  <c r="N85" i="9"/>
  <c r="M85" i="9"/>
  <c r="L85" i="9"/>
  <c r="K85" i="9"/>
  <c r="J85" i="9"/>
  <c r="I85" i="9"/>
  <c r="H85" i="9"/>
  <c r="G85" i="9"/>
  <c r="F85" i="9"/>
  <c r="AJ84" i="9"/>
  <c r="AI84" i="9"/>
  <c r="AH84" i="9"/>
  <c r="AG84" i="9"/>
  <c r="AF84" i="9"/>
  <c r="AE84" i="9"/>
  <c r="AD84" i="9"/>
  <c r="AC84" i="9"/>
  <c r="AB84" i="9"/>
  <c r="AA84" i="9"/>
  <c r="Z84" i="9"/>
  <c r="Y84" i="9"/>
  <c r="X84" i="9"/>
  <c r="W84" i="9"/>
  <c r="V84" i="9"/>
  <c r="U84" i="9"/>
  <c r="T84" i="9"/>
  <c r="S84" i="9"/>
  <c r="R84" i="9"/>
  <c r="Q84" i="9"/>
  <c r="P84" i="9"/>
  <c r="O84" i="9"/>
  <c r="N84" i="9"/>
  <c r="M84" i="9"/>
  <c r="L84" i="9"/>
  <c r="K84" i="9"/>
  <c r="J84" i="9"/>
  <c r="I84" i="9"/>
  <c r="H84" i="9"/>
  <c r="G84" i="9"/>
  <c r="F84" i="9"/>
  <c r="BE54" i="9"/>
  <c r="BD54" i="9"/>
  <c r="BC54" i="9"/>
  <c r="BB54" i="9"/>
  <c r="BA54" i="9"/>
  <c r="AZ54" i="9"/>
  <c r="AY54" i="9"/>
  <c r="AX54" i="9"/>
  <c r="AV54" i="9"/>
  <c r="N20" i="19" s="1"/>
  <c r="BE53" i="9"/>
  <c r="BD53" i="9"/>
  <c r="BC53" i="9"/>
  <c r="BB53" i="9"/>
  <c r="BA53" i="9"/>
  <c r="AZ53" i="9"/>
  <c r="AX53" i="9"/>
  <c r="AV53" i="9"/>
  <c r="N19" i="18" s="1"/>
  <c r="W53" i="9"/>
  <c r="BE52" i="9"/>
  <c r="BD52" i="9"/>
  <c r="BC52" i="9"/>
  <c r="BB52" i="9"/>
  <c r="AZ52" i="9"/>
  <c r="AX52" i="9"/>
  <c r="AV52" i="9"/>
  <c r="BE51" i="9"/>
  <c r="BD51" i="9"/>
  <c r="BC51" i="9"/>
  <c r="BB51" i="9"/>
  <c r="AZ51" i="9"/>
  <c r="AY51" i="9"/>
  <c r="AX51" i="9"/>
  <c r="AV51" i="9"/>
  <c r="N20" i="16" s="1"/>
  <c r="AK50" i="9"/>
  <c r="AJ50" i="9"/>
  <c r="AI50" i="9"/>
  <c r="AH50" i="9"/>
  <c r="AH32" i="9" s="1"/>
  <c r="AG50" i="9"/>
  <c r="AF50" i="9"/>
  <c r="AE50" i="9"/>
  <c r="AD50" i="9"/>
  <c r="AC50" i="9"/>
  <c r="AB50" i="9"/>
  <c r="AA50" i="9"/>
  <c r="Z50" i="9"/>
  <c r="Z32" i="9" s="1"/>
  <c r="Y50" i="9"/>
  <c r="X50" i="9"/>
  <c r="W50" i="9"/>
  <c r="V50" i="9"/>
  <c r="U50" i="9"/>
  <c r="T50" i="9"/>
  <c r="S50" i="9"/>
  <c r="R50" i="9"/>
  <c r="R32" i="9" s="1"/>
  <c r="Q50" i="9"/>
  <c r="P50" i="9"/>
  <c r="O50" i="9"/>
  <c r="N50" i="9"/>
  <c r="M50" i="9"/>
  <c r="L50" i="9"/>
  <c r="K50" i="9"/>
  <c r="J50" i="9"/>
  <c r="J32" i="9" s="1"/>
  <c r="I50" i="9"/>
  <c r="H50" i="9"/>
  <c r="G50" i="9"/>
  <c r="BE49" i="9"/>
  <c r="BD49" i="9"/>
  <c r="BC49" i="9"/>
  <c r="BB49" i="9"/>
  <c r="AZ49" i="9"/>
  <c r="AX49" i="9"/>
  <c r="AV49" i="9"/>
  <c r="AY47" i="9"/>
  <c r="AW47" i="9"/>
  <c r="AY45" i="9"/>
  <c r="AW45" i="9"/>
  <c r="AY43" i="9"/>
  <c r="AW43" i="9"/>
  <c r="AY41" i="9"/>
  <c r="AW41" i="9"/>
  <c r="AY39" i="9"/>
  <c r="AW39" i="9"/>
  <c r="AY37" i="9"/>
  <c r="AW37" i="9"/>
  <c r="AY35" i="9"/>
  <c r="AW35" i="9"/>
  <c r="AY33" i="9"/>
  <c r="AW33" i="9"/>
  <c r="AK32" i="9"/>
  <c r="AC32" i="9"/>
  <c r="M32" i="9"/>
  <c r="AY31" i="9"/>
  <c r="AW31" i="9"/>
  <c r="AK31" i="9"/>
  <c r="AJ31" i="9"/>
  <c r="AI31" i="9"/>
  <c r="AH31" i="9"/>
  <c r="AG31" i="9"/>
  <c r="AF31" i="9"/>
  <c r="AE31" i="9"/>
  <c r="AE32" i="9" s="1"/>
  <c r="AD31" i="9"/>
  <c r="AD32" i="9" s="1"/>
  <c r="AC31" i="9"/>
  <c r="AB31" i="9"/>
  <c r="AA31" i="9"/>
  <c r="Z31" i="9"/>
  <c r="Y31" i="9"/>
  <c r="X31" i="9"/>
  <c r="W31" i="9"/>
  <c r="W32" i="9" s="1"/>
  <c r="V31" i="9"/>
  <c r="V32" i="9" s="1"/>
  <c r="U31" i="9"/>
  <c r="U32" i="9" s="1"/>
  <c r="T31" i="9"/>
  <c r="S31" i="9"/>
  <c r="R31" i="9"/>
  <c r="Q31" i="9"/>
  <c r="P31" i="9"/>
  <c r="O31" i="9"/>
  <c r="O32" i="9" s="1"/>
  <c r="N31" i="9"/>
  <c r="N32" i="9" s="1"/>
  <c r="M31" i="9"/>
  <c r="L31" i="9"/>
  <c r="K31" i="9"/>
  <c r="J31" i="9"/>
  <c r="I31" i="9"/>
  <c r="H31" i="9"/>
  <c r="G31" i="9"/>
  <c r="G32" i="9" s="1"/>
  <c r="CA30" i="9"/>
  <c r="AM30" i="9"/>
  <c r="AL30" i="9"/>
  <c r="CA29" i="9"/>
  <c r="AY29" i="9"/>
  <c r="AW29" i="9"/>
  <c r="AM29" i="9"/>
  <c r="AL29" i="9"/>
  <c r="CA28" i="9"/>
  <c r="AM28" i="9"/>
  <c r="AL28" i="9"/>
  <c r="CA27" i="9"/>
  <c r="BA27" i="9"/>
  <c r="AY27" i="9"/>
  <c r="AM27" i="9"/>
  <c r="AL27" i="9"/>
  <c r="CA26" i="9"/>
  <c r="AM26" i="9"/>
  <c r="AL26" i="9"/>
  <c r="CA25" i="9"/>
  <c r="BA25" i="9"/>
  <c r="AY25" i="9"/>
  <c r="AM25" i="9"/>
  <c r="AL25" i="9"/>
  <c r="CA24" i="9"/>
  <c r="AM24" i="9"/>
  <c r="AL24" i="9"/>
  <c r="CA23" i="9"/>
  <c r="BA23" i="9"/>
  <c r="AY23" i="9"/>
  <c r="AM23" i="9"/>
  <c r="AL23" i="9"/>
  <c r="CA22" i="9"/>
  <c r="AM22" i="9"/>
  <c r="AL22" i="9"/>
  <c r="CA21" i="9"/>
  <c r="BA21" i="9"/>
  <c r="AY21" i="9"/>
  <c r="AM21" i="9"/>
  <c r="AL21" i="9"/>
  <c r="CA20" i="9"/>
  <c r="AM20" i="9"/>
  <c r="AL20" i="9"/>
  <c r="CA19" i="9"/>
  <c r="BA19" i="9"/>
  <c r="AY19" i="9"/>
  <c r="AM19" i="9"/>
  <c r="AL19" i="9"/>
  <c r="CA18" i="9"/>
  <c r="AM18" i="9"/>
  <c r="AL18" i="9"/>
  <c r="CA17" i="9"/>
  <c r="BA17" i="9"/>
  <c r="AW17" i="9"/>
  <c r="AM17" i="9"/>
  <c r="AL17" i="9"/>
  <c r="CA16" i="9"/>
  <c r="AM16" i="9"/>
  <c r="AL16" i="9"/>
  <c r="CA15" i="9"/>
  <c r="BA15" i="9"/>
  <c r="AW15" i="9"/>
  <c r="AM15" i="9"/>
  <c r="AL15" i="9"/>
  <c r="CA14" i="9"/>
  <c r="AM14" i="9"/>
  <c r="AL14" i="9"/>
  <c r="CA13" i="9"/>
  <c r="BA13" i="9"/>
  <c r="AW13" i="9"/>
  <c r="AM13" i="9"/>
  <c r="AL13" i="9"/>
  <c r="CA12" i="9"/>
  <c r="AM12" i="9"/>
  <c r="AL12" i="9"/>
  <c r="CA11" i="9"/>
  <c r="BA11" i="9"/>
  <c r="AW11" i="9"/>
  <c r="AM11" i="9"/>
  <c r="AL11" i="9"/>
  <c r="BJ9" i="9"/>
  <c r="BM12" i="9" s="1"/>
  <c r="BA9" i="9"/>
  <c r="AW9" i="9"/>
  <c r="AW51" i="9" s="1"/>
  <c r="BE5" i="9"/>
  <c r="BE3" i="9"/>
  <c r="AS3" i="9"/>
  <c r="B2" i="7"/>
  <c r="B3" i="7" s="1"/>
  <c r="AK50" i="5"/>
  <c r="AK31" i="5"/>
  <c r="AU21" i="3"/>
  <c r="AW23" i="14" l="1"/>
  <c r="AW21" i="14"/>
  <c r="AW19" i="14"/>
  <c r="AW27" i="14"/>
  <c r="AW25" i="14"/>
  <c r="BN12" i="14"/>
  <c r="AW21" i="13"/>
  <c r="AW19" i="13"/>
  <c r="AW23" i="13"/>
  <c r="AW27" i="13"/>
  <c r="AW25" i="13"/>
  <c r="BN12" i="13"/>
  <c r="AW19" i="12"/>
  <c r="AW27" i="12"/>
  <c r="AW25" i="12"/>
  <c r="AW23" i="12"/>
  <c r="AW21" i="12"/>
  <c r="BN12" i="12"/>
  <c r="AU27" i="3"/>
  <c r="AW27" i="11"/>
  <c r="AW25" i="11"/>
  <c r="AW23" i="11"/>
  <c r="AW19" i="11"/>
  <c r="AW21" i="11"/>
  <c r="BN12" i="11"/>
  <c r="AW27" i="10"/>
  <c r="AW25" i="10"/>
  <c r="AW23" i="10"/>
  <c r="AW21" i="10"/>
  <c r="AW19" i="10"/>
  <c r="BN12" i="10"/>
  <c r="AW27" i="9"/>
  <c r="AW25" i="9"/>
  <c r="AW23" i="9"/>
  <c r="AW21" i="9"/>
  <c r="AW19" i="9"/>
  <c r="BN12" i="9"/>
  <c r="AU25" i="3"/>
  <c r="AK32" i="5"/>
  <c r="BA52" i="9"/>
  <c r="H32" i="9"/>
  <c r="P32" i="9"/>
  <c r="X32" i="9"/>
  <c r="AF32" i="9"/>
  <c r="I32" i="9"/>
  <c r="Q32" i="9"/>
  <c r="Y32" i="9"/>
  <c r="AG32" i="9"/>
  <c r="L32" i="10"/>
  <c r="T32" i="10"/>
  <c r="AB32" i="10"/>
  <c r="AJ32" i="10"/>
  <c r="BA51" i="9"/>
  <c r="J32" i="11"/>
  <c r="R32" i="11"/>
  <c r="Z32" i="11"/>
  <c r="AH32" i="11"/>
  <c r="AY53" i="9"/>
  <c r="S32" i="9"/>
  <c r="BA51" i="10"/>
  <c r="O32" i="10"/>
  <c r="W32" i="10"/>
  <c r="AE32" i="10"/>
  <c r="AA32" i="9"/>
  <c r="L32" i="9"/>
  <c r="T32" i="9"/>
  <c r="AB32" i="9"/>
  <c r="AJ32" i="9"/>
  <c r="BA49" i="10"/>
  <c r="H32" i="10"/>
  <c r="P32" i="10"/>
  <c r="X32" i="10"/>
  <c r="AF32" i="10"/>
  <c r="P28" i="19"/>
  <c r="L32" i="11"/>
  <c r="T32" i="11"/>
  <c r="AB32" i="11"/>
  <c r="C2" i="7"/>
  <c r="D2" i="7" s="1"/>
  <c r="E2" i="7" s="1"/>
  <c r="F2" i="7" s="1"/>
  <c r="G2" i="7" s="1"/>
  <c r="H2" i="7" s="1"/>
  <c r="I2" i="7" s="1"/>
  <c r="J2" i="7" s="1"/>
  <c r="K2" i="7" s="1"/>
  <c r="L2" i="7" s="1"/>
  <c r="M2" i="7" s="1"/>
  <c r="N2" i="7" s="1"/>
  <c r="O2" i="7" s="1"/>
  <c r="P2" i="7" s="1"/>
  <c r="Q2" i="7" s="1"/>
  <c r="R2" i="7" s="1"/>
  <c r="S2" i="7" s="1"/>
  <c r="T2" i="7" s="1"/>
  <c r="U2" i="7" s="1"/>
  <c r="V2" i="7" s="1"/>
  <c r="W2" i="7" s="1"/>
  <c r="X2" i="7" s="1"/>
  <c r="Y2" i="7" s="1"/>
  <c r="Z2" i="7" s="1"/>
  <c r="AA2" i="7" s="1"/>
  <c r="AB2" i="7" s="1"/>
  <c r="AC2" i="7" s="1"/>
  <c r="AD2" i="7" s="1"/>
  <c r="AE2" i="7" s="1"/>
  <c r="AF2" i="7" s="1"/>
  <c r="K32" i="9"/>
  <c r="AI32" i="9"/>
  <c r="AW54" i="9"/>
  <c r="N27" i="18"/>
  <c r="N28" i="19"/>
  <c r="AW53" i="10"/>
  <c r="BA52" i="14"/>
  <c r="BA49" i="14"/>
  <c r="H37" i="16"/>
  <c r="BA51" i="11"/>
  <c r="H32" i="11"/>
  <c r="P32" i="11"/>
  <c r="X32" i="11"/>
  <c r="N44" i="15"/>
  <c r="BA51" i="12"/>
  <c r="F45" i="16" s="1"/>
  <c r="BA49" i="12"/>
  <c r="N41" i="15" s="1"/>
  <c r="H32" i="12"/>
  <c r="P32" i="12"/>
  <c r="X32" i="12"/>
  <c r="AF32" i="12"/>
  <c r="S32" i="10"/>
  <c r="AA32" i="10"/>
  <c r="AI32" i="10"/>
  <c r="AW54" i="10"/>
  <c r="AW53" i="11"/>
  <c r="I32" i="11"/>
  <c r="Q32" i="11"/>
  <c r="Y32" i="11"/>
  <c r="AG32" i="11"/>
  <c r="AW53" i="12"/>
  <c r="G32" i="13"/>
  <c r="O32" i="13"/>
  <c r="W32" i="13"/>
  <c r="AE32" i="13"/>
  <c r="AY53" i="14"/>
  <c r="AY54" i="11"/>
  <c r="AY53" i="12"/>
  <c r="BA52" i="13"/>
  <c r="AF32" i="13"/>
  <c r="AI32" i="12"/>
  <c r="AG32" i="13"/>
  <c r="AW54" i="12"/>
  <c r="G32" i="14"/>
  <c r="AW54" i="14"/>
  <c r="V32" i="14"/>
  <c r="D45" i="19"/>
  <c r="BA52" i="11"/>
  <c r="N41" i="17" s="1"/>
  <c r="AK99" i="11"/>
  <c r="V54" i="11" s="1"/>
  <c r="AY53" i="11"/>
  <c r="AW51" i="11"/>
  <c r="AY49" i="11"/>
  <c r="G32" i="11"/>
  <c r="AN39" i="11" s="1"/>
  <c r="K32" i="11"/>
  <c r="AN42" i="11" s="1"/>
  <c r="O32" i="11"/>
  <c r="S32" i="11"/>
  <c r="W32" i="11"/>
  <c r="AA32" i="11"/>
  <c r="AE32" i="11"/>
  <c r="AI32" i="11"/>
  <c r="AW54" i="11"/>
  <c r="N43" i="17"/>
  <c r="N44" i="17"/>
  <c r="N37" i="18"/>
  <c r="N37" i="19"/>
  <c r="N41" i="19"/>
  <c r="N42" i="15"/>
  <c r="P28" i="16"/>
  <c r="P27" i="18"/>
  <c r="F45" i="19"/>
  <c r="N43" i="19"/>
  <c r="N44" i="19"/>
  <c r="N38" i="17"/>
  <c r="N39" i="17"/>
  <c r="N42" i="18"/>
  <c r="N43" i="18"/>
  <c r="J45" i="19"/>
  <c r="T23" i="15"/>
  <c r="H32" i="15"/>
  <c r="N28" i="16"/>
  <c r="N36" i="16"/>
  <c r="D45" i="16"/>
  <c r="D36" i="18"/>
  <c r="N36" i="18" s="1"/>
  <c r="H44" i="18"/>
  <c r="H45" i="19"/>
  <c r="N35" i="18"/>
  <c r="N36" i="19"/>
  <c r="AN42" i="12"/>
  <c r="E34" i="15" s="1"/>
  <c r="F34" i="15" s="1"/>
  <c r="AK32" i="10"/>
  <c r="AK99" i="14"/>
  <c r="V54" i="14" s="1"/>
  <c r="AK98" i="14"/>
  <c r="U54" i="14" s="1"/>
  <c r="AK97" i="14"/>
  <c r="T54" i="14" s="1"/>
  <c r="AK96" i="14"/>
  <c r="S54" i="14" s="1"/>
  <c r="AK95" i="14"/>
  <c r="R54" i="14" s="1"/>
  <c r="AK94" i="14"/>
  <c r="Q54" i="14" s="1"/>
  <c r="AK93" i="14"/>
  <c r="P54" i="14" s="1"/>
  <c r="AK92" i="14"/>
  <c r="O54" i="14" s="1"/>
  <c r="AK91" i="14"/>
  <c r="N54" i="14" s="1"/>
  <c r="AK90" i="14"/>
  <c r="M54" i="14" s="1"/>
  <c r="AK89" i="14"/>
  <c r="L54" i="14" s="1"/>
  <c r="AK88" i="14"/>
  <c r="K54" i="14" s="1"/>
  <c r="AK87" i="14"/>
  <c r="J54" i="14" s="1"/>
  <c r="AK86" i="14"/>
  <c r="I54" i="14" s="1"/>
  <c r="AK85" i="14"/>
  <c r="H54" i="14" s="1"/>
  <c r="AK84" i="14"/>
  <c r="G54" i="14" s="1"/>
  <c r="AW51" i="14"/>
  <c r="BA51" i="14"/>
  <c r="J45" i="16" s="1"/>
  <c r="AY49" i="14"/>
  <c r="AY52" i="14"/>
  <c r="AW53" i="14"/>
  <c r="AN39" i="14"/>
  <c r="I33" i="15" s="1"/>
  <c r="J33" i="15" s="1"/>
  <c r="AN36" i="14"/>
  <c r="I32" i="15" s="1"/>
  <c r="J32" i="15" s="1"/>
  <c r="J35" i="15" s="1"/>
  <c r="AN42" i="14"/>
  <c r="I34" i="15" s="1"/>
  <c r="J34" i="15" s="1"/>
  <c r="BA51" i="13"/>
  <c r="N41" i="16" s="1"/>
  <c r="AW53" i="13"/>
  <c r="AN39" i="13"/>
  <c r="G33" i="15" s="1"/>
  <c r="H33" i="15" s="1"/>
  <c r="AN36" i="13"/>
  <c r="G32" i="15" s="1"/>
  <c r="AN42" i="13"/>
  <c r="G34" i="15" s="1"/>
  <c r="H34" i="15" s="1"/>
  <c r="BA49" i="13"/>
  <c r="AK99" i="13"/>
  <c r="V54" i="13" s="1"/>
  <c r="AK98" i="13"/>
  <c r="U54" i="13" s="1"/>
  <c r="AK97" i="13"/>
  <c r="T54" i="13" s="1"/>
  <c r="AK96" i="13"/>
  <c r="S54" i="13" s="1"/>
  <c r="AK95" i="13"/>
  <c r="R54" i="13" s="1"/>
  <c r="AK94" i="13"/>
  <c r="Q54" i="13" s="1"/>
  <c r="AK93" i="13"/>
  <c r="P54" i="13" s="1"/>
  <c r="AK92" i="13"/>
  <c r="O54" i="13" s="1"/>
  <c r="AK91" i="13"/>
  <c r="N54" i="13" s="1"/>
  <c r="AK90" i="13"/>
  <c r="M54" i="13" s="1"/>
  <c r="AK89" i="13"/>
  <c r="L54" i="13" s="1"/>
  <c r="AK88" i="13"/>
  <c r="K54" i="13" s="1"/>
  <c r="AK87" i="13"/>
  <c r="J54" i="13" s="1"/>
  <c r="AK86" i="13"/>
  <c r="I54" i="13" s="1"/>
  <c r="AK85" i="13"/>
  <c r="H54" i="13" s="1"/>
  <c r="AK84" i="13"/>
  <c r="G54" i="13" s="1"/>
  <c r="AW51" i="13"/>
  <c r="AY49" i="13"/>
  <c r="AY52" i="13"/>
  <c r="AN39" i="12"/>
  <c r="E33" i="15" s="1"/>
  <c r="F33" i="15" s="1"/>
  <c r="AK99" i="12"/>
  <c r="V54" i="12" s="1"/>
  <c r="AK98" i="12"/>
  <c r="U54" i="12" s="1"/>
  <c r="AK97" i="12"/>
  <c r="T54" i="12" s="1"/>
  <c r="AK96" i="12"/>
  <c r="S54" i="12" s="1"/>
  <c r="AK95" i="12"/>
  <c r="R54" i="12" s="1"/>
  <c r="AK94" i="12"/>
  <c r="Q54" i="12" s="1"/>
  <c r="AK93" i="12"/>
  <c r="P54" i="12" s="1"/>
  <c r="AK92" i="12"/>
  <c r="O54" i="12" s="1"/>
  <c r="AK91" i="12"/>
  <c r="N54" i="12" s="1"/>
  <c r="AK90" i="12"/>
  <c r="M54" i="12" s="1"/>
  <c r="AK89" i="12"/>
  <c r="L54" i="12" s="1"/>
  <c r="AK88" i="12"/>
  <c r="K54" i="12" s="1"/>
  <c r="AK87" i="12"/>
  <c r="J54" i="12" s="1"/>
  <c r="AK86" i="12"/>
  <c r="I54" i="12" s="1"/>
  <c r="AK85" i="12"/>
  <c r="H54" i="12" s="1"/>
  <c r="AK84" i="12"/>
  <c r="G54" i="12" s="1"/>
  <c r="AY49" i="12"/>
  <c r="AN36" i="12"/>
  <c r="E32" i="15" s="1"/>
  <c r="F32" i="15" s="1"/>
  <c r="F35" i="15" s="1"/>
  <c r="AY52" i="12"/>
  <c r="AN36" i="11"/>
  <c r="AK84" i="11"/>
  <c r="G54" i="11" s="1"/>
  <c r="AK85" i="11"/>
  <c r="H54" i="11" s="1"/>
  <c r="AK86" i="11"/>
  <c r="I54" i="11" s="1"/>
  <c r="AK87" i="11"/>
  <c r="J54" i="11" s="1"/>
  <c r="AK88" i="11"/>
  <c r="K54" i="11" s="1"/>
  <c r="AK89" i="11"/>
  <c r="L54" i="11" s="1"/>
  <c r="AK90" i="11"/>
  <c r="M54" i="11" s="1"/>
  <c r="AK91" i="11"/>
  <c r="N54" i="11" s="1"/>
  <c r="AK92" i="11"/>
  <c r="O54" i="11" s="1"/>
  <c r="AK93" i="11"/>
  <c r="P54" i="11" s="1"/>
  <c r="AK94" i="11"/>
  <c r="Q54" i="11" s="1"/>
  <c r="AK95" i="11"/>
  <c r="R54" i="11" s="1"/>
  <c r="AK96" i="11"/>
  <c r="S54" i="11" s="1"/>
  <c r="AK97" i="11"/>
  <c r="T54" i="11" s="1"/>
  <c r="AK98" i="11"/>
  <c r="U54" i="11" s="1"/>
  <c r="AN36" i="10"/>
  <c r="AW51" i="10"/>
  <c r="AY49" i="10"/>
  <c r="AY52" i="10"/>
  <c r="AN39" i="10"/>
  <c r="BA52" i="10"/>
  <c r="AN42" i="10"/>
  <c r="AY53" i="10"/>
  <c r="AK99" i="10"/>
  <c r="V54" i="10" s="1"/>
  <c r="AK98" i="10"/>
  <c r="U54" i="10" s="1"/>
  <c r="AK97" i="10"/>
  <c r="T54" i="10" s="1"/>
  <c r="AK96" i="10"/>
  <c r="S54" i="10" s="1"/>
  <c r="AK95" i="10"/>
  <c r="R54" i="10" s="1"/>
  <c r="AK94" i="10"/>
  <c r="Q54" i="10" s="1"/>
  <c r="AK93" i="10"/>
  <c r="P54" i="10" s="1"/>
  <c r="AK92" i="10"/>
  <c r="O54" i="10" s="1"/>
  <c r="AK91" i="10"/>
  <c r="N54" i="10" s="1"/>
  <c r="AK90" i="10"/>
  <c r="M54" i="10" s="1"/>
  <c r="AK89" i="10"/>
  <c r="L54" i="10" s="1"/>
  <c r="AK88" i="10"/>
  <c r="K54" i="10" s="1"/>
  <c r="AK87" i="10"/>
  <c r="J54" i="10" s="1"/>
  <c r="AK86" i="10"/>
  <c r="I54" i="10" s="1"/>
  <c r="AK85" i="10"/>
  <c r="H54" i="10" s="1"/>
  <c r="AK84" i="10"/>
  <c r="G54" i="10" s="1"/>
  <c r="AN36" i="9"/>
  <c r="AN39" i="9"/>
  <c r="AN42" i="9"/>
  <c r="AK99" i="9"/>
  <c r="V54" i="9" s="1"/>
  <c r="AK98" i="9"/>
  <c r="U54" i="9" s="1"/>
  <c r="AK97" i="9"/>
  <c r="T54" i="9" s="1"/>
  <c r="AK96" i="9"/>
  <c r="S54" i="9" s="1"/>
  <c r="AK95" i="9"/>
  <c r="R54" i="9" s="1"/>
  <c r="AK94" i="9"/>
  <c r="Q54" i="9" s="1"/>
  <c r="AK93" i="9"/>
  <c r="P54" i="9" s="1"/>
  <c r="AK92" i="9"/>
  <c r="O54" i="9" s="1"/>
  <c r="AK91" i="9"/>
  <c r="N54" i="9" s="1"/>
  <c r="AK90" i="9"/>
  <c r="M54" i="9" s="1"/>
  <c r="AK89" i="9"/>
  <c r="L54" i="9" s="1"/>
  <c r="AK88" i="9"/>
  <c r="K54" i="9" s="1"/>
  <c r="AK87" i="9"/>
  <c r="J54" i="9" s="1"/>
  <c r="AK86" i="9"/>
  <c r="I54" i="9" s="1"/>
  <c r="AK85" i="9"/>
  <c r="H54" i="9" s="1"/>
  <c r="AK84" i="9"/>
  <c r="G54" i="9" s="1"/>
  <c r="BA49" i="9"/>
  <c r="AW53" i="9"/>
  <c r="AY49" i="9"/>
  <c r="AY52" i="9"/>
  <c r="C3" i="7"/>
  <c r="D3" i="7" s="1"/>
  <c r="E3" i="7" s="1"/>
  <c r="F3" i="7" s="1"/>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B4" i="7"/>
  <c r="BE5" i="5"/>
  <c r="BE3" i="5"/>
  <c r="N37" i="16" l="1"/>
  <c r="M17" i="15"/>
  <c r="N17" i="15" s="1"/>
  <c r="M16" i="15"/>
  <c r="N16" i="15" s="1"/>
  <c r="I35" i="15"/>
  <c r="E35" i="15"/>
  <c r="O15" i="15"/>
  <c r="N45" i="16"/>
  <c r="O17" i="15"/>
  <c r="P17" i="15" s="1"/>
  <c r="H35" i="15"/>
  <c r="O16" i="15"/>
  <c r="P16" i="15" s="1"/>
  <c r="M15" i="15"/>
  <c r="G35" i="15"/>
  <c r="C33" i="15"/>
  <c r="C34" i="15"/>
  <c r="N45" i="19"/>
  <c r="C32" i="15"/>
  <c r="D44" i="18"/>
  <c r="N44" i="18" s="1"/>
  <c r="AN45" i="14"/>
  <c r="AW52" i="14"/>
  <c r="J36" i="17" s="1"/>
  <c r="AW49" i="14"/>
  <c r="J36" i="15" s="1"/>
  <c r="J37" i="15" s="1"/>
  <c r="W54" i="14"/>
  <c r="AN45" i="13"/>
  <c r="W54" i="13"/>
  <c r="AW52" i="13"/>
  <c r="H36" i="17" s="1"/>
  <c r="H37" i="17" s="1"/>
  <c r="AW49" i="13"/>
  <c r="H36" i="15" s="1"/>
  <c r="H37" i="15" s="1"/>
  <c r="AN45" i="12"/>
  <c r="W54" i="12"/>
  <c r="AW49" i="12"/>
  <c r="F36" i="15" s="1"/>
  <c r="F37" i="15" s="1"/>
  <c r="AW52" i="12"/>
  <c r="F36" i="17" s="1"/>
  <c r="AW49" i="11"/>
  <c r="D36" i="15" s="1"/>
  <c r="AW52" i="11"/>
  <c r="D36" i="17" s="1"/>
  <c r="AN45" i="11"/>
  <c r="W54" i="11"/>
  <c r="AN45" i="10"/>
  <c r="W54" i="10"/>
  <c r="AW49" i="10"/>
  <c r="P19" i="15" s="1"/>
  <c r="P20" i="15" s="1"/>
  <c r="AW52" i="10"/>
  <c r="P19" i="17" s="1"/>
  <c r="P20" i="17" s="1"/>
  <c r="AN45" i="9"/>
  <c r="AW49" i="9"/>
  <c r="N19" i="15" s="1"/>
  <c r="N20" i="15" s="1"/>
  <c r="AW52" i="9"/>
  <c r="N19" i="17" s="1"/>
  <c r="N20" i="17" s="1"/>
  <c r="W54" i="9"/>
  <c r="C4" i="7"/>
  <c r="D4" i="7" s="1"/>
  <c r="E4" i="7" s="1"/>
  <c r="F4" i="7" s="1"/>
  <c r="G4" i="7" s="1"/>
  <c r="H4" i="7" s="1"/>
  <c r="I4" i="7" s="1"/>
  <c r="J4" i="7" s="1"/>
  <c r="K4" i="7" s="1"/>
  <c r="L4" i="7" s="1"/>
  <c r="M4" i="7" s="1"/>
  <c r="N4" i="7" s="1"/>
  <c r="O4" i="7" s="1"/>
  <c r="P4" i="7" s="1"/>
  <c r="Q4" i="7" s="1"/>
  <c r="R4" i="7" s="1"/>
  <c r="S4" i="7" s="1"/>
  <c r="T4" i="7" s="1"/>
  <c r="U4" i="7" s="1"/>
  <c r="V4" i="7" s="1"/>
  <c r="W4" i="7" s="1"/>
  <c r="X4" i="7" s="1"/>
  <c r="Y4" i="7" s="1"/>
  <c r="Z4" i="7" s="1"/>
  <c r="AA4" i="7" s="1"/>
  <c r="AB4" i="7" s="1"/>
  <c r="AC4" i="7" s="1"/>
  <c r="AD4" i="7" s="1"/>
  <c r="AE4" i="7" s="1"/>
  <c r="AF4" i="7" s="1"/>
  <c r="B5" i="7"/>
  <c r="G36" i="3" s="1"/>
  <c r="G7" i="3" s="1"/>
  <c r="N28" i="17" l="1"/>
  <c r="D37" i="17"/>
  <c r="N36" i="17"/>
  <c r="H45" i="15"/>
  <c r="N36" i="15"/>
  <c r="D37" i="15"/>
  <c r="N37" i="15" s="1"/>
  <c r="J45" i="15"/>
  <c r="F37" i="17"/>
  <c r="F45" i="17" s="1"/>
  <c r="F45" i="15"/>
  <c r="P28" i="17"/>
  <c r="J37" i="17"/>
  <c r="J45" i="17" s="1"/>
  <c r="H45" i="17"/>
  <c r="M18" i="15"/>
  <c r="N15" i="15"/>
  <c r="N18" i="15" s="1"/>
  <c r="N28" i="15" s="1"/>
  <c r="P15" i="15"/>
  <c r="P18" i="15" s="1"/>
  <c r="P28" i="15" s="1"/>
  <c r="O18" i="15"/>
  <c r="C35" i="15"/>
  <c r="D32" i="15"/>
  <c r="M32" i="15"/>
  <c r="M34" i="15"/>
  <c r="D34" i="15"/>
  <c r="N34" i="15" s="1"/>
  <c r="M33" i="15"/>
  <c r="D33" i="15"/>
  <c r="N33" i="15" s="1"/>
  <c r="B6" i="7"/>
  <c r="G36" i="5" s="1"/>
  <c r="C5" i="7"/>
  <c r="AS3" i="5"/>
  <c r="BE54" i="5"/>
  <c r="BD54" i="5"/>
  <c r="BC54" i="5"/>
  <c r="BB54" i="5"/>
  <c r="BA54" i="5"/>
  <c r="AZ54" i="5"/>
  <c r="AX54" i="5"/>
  <c r="AV54" i="5"/>
  <c r="BE53" i="5"/>
  <c r="BD53" i="5"/>
  <c r="BC53" i="5"/>
  <c r="BB53" i="5"/>
  <c r="BA53" i="5"/>
  <c r="AZ53" i="5"/>
  <c r="AX53" i="5"/>
  <c r="AV53" i="5"/>
  <c r="BE52" i="5"/>
  <c r="BD52" i="5"/>
  <c r="BC52" i="5"/>
  <c r="BB52" i="5"/>
  <c r="AZ52" i="5"/>
  <c r="AX52" i="5"/>
  <c r="AV52" i="5"/>
  <c r="BE51" i="5"/>
  <c r="BD51" i="5"/>
  <c r="BC51" i="5"/>
  <c r="BB51" i="5"/>
  <c r="AZ51" i="5"/>
  <c r="AY51" i="5"/>
  <c r="AX51" i="5"/>
  <c r="AV51" i="5"/>
  <c r="BE49" i="5"/>
  <c r="BD49" i="5"/>
  <c r="BC49" i="5"/>
  <c r="BB49" i="5"/>
  <c r="AZ49" i="5"/>
  <c r="AX49" i="5"/>
  <c r="AV49" i="5"/>
  <c r="AY47" i="5"/>
  <c r="AW47" i="5"/>
  <c r="AY45" i="5"/>
  <c r="AW45" i="5"/>
  <c r="AY43" i="5"/>
  <c r="AW43" i="5"/>
  <c r="AY41" i="5"/>
  <c r="AW41" i="5"/>
  <c r="AY39" i="5"/>
  <c r="AW39" i="5"/>
  <c r="AY37" i="5"/>
  <c r="AW37" i="5"/>
  <c r="AY35" i="5"/>
  <c r="AW35" i="5"/>
  <c r="AY33" i="5"/>
  <c r="AW33" i="5"/>
  <c r="AY31" i="5"/>
  <c r="AW31" i="5"/>
  <c r="AY29" i="5"/>
  <c r="AW29" i="5"/>
  <c r="BA27" i="5"/>
  <c r="AY27" i="5"/>
  <c r="BA25" i="5"/>
  <c r="AY25" i="5"/>
  <c r="BA23" i="5"/>
  <c r="AY23" i="5"/>
  <c r="BA21" i="5"/>
  <c r="AY21" i="5"/>
  <c r="BA19" i="5"/>
  <c r="AY19" i="5"/>
  <c r="BA17" i="5"/>
  <c r="AW17" i="5"/>
  <c r="BA15" i="5"/>
  <c r="AW15" i="5"/>
  <c r="BA13" i="5"/>
  <c r="AW13" i="5"/>
  <c r="BA11" i="5"/>
  <c r="AW11" i="5"/>
  <c r="BJ9" i="5"/>
  <c r="BM12" i="5" s="1"/>
  <c r="BN12" i="5" s="1"/>
  <c r="BA9" i="5"/>
  <c r="AW9" i="5"/>
  <c r="CA11" i="5"/>
  <c r="CA11" i="3"/>
  <c r="BE5" i="3"/>
  <c r="BE3" i="3"/>
  <c r="AW23" i="5" l="1"/>
  <c r="AW21" i="5"/>
  <c r="AW19" i="5"/>
  <c r="AW27" i="5"/>
  <c r="AW25" i="5"/>
  <c r="N37" i="17"/>
  <c r="D45" i="17"/>
  <c r="N45" i="17" s="1"/>
  <c r="AY53" i="5"/>
  <c r="D5" i="7"/>
  <c r="H36" i="3"/>
  <c r="AW54" i="5"/>
  <c r="L19" i="18"/>
  <c r="L27" i="18" s="1"/>
  <c r="L20" i="19"/>
  <c r="L28" i="19" s="1"/>
  <c r="L20" i="16"/>
  <c r="L28" i="16" s="1"/>
  <c r="M35" i="15"/>
  <c r="D35" i="15"/>
  <c r="D45" i="15" s="1"/>
  <c r="N45" i="15" s="1"/>
  <c r="N32" i="15"/>
  <c r="N35" i="15" s="1"/>
  <c r="C6" i="7"/>
  <c r="B7" i="7"/>
  <c r="G36" i="9" s="1"/>
  <c r="G7" i="9" s="1"/>
  <c r="BA52" i="5"/>
  <c r="AY54" i="5"/>
  <c r="AW51" i="5"/>
  <c r="AW53" i="5"/>
  <c r="BA51" i="5"/>
  <c r="AY52" i="5"/>
  <c r="AY49" i="5"/>
  <c r="BA49" i="5"/>
  <c r="AS3" i="3"/>
  <c r="BE54" i="3"/>
  <c r="BD54" i="3"/>
  <c r="R27" i="19" s="1"/>
  <c r="BC54" i="3"/>
  <c r="R26" i="19" s="1"/>
  <c r="BB54" i="3"/>
  <c r="BA54" i="3"/>
  <c r="AZ54" i="3"/>
  <c r="AX54" i="3"/>
  <c r="R21" i="19" s="1"/>
  <c r="AV54" i="3"/>
  <c r="BE53" i="3"/>
  <c r="BD53" i="3"/>
  <c r="R26" i="18" s="1"/>
  <c r="BC53" i="3"/>
  <c r="R25" i="18" s="1"/>
  <c r="BB53" i="3"/>
  <c r="R24" i="18" s="1"/>
  <c r="BA53" i="3"/>
  <c r="R23" i="18" s="1"/>
  <c r="AZ53" i="3"/>
  <c r="R21" i="18" s="1"/>
  <c r="AX53" i="3"/>
  <c r="R20" i="18" s="1"/>
  <c r="AV53" i="3"/>
  <c r="BE52" i="3"/>
  <c r="J27" i="17" s="1"/>
  <c r="BD52" i="3"/>
  <c r="BC52" i="3"/>
  <c r="R26" i="17" s="1"/>
  <c r="BB52" i="3"/>
  <c r="R25" i="17" s="1"/>
  <c r="AZ52" i="3"/>
  <c r="R22" i="17" s="1"/>
  <c r="AX52" i="3"/>
  <c r="R21" i="17" s="1"/>
  <c r="AV52" i="3"/>
  <c r="BE51" i="3"/>
  <c r="BD51" i="3"/>
  <c r="BC51" i="3"/>
  <c r="BB51" i="3"/>
  <c r="AZ51" i="3"/>
  <c r="R22" i="16" s="1"/>
  <c r="AY51" i="3"/>
  <c r="AX51" i="3"/>
  <c r="AV51" i="3"/>
  <c r="BE49" i="3"/>
  <c r="J27" i="15" s="1"/>
  <c r="BD49" i="3"/>
  <c r="BC49" i="3"/>
  <c r="R26" i="15" s="1"/>
  <c r="BB49" i="3"/>
  <c r="R25" i="15" s="1"/>
  <c r="AZ49" i="3"/>
  <c r="R22" i="15" s="1"/>
  <c r="AX49" i="3"/>
  <c r="R21" i="15" s="1"/>
  <c r="AV49" i="3"/>
  <c r="AY47" i="3"/>
  <c r="AW47" i="3"/>
  <c r="AY45" i="3"/>
  <c r="AW45" i="3"/>
  <c r="AY43" i="3"/>
  <c r="AW43" i="3"/>
  <c r="AY41" i="3"/>
  <c r="AW41" i="3"/>
  <c r="AY39" i="3"/>
  <c r="AW39" i="3"/>
  <c r="AY37" i="3"/>
  <c r="AW37" i="3"/>
  <c r="AY35" i="3"/>
  <c r="AW35" i="3"/>
  <c r="AY33" i="3"/>
  <c r="AW33" i="3"/>
  <c r="AY31" i="3"/>
  <c r="AW31" i="3"/>
  <c r="AY29" i="3"/>
  <c r="AW29" i="3"/>
  <c r="BA27" i="3"/>
  <c r="AY27" i="3"/>
  <c r="BA25" i="3"/>
  <c r="AY25" i="3"/>
  <c r="BA23" i="3"/>
  <c r="AY23" i="3"/>
  <c r="BA21" i="3"/>
  <c r="AY21" i="3"/>
  <c r="BA19" i="3"/>
  <c r="AY19" i="3"/>
  <c r="BA17" i="3"/>
  <c r="AW17" i="3"/>
  <c r="BA15" i="3"/>
  <c r="AW15" i="3"/>
  <c r="BA13" i="3"/>
  <c r="AW13" i="3"/>
  <c r="BA11" i="3"/>
  <c r="AW11" i="3"/>
  <c r="BJ9" i="3"/>
  <c r="BM12" i="3" s="1"/>
  <c r="BA9" i="3"/>
  <c r="AW9" i="3"/>
  <c r="R27" i="15" l="1"/>
  <c r="T27" i="15" s="1"/>
  <c r="R27" i="17"/>
  <c r="T27" i="17" s="1"/>
  <c r="AW19" i="3"/>
  <c r="AW27" i="3"/>
  <c r="AW25" i="3"/>
  <c r="AW23" i="3"/>
  <c r="AW21" i="3"/>
  <c r="BN12" i="3"/>
  <c r="AY54" i="3"/>
  <c r="T20" i="18"/>
  <c r="P37" i="18"/>
  <c r="T21" i="17"/>
  <c r="P38" i="17"/>
  <c r="P39" i="19"/>
  <c r="T22" i="17"/>
  <c r="P39" i="17"/>
  <c r="BA51" i="3"/>
  <c r="R24" i="16" s="1"/>
  <c r="T22" i="15"/>
  <c r="P39" i="15"/>
  <c r="T22" i="16"/>
  <c r="P39" i="16"/>
  <c r="T25" i="17"/>
  <c r="P42" i="17"/>
  <c r="P42" i="19"/>
  <c r="T21" i="15"/>
  <c r="P38" i="15"/>
  <c r="T25" i="18"/>
  <c r="P42" i="18"/>
  <c r="P41" i="19"/>
  <c r="T25" i="15"/>
  <c r="P42" i="15"/>
  <c r="T26" i="17"/>
  <c r="T26" i="15" s="1"/>
  <c r="P43" i="17"/>
  <c r="P43" i="15" s="1"/>
  <c r="T26" i="19"/>
  <c r="P43" i="19"/>
  <c r="T26" i="18"/>
  <c r="P43" i="18"/>
  <c r="T27" i="19"/>
  <c r="P44" i="19"/>
  <c r="AY52" i="3"/>
  <c r="AW54" i="3"/>
  <c r="J20" i="19"/>
  <c r="R20" i="19" s="1"/>
  <c r="R19" i="19"/>
  <c r="E5" i="7"/>
  <c r="I36" i="3"/>
  <c r="I7" i="3" s="1"/>
  <c r="T21" i="19"/>
  <c r="P38" i="19"/>
  <c r="D6" i="7"/>
  <c r="H36" i="5"/>
  <c r="C7" i="7"/>
  <c r="B8" i="7"/>
  <c r="G36" i="10" s="1"/>
  <c r="G7" i="10" s="1"/>
  <c r="AW51" i="3"/>
  <c r="J19" i="16" s="1"/>
  <c r="R19" i="16" s="1"/>
  <c r="BA52" i="3"/>
  <c r="R24" i="17" s="1"/>
  <c r="AY49" i="3"/>
  <c r="AW53" i="3"/>
  <c r="J18" i="18" s="1"/>
  <c r="R18" i="18" s="1"/>
  <c r="AY53" i="3"/>
  <c r="AW52" i="5"/>
  <c r="L19" i="17" s="1"/>
  <c r="L20" i="17" s="1"/>
  <c r="L28" i="17" s="1"/>
  <c r="AW49" i="5"/>
  <c r="L19" i="15" s="1"/>
  <c r="L20" i="15" s="1"/>
  <c r="BA49" i="3"/>
  <c r="R24" i="15" s="1"/>
  <c r="CA30" i="5"/>
  <c r="CA29" i="5"/>
  <c r="CA28" i="5"/>
  <c r="CA27" i="5"/>
  <c r="CA26" i="5"/>
  <c r="CA25" i="5"/>
  <c r="CA24" i="5"/>
  <c r="CA23" i="5"/>
  <c r="CA22" i="5"/>
  <c r="CA21" i="5"/>
  <c r="CA20" i="5"/>
  <c r="CA19" i="5"/>
  <c r="CA18" i="5"/>
  <c r="CA17" i="5"/>
  <c r="CA16" i="5"/>
  <c r="CA15" i="5"/>
  <c r="CA14" i="5"/>
  <c r="CA13" i="5"/>
  <c r="CA12" i="5"/>
  <c r="CA30" i="3"/>
  <c r="CA29" i="3"/>
  <c r="CA28" i="3"/>
  <c r="CA27" i="3"/>
  <c r="CA26" i="3"/>
  <c r="CA25" i="3"/>
  <c r="CA24" i="3"/>
  <c r="CA23" i="3"/>
  <c r="CA22" i="3"/>
  <c r="CA21" i="3"/>
  <c r="CA20" i="3"/>
  <c r="CA19" i="3"/>
  <c r="CA18" i="3"/>
  <c r="CA17" i="3"/>
  <c r="CA16" i="3"/>
  <c r="CA15" i="3"/>
  <c r="CA14" i="3"/>
  <c r="CA13" i="3"/>
  <c r="CA12" i="3"/>
  <c r="AJ99" i="5"/>
  <c r="AI99" i="5"/>
  <c r="AH99" i="5"/>
  <c r="AG99" i="5"/>
  <c r="AF99" i="5"/>
  <c r="AE99" i="5"/>
  <c r="AD99" i="5"/>
  <c r="AC99" i="5"/>
  <c r="AB99" i="5"/>
  <c r="AA99" i="5"/>
  <c r="Z99" i="5"/>
  <c r="Y99" i="5"/>
  <c r="X99" i="5"/>
  <c r="W99" i="5"/>
  <c r="V99" i="5"/>
  <c r="U99" i="5"/>
  <c r="T99" i="5"/>
  <c r="S99" i="5"/>
  <c r="R99" i="5"/>
  <c r="Q99" i="5"/>
  <c r="P99" i="5"/>
  <c r="O99" i="5"/>
  <c r="N99" i="5"/>
  <c r="M99" i="5"/>
  <c r="L99" i="5"/>
  <c r="K99" i="5"/>
  <c r="J99" i="5"/>
  <c r="I99" i="5"/>
  <c r="H99" i="5"/>
  <c r="G99" i="5"/>
  <c r="F99" i="5"/>
  <c r="AJ98" i="5"/>
  <c r="AI98" i="5"/>
  <c r="AH98" i="5"/>
  <c r="AG98" i="5"/>
  <c r="AF98" i="5"/>
  <c r="AE98" i="5"/>
  <c r="AD98" i="5"/>
  <c r="AC98" i="5"/>
  <c r="AB98" i="5"/>
  <c r="AA98" i="5"/>
  <c r="Z98" i="5"/>
  <c r="Y98" i="5"/>
  <c r="X98" i="5"/>
  <c r="W98" i="5"/>
  <c r="V98" i="5"/>
  <c r="U98" i="5"/>
  <c r="T98" i="5"/>
  <c r="S98" i="5"/>
  <c r="R98" i="5"/>
  <c r="Q98" i="5"/>
  <c r="P98" i="5"/>
  <c r="O98" i="5"/>
  <c r="N98" i="5"/>
  <c r="M98" i="5"/>
  <c r="L98" i="5"/>
  <c r="K98" i="5"/>
  <c r="J98" i="5"/>
  <c r="I98" i="5"/>
  <c r="H98" i="5"/>
  <c r="G98" i="5"/>
  <c r="F98" i="5"/>
  <c r="AJ97" i="5"/>
  <c r="AI97" i="5"/>
  <c r="AH97" i="5"/>
  <c r="AG97" i="5"/>
  <c r="AF97" i="5"/>
  <c r="AE97" i="5"/>
  <c r="AD97" i="5"/>
  <c r="AC97" i="5"/>
  <c r="AB97" i="5"/>
  <c r="AA97" i="5"/>
  <c r="Z97" i="5"/>
  <c r="Y97" i="5"/>
  <c r="X97" i="5"/>
  <c r="W97" i="5"/>
  <c r="V97" i="5"/>
  <c r="U97" i="5"/>
  <c r="T97" i="5"/>
  <c r="S97" i="5"/>
  <c r="R97" i="5"/>
  <c r="Q97" i="5"/>
  <c r="P97" i="5"/>
  <c r="O97" i="5"/>
  <c r="N97" i="5"/>
  <c r="M97" i="5"/>
  <c r="L97" i="5"/>
  <c r="K97" i="5"/>
  <c r="J97" i="5"/>
  <c r="I97" i="5"/>
  <c r="H97" i="5"/>
  <c r="G97" i="5"/>
  <c r="F97" i="5"/>
  <c r="AJ96" i="5"/>
  <c r="AI96" i="5"/>
  <c r="AH96" i="5"/>
  <c r="AG96" i="5"/>
  <c r="AF96" i="5"/>
  <c r="AE96" i="5"/>
  <c r="AD96" i="5"/>
  <c r="AC96" i="5"/>
  <c r="AB96" i="5"/>
  <c r="AA96" i="5"/>
  <c r="Z96" i="5"/>
  <c r="Y96" i="5"/>
  <c r="X96" i="5"/>
  <c r="W96" i="5"/>
  <c r="V96" i="5"/>
  <c r="U96" i="5"/>
  <c r="T96" i="5"/>
  <c r="S96" i="5"/>
  <c r="R96" i="5"/>
  <c r="Q96" i="5"/>
  <c r="P96" i="5"/>
  <c r="O96" i="5"/>
  <c r="N96" i="5"/>
  <c r="M96" i="5"/>
  <c r="L96" i="5"/>
  <c r="K96" i="5"/>
  <c r="J96" i="5"/>
  <c r="I96" i="5"/>
  <c r="H96" i="5"/>
  <c r="G96" i="5"/>
  <c r="F96" i="5"/>
  <c r="AJ95" i="5"/>
  <c r="AI95" i="5"/>
  <c r="AH95" i="5"/>
  <c r="AG95" i="5"/>
  <c r="AF95" i="5"/>
  <c r="AE95" i="5"/>
  <c r="AD95" i="5"/>
  <c r="AC95" i="5"/>
  <c r="AB95" i="5"/>
  <c r="AA95" i="5"/>
  <c r="Z95" i="5"/>
  <c r="Y95" i="5"/>
  <c r="X95" i="5"/>
  <c r="W95" i="5"/>
  <c r="V95" i="5"/>
  <c r="U95" i="5"/>
  <c r="T95" i="5"/>
  <c r="S95" i="5"/>
  <c r="R95" i="5"/>
  <c r="Q95" i="5"/>
  <c r="P95" i="5"/>
  <c r="O95" i="5"/>
  <c r="N95" i="5"/>
  <c r="M95" i="5"/>
  <c r="L95" i="5"/>
  <c r="K95" i="5"/>
  <c r="J95" i="5"/>
  <c r="I95" i="5"/>
  <c r="H95" i="5"/>
  <c r="G95" i="5"/>
  <c r="F95" i="5"/>
  <c r="AJ94" i="5"/>
  <c r="AI94" i="5"/>
  <c r="AH94" i="5"/>
  <c r="AG94" i="5"/>
  <c r="AF94" i="5"/>
  <c r="AE94" i="5"/>
  <c r="AD94" i="5"/>
  <c r="AC94" i="5"/>
  <c r="AB94" i="5"/>
  <c r="AA94" i="5"/>
  <c r="Z94" i="5"/>
  <c r="Y94" i="5"/>
  <c r="X94" i="5"/>
  <c r="W94" i="5"/>
  <c r="V94" i="5"/>
  <c r="U94" i="5"/>
  <c r="T94" i="5"/>
  <c r="S94" i="5"/>
  <c r="R94" i="5"/>
  <c r="Q94" i="5"/>
  <c r="P94" i="5"/>
  <c r="O94" i="5"/>
  <c r="N94" i="5"/>
  <c r="M94" i="5"/>
  <c r="L94" i="5"/>
  <c r="K94" i="5"/>
  <c r="J94" i="5"/>
  <c r="I94" i="5"/>
  <c r="H94" i="5"/>
  <c r="G94" i="5"/>
  <c r="F94" i="5"/>
  <c r="AJ93" i="5"/>
  <c r="AI93" i="5"/>
  <c r="AH93" i="5"/>
  <c r="AG93" i="5"/>
  <c r="AF93" i="5"/>
  <c r="AE93" i="5"/>
  <c r="AD93" i="5"/>
  <c r="AC93" i="5"/>
  <c r="AB93" i="5"/>
  <c r="AA93" i="5"/>
  <c r="Z93" i="5"/>
  <c r="Y93" i="5"/>
  <c r="X93" i="5"/>
  <c r="W93" i="5"/>
  <c r="V93" i="5"/>
  <c r="U93" i="5"/>
  <c r="T93" i="5"/>
  <c r="S93" i="5"/>
  <c r="R93" i="5"/>
  <c r="Q93" i="5"/>
  <c r="P93" i="5"/>
  <c r="O93" i="5"/>
  <c r="N93" i="5"/>
  <c r="M93" i="5"/>
  <c r="L93" i="5"/>
  <c r="K93" i="5"/>
  <c r="J93" i="5"/>
  <c r="I93" i="5"/>
  <c r="H93" i="5"/>
  <c r="G93" i="5"/>
  <c r="F93" i="5"/>
  <c r="AJ92" i="5"/>
  <c r="AI92" i="5"/>
  <c r="AH92" i="5"/>
  <c r="AG92" i="5"/>
  <c r="AF92" i="5"/>
  <c r="AE92" i="5"/>
  <c r="AD92" i="5"/>
  <c r="AC92" i="5"/>
  <c r="AB92" i="5"/>
  <c r="AA92" i="5"/>
  <c r="Z92" i="5"/>
  <c r="Y92" i="5"/>
  <c r="X92" i="5"/>
  <c r="W92" i="5"/>
  <c r="V92" i="5"/>
  <c r="U92" i="5"/>
  <c r="T92" i="5"/>
  <c r="S92" i="5"/>
  <c r="R92" i="5"/>
  <c r="Q92" i="5"/>
  <c r="P92" i="5"/>
  <c r="O92" i="5"/>
  <c r="N92" i="5"/>
  <c r="M92" i="5"/>
  <c r="L92" i="5"/>
  <c r="K92" i="5"/>
  <c r="J92" i="5"/>
  <c r="I92" i="5"/>
  <c r="H92" i="5"/>
  <c r="G92" i="5"/>
  <c r="F92" i="5"/>
  <c r="AJ91" i="5"/>
  <c r="AI91" i="5"/>
  <c r="AH91" i="5"/>
  <c r="AG91" i="5"/>
  <c r="AF91" i="5"/>
  <c r="AE91" i="5"/>
  <c r="AD91" i="5"/>
  <c r="AC91" i="5"/>
  <c r="AB91" i="5"/>
  <c r="AA91" i="5"/>
  <c r="Z91" i="5"/>
  <c r="Y91" i="5"/>
  <c r="X91" i="5"/>
  <c r="W91" i="5"/>
  <c r="V91" i="5"/>
  <c r="U91" i="5"/>
  <c r="T91" i="5"/>
  <c r="S91" i="5"/>
  <c r="R91" i="5"/>
  <c r="Q91" i="5"/>
  <c r="P91" i="5"/>
  <c r="O91" i="5"/>
  <c r="N91" i="5"/>
  <c r="M91" i="5"/>
  <c r="L91" i="5"/>
  <c r="K91" i="5"/>
  <c r="J91" i="5"/>
  <c r="I91" i="5"/>
  <c r="H91" i="5"/>
  <c r="G91" i="5"/>
  <c r="F91" i="5"/>
  <c r="AJ90" i="5"/>
  <c r="AI90" i="5"/>
  <c r="AH90" i="5"/>
  <c r="AG90" i="5"/>
  <c r="AF90" i="5"/>
  <c r="AE90" i="5"/>
  <c r="AD90" i="5"/>
  <c r="AC90" i="5"/>
  <c r="AB90" i="5"/>
  <c r="AA90" i="5"/>
  <c r="Z90" i="5"/>
  <c r="Y90" i="5"/>
  <c r="X90" i="5"/>
  <c r="W90" i="5"/>
  <c r="V90" i="5"/>
  <c r="U90" i="5"/>
  <c r="T90" i="5"/>
  <c r="S90" i="5"/>
  <c r="R90" i="5"/>
  <c r="Q90" i="5"/>
  <c r="P90" i="5"/>
  <c r="O90" i="5"/>
  <c r="N90" i="5"/>
  <c r="M90" i="5"/>
  <c r="L90" i="5"/>
  <c r="K90" i="5"/>
  <c r="J90" i="5"/>
  <c r="I90" i="5"/>
  <c r="H90" i="5"/>
  <c r="G90" i="5"/>
  <c r="F90" i="5"/>
  <c r="AJ89" i="5"/>
  <c r="AI89" i="5"/>
  <c r="AH89" i="5"/>
  <c r="AG89" i="5"/>
  <c r="AF89" i="5"/>
  <c r="AE89" i="5"/>
  <c r="AD89" i="5"/>
  <c r="AC89" i="5"/>
  <c r="AB89" i="5"/>
  <c r="AA89" i="5"/>
  <c r="Z89" i="5"/>
  <c r="Y89" i="5"/>
  <c r="X89" i="5"/>
  <c r="W89" i="5"/>
  <c r="V89" i="5"/>
  <c r="U89" i="5"/>
  <c r="T89" i="5"/>
  <c r="S89" i="5"/>
  <c r="R89" i="5"/>
  <c r="Q89" i="5"/>
  <c r="P89" i="5"/>
  <c r="O89" i="5"/>
  <c r="N89" i="5"/>
  <c r="M89" i="5"/>
  <c r="L89" i="5"/>
  <c r="K89" i="5"/>
  <c r="J89" i="5"/>
  <c r="I89" i="5"/>
  <c r="H89" i="5"/>
  <c r="G89" i="5"/>
  <c r="F89" i="5"/>
  <c r="AJ88" i="5"/>
  <c r="AI88" i="5"/>
  <c r="AH88" i="5"/>
  <c r="AG88" i="5"/>
  <c r="AF88" i="5"/>
  <c r="AE88" i="5"/>
  <c r="AD88" i="5"/>
  <c r="AC88" i="5"/>
  <c r="AB88" i="5"/>
  <c r="AA88" i="5"/>
  <c r="Z88" i="5"/>
  <c r="Y88" i="5"/>
  <c r="X88" i="5"/>
  <c r="W88" i="5"/>
  <c r="V88" i="5"/>
  <c r="U88" i="5"/>
  <c r="T88" i="5"/>
  <c r="S88" i="5"/>
  <c r="R88" i="5"/>
  <c r="Q88" i="5"/>
  <c r="P88" i="5"/>
  <c r="O88" i="5"/>
  <c r="N88" i="5"/>
  <c r="M88" i="5"/>
  <c r="L88" i="5"/>
  <c r="K88" i="5"/>
  <c r="J88" i="5"/>
  <c r="I88" i="5"/>
  <c r="H88" i="5"/>
  <c r="G88" i="5"/>
  <c r="F88" i="5"/>
  <c r="AJ87" i="5"/>
  <c r="AI87" i="5"/>
  <c r="AH87" i="5"/>
  <c r="AG87" i="5"/>
  <c r="AF87" i="5"/>
  <c r="AE87" i="5"/>
  <c r="AD87" i="5"/>
  <c r="AC87" i="5"/>
  <c r="AB87" i="5"/>
  <c r="AA87" i="5"/>
  <c r="Z87" i="5"/>
  <c r="Y87" i="5"/>
  <c r="X87" i="5"/>
  <c r="W87" i="5"/>
  <c r="V87" i="5"/>
  <c r="U87" i="5"/>
  <c r="T87" i="5"/>
  <c r="S87" i="5"/>
  <c r="R87" i="5"/>
  <c r="Q87" i="5"/>
  <c r="P87" i="5"/>
  <c r="O87" i="5"/>
  <c r="N87" i="5"/>
  <c r="M87" i="5"/>
  <c r="L87" i="5"/>
  <c r="K87" i="5"/>
  <c r="J87" i="5"/>
  <c r="I87" i="5"/>
  <c r="H87" i="5"/>
  <c r="G87" i="5"/>
  <c r="F87" i="5"/>
  <c r="AJ86" i="5"/>
  <c r="AI86" i="5"/>
  <c r="AH86" i="5"/>
  <c r="AG86" i="5"/>
  <c r="AF86" i="5"/>
  <c r="AE86" i="5"/>
  <c r="AD86" i="5"/>
  <c r="AC86" i="5"/>
  <c r="AB86" i="5"/>
  <c r="AA86" i="5"/>
  <c r="Z86" i="5"/>
  <c r="Y86" i="5"/>
  <c r="X86" i="5"/>
  <c r="W86" i="5"/>
  <c r="V86" i="5"/>
  <c r="U86" i="5"/>
  <c r="T86" i="5"/>
  <c r="S86" i="5"/>
  <c r="R86" i="5"/>
  <c r="Q86" i="5"/>
  <c r="P86" i="5"/>
  <c r="O86" i="5"/>
  <c r="N86" i="5"/>
  <c r="M86" i="5"/>
  <c r="L86" i="5"/>
  <c r="K86" i="5"/>
  <c r="J86" i="5"/>
  <c r="I86" i="5"/>
  <c r="H86" i="5"/>
  <c r="G86" i="5"/>
  <c r="F86" i="5"/>
  <c r="AJ85" i="5"/>
  <c r="AI85" i="5"/>
  <c r="AH85" i="5"/>
  <c r="AG85" i="5"/>
  <c r="AF85" i="5"/>
  <c r="AE85" i="5"/>
  <c r="AD85" i="5"/>
  <c r="AC85" i="5"/>
  <c r="AB85" i="5"/>
  <c r="AA85" i="5"/>
  <c r="Z85" i="5"/>
  <c r="Y85" i="5"/>
  <c r="X85" i="5"/>
  <c r="W85" i="5"/>
  <c r="V85" i="5"/>
  <c r="U85" i="5"/>
  <c r="T85" i="5"/>
  <c r="S85" i="5"/>
  <c r="R85" i="5"/>
  <c r="Q85" i="5"/>
  <c r="P85" i="5"/>
  <c r="O85" i="5"/>
  <c r="N85" i="5"/>
  <c r="M85" i="5"/>
  <c r="L85" i="5"/>
  <c r="K85" i="5"/>
  <c r="J85" i="5"/>
  <c r="I85" i="5"/>
  <c r="H85" i="5"/>
  <c r="G85" i="5"/>
  <c r="F85" i="5"/>
  <c r="AJ84" i="5"/>
  <c r="AI84" i="5"/>
  <c r="AH84" i="5"/>
  <c r="AG84" i="5"/>
  <c r="AF84" i="5"/>
  <c r="AE84" i="5"/>
  <c r="AD84" i="5"/>
  <c r="AC84" i="5"/>
  <c r="AB84" i="5"/>
  <c r="AA84" i="5"/>
  <c r="Z84" i="5"/>
  <c r="Y84" i="5"/>
  <c r="X84" i="5"/>
  <c r="W84" i="5"/>
  <c r="V84" i="5"/>
  <c r="U84" i="5"/>
  <c r="T84" i="5"/>
  <c r="S84" i="5"/>
  <c r="R84" i="5"/>
  <c r="Q84" i="5"/>
  <c r="P84" i="5"/>
  <c r="O84" i="5"/>
  <c r="N84" i="5"/>
  <c r="M84" i="5"/>
  <c r="L84" i="5"/>
  <c r="K84" i="5"/>
  <c r="J84" i="5"/>
  <c r="I84" i="5"/>
  <c r="H84" i="5"/>
  <c r="G84" i="5"/>
  <c r="F84" i="5"/>
  <c r="W53" i="5"/>
  <c r="AJ50" i="5"/>
  <c r="AI50" i="5"/>
  <c r="AH50" i="5"/>
  <c r="AG50" i="5"/>
  <c r="AG32" i="5" s="1"/>
  <c r="AF50" i="5"/>
  <c r="AE50" i="5"/>
  <c r="AD50" i="5"/>
  <c r="AC50" i="5"/>
  <c r="AC32" i="5" s="1"/>
  <c r="AB50" i="5"/>
  <c r="AA50" i="5"/>
  <c r="Z50" i="5"/>
  <c r="Y50" i="5"/>
  <c r="Y32" i="5" s="1"/>
  <c r="X50" i="5"/>
  <c r="W50" i="5"/>
  <c r="V50" i="5"/>
  <c r="U50" i="5"/>
  <c r="U32" i="5" s="1"/>
  <c r="T50" i="5"/>
  <c r="S50" i="5"/>
  <c r="R50" i="5"/>
  <c r="Q50" i="5"/>
  <c r="P50" i="5"/>
  <c r="O50" i="5"/>
  <c r="N50" i="5"/>
  <c r="M50" i="5"/>
  <c r="L50" i="5"/>
  <c r="K50" i="5"/>
  <c r="J50" i="5"/>
  <c r="I50" i="5"/>
  <c r="H50" i="5"/>
  <c r="G50" i="5"/>
  <c r="AJ31" i="5"/>
  <c r="AI31" i="5"/>
  <c r="AH31" i="5"/>
  <c r="AG31" i="5"/>
  <c r="AF31" i="5"/>
  <c r="AE31" i="5"/>
  <c r="AD31" i="5"/>
  <c r="AD32" i="5" s="1"/>
  <c r="AC31" i="5"/>
  <c r="AB31" i="5"/>
  <c r="AA31" i="5"/>
  <c r="Z31" i="5"/>
  <c r="Y31" i="5"/>
  <c r="X31" i="5"/>
  <c r="W31" i="5"/>
  <c r="V31" i="5"/>
  <c r="V32" i="5" s="1"/>
  <c r="U31" i="5"/>
  <c r="T31" i="5"/>
  <c r="S31" i="5"/>
  <c r="R31" i="5"/>
  <c r="Q31" i="5"/>
  <c r="P31" i="5"/>
  <c r="O31" i="5"/>
  <c r="N31" i="5"/>
  <c r="M31" i="5"/>
  <c r="L31" i="5"/>
  <c r="K31" i="5"/>
  <c r="J31" i="5"/>
  <c r="I31" i="5"/>
  <c r="H31" i="5"/>
  <c r="G31" i="5"/>
  <c r="AM30" i="5"/>
  <c r="AL30" i="5"/>
  <c r="AM29" i="5"/>
  <c r="AL29" i="5"/>
  <c r="AM28" i="5"/>
  <c r="AL28" i="5"/>
  <c r="AM27" i="5"/>
  <c r="AL27" i="5"/>
  <c r="AM26" i="5"/>
  <c r="AL26" i="5"/>
  <c r="AM25" i="5"/>
  <c r="AL25" i="5"/>
  <c r="AM24" i="5"/>
  <c r="AL24" i="5"/>
  <c r="AM23" i="5"/>
  <c r="AL23" i="5"/>
  <c r="AM22" i="5"/>
  <c r="AL22" i="5"/>
  <c r="AM21" i="5"/>
  <c r="AL21" i="5"/>
  <c r="AM20" i="5"/>
  <c r="AL20" i="5"/>
  <c r="AM19" i="5"/>
  <c r="AL19" i="5"/>
  <c r="AM18" i="5"/>
  <c r="AL18" i="5"/>
  <c r="AM17" i="5"/>
  <c r="AL17" i="5"/>
  <c r="AM16" i="5"/>
  <c r="AL16" i="5"/>
  <c r="AM15" i="5"/>
  <c r="AL15" i="5"/>
  <c r="AM14" i="5"/>
  <c r="AL14" i="5"/>
  <c r="AM13" i="5"/>
  <c r="AL13" i="5"/>
  <c r="AM12" i="5"/>
  <c r="AL12" i="5"/>
  <c r="AM11" i="5"/>
  <c r="AL11" i="5"/>
  <c r="H7" i="5"/>
  <c r="G7" i="5"/>
  <c r="AJ99" i="3"/>
  <c r="AI99" i="3"/>
  <c r="AH99" i="3"/>
  <c r="AG99" i="3"/>
  <c r="AF99" i="3"/>
  <c r="AE99" i="3"/>
  <c r="AD99" i="3"/>
  <c r="AC99" i="3"/>
  <c r="AB99" i="3"/>
  <c r="AA99" i="3"/>
  <c r="Z99" i="3"/>
  <c r="Y99" i="3"/>
  <c r="X99" i="3"/>
  <c r="W99" i="3"/>
  <c r="V99" i="3"/>
  <c r="U99" i="3"/>
  <c r="T99" i="3"/>
  <c r="S99" i="3"/>
  <c r="R99" i="3"/>
  <c r="Q99" i="3"/>
  <c r="P99" i="3"/>
  <c r="O99" i="3"/>
  <c r="N99" i="3"/>
  <c r="M99" i="3"/>
  <c r="L99" i="3"/>
  <c r="K99" i="3"/>
  <c r="J99" i="3"/>
  <c r="I99" i="3"/>
  <c r="H99" i="3"/>
  <c r="G99" i="3"/>
  <c r="F99" i="3"/>
  <c r="AJ98" i="3"/>
  <c r="AI98" i="3"/>
  <c r="AH98" i="3"/>
  <c r="AG98" i="3"/>
  <c r="AF98" i="3"/>
  <c r="AE98" i="3"/>
  <c r="AD98" i="3"/>
  <c r="AC98" i="3"/>
  <c r="AB98" i="3"/>
  <c r="AA98" i="3"/>
  <c r="Z98" i="3"/>
  <c r="Y98" i="3"/>
  <c r="X98" i="3"/>
  <c r="W98" i="3"/>
  <c r="V98" i="3"/>
  <c r="U98" i="3"/>
  <c r="T98" i="3"/>
  <c r="S98" i="3"/>
  <c r="R98" i="3"/>
  <c r="Q98" i="3"/>
  <c r="P98" i="3"/>
  <c r="O98" i="3"/>
  <c r="N98" i="3"/>
  <c r="M98" i="3"/>
  <c r="L98" i="3"/>
  <c r="K98" i="3"/>
  <c r="J98" i="3"/>
  <c r="I98" i="3"/>
  <c r="H98" i="3"/>
  <c r="G98" i="3"/>
  <c r="F98" i="3"/>
  <c r="AJ97" i="3"/>
  <c r="AI97" i="3"/>
  <c r="AH97" i="3"/>
  <c r="AG97" i="3"/>
  <c r="AF97" i="3"/>
  <c r="AE97" i="3"/>
  <c r="AD97" i="3"/>
  <c r="AC97" i="3"/>
  <c r="AB97" i="3"/>
  <c r="AA97" i="3"/>
  <c r="Z97" i="3"/>
  <c r="Y97" i="3"/>
  <c r="X97" i="3"/>
  <c r="W97" i="3"/>
  <c r="V97" i="3"/>
  <c r="U97" i="3"/>
  <c r="T97" i="3"/>
  <c r="S97" i="3"/>
  <c r="R97" i="3"/>
  <c r="Q97" i="3"/>
  <c r="P97" i="3"/>
  <c r="O97" i="3"/>
  <c r="N97" i="3"/>
  <c r="M97" i="3"/>
  <c r="L97" i="3"/>
  <c r="K97" i="3"/>
  <c r="J97" i="3"/>
  <c r="I97" i="3"/>
  <c r="H97" i="3"/>
  <c r="G97" i="3"/>
  <c r="F97" i="3"/>
  <c r="AJ96" i="3"/>
  <c r="AI96" i="3"/>
  <c r="AH96" i="3"/>
  <c r="AG96" i="3"/>
  <c r="AF96" i="3"/>
  <c r="AE96" i="3"/>
  <c r="AD96" i="3"/>
  <c r="AC96" i="3"/>
  <c r="AB96" i="3"/>
  <c r="AA96" i="3"/>
  <c r="Z96" i="3"/>
  <c r="Y96" i="3"/>
  <c r="X96" i="3"/>
  <c r="W96" i="3"/>
  <c r="V96" i="3"/>
  <c r="U96" i="3"/>
  <c r="T96" i="3"/>
  <c r="S96" i="3"/>
  <c r="R96" i="3"/>
  <c r="Q96" i="3"/>
  <c r="P96" i="3"/>
  <c r="O96" i="3"/>
  <c r="N96" i="3"/>
  <c r="M96" i="3"/>
  <c r="L96" i="3"/>
  <c r="K96" i="3"/>
  <c r="J96" i="3"/>
  <c r="I96" i="3"/>
  <c r="H96" i="3"/>
  <c r="G96" i="3"/>
  <c r="F96" i="3"/>
  <c r="AJ95" i="3"/>
  <c r="AI95" i="3"/>
  <c r="AH95" i="3"/>
  <c r="AG95" i="3"/>
  <c r="AF95" i="3"/>
  <c r="AE95" i="3"/>
  <c r="AD95" i="3"/>
  <c r="AC95" i="3"/>
  <c r="AB95" i="3"/>
  <c r="AA95" i="3"/>
  <c r="Z95" i="3"/>
  <c r="Y95" i="3"/>
  <c r="X95" i="3"/>
  <c r="W95" i="3"/>
  <c r="V95" i="3"/>
  <c r="U95" i="3"/>
  <c r="T95" i="3"/>
  <c r="S95" i="3"/>
  <c r="R95" i="3"/>
  <c r="Q95" i="3"/>
  <c r="P95" i="3"/>
  <c r="O95" i="3"/>
  <c r="N95" i="3"/>
  <c r="M95" i="3"/>
  <c r="L95" i="3"/>
  <c r="K95" i="3"/>
  <c r="J95" i="3"/>
  <c r="I95" i="3"/>
  <c r="H95" i="3"/>
  <c r="G95" i="3"/>
  <c r="F95" i="3"/>
  <c r="AJ94" i="3"/>
  <c r="AI94" i="3"/>
  <c r="AH94" i="3"/>
  <c r="AG94" i="3"/>
  <c r="AF94" i="3"/>
  <c r="AE94" i="3"/>
  <c r="AD94" i="3"/>
  <c r="AC94" i="3"/>
  <c r="AB94" i="3"/>
  <c r="AA94" i="3"/>
  <c r="Z94" i="3"/>
  <c r="Y94" i="3"/>
  <c r="X94" i="3"/>
  <c r="W94" i="3"/>
  <c r="V94" i="3"/>
  <c r="U94" i="3"/>
  <c r="T94" i="3"/>
  <c r="S94" i="3"/>
  <c r="R94" i="3"/>
  <c r="Q94" i="3"/>
  <c r="P94" i="3"/>
  <c r="O94" i="3"/>
  <c r="N94" i="3"/>
  <c r="M94" i="3"/>
  <c r="L94" i="3"/>
  <c r="K94" i="3"/>
  <c r="J94" i="3"/>
  <c r="I94" i="3"/>
  <c r="H94" i="3"/>
  <c r="G94" i="3"/>
  <c r="F94" i="3"/>
  <c r="AJ93" i="3"/>
  <c r="AI93" i="3"/>
  <c r="AH93" i="3"/>
  <c r="AG93" i="3"/>
  <c r="AF93" i="3"/>
  <c r="AE93" i="3"/>
  <c r="AD93" i="3"/>
  <c r="AC93" i="3"/>
  <c r="AB93" i="3"/>
  <c r="AA93" i="3"/>
  <c r="Z93" i="3"/>
  <c r="Y93" i="3"/>
  <c r="X93" i="3"/>
  <c r="W93" i="3"/>
  <c r="V93" i="3"/>
  <c r="U93" i="3"/>
  <c r="T93" i="3"/>
  <c r="S93" i="3"/>
  <c r="R93" i="3"/>
  <c r="Q93" i="3"/>
  <c r="P93" i="3"/>
  <c r="O93" i="3"/>
  <c r="N93" i="3"/>
  <c r="M93" i="3"/>
  <c r="L93" i="3"/>
  <c r="K93" i="3"/>
  <c r="J93" i="3"/>
  <c r="I93" i="3"/>
  <c r="H93" i="3"/>
  <c r="G93" i="3"/>
  <c r="F93" i="3"/>
  <c r="AJ92" i="3"/>
  <c r="AI92" i="3"/>
  <c r="AH92" i="3"/>
  <c r="AG92" i="3"/>
  <c r="AF92" i="3"/>
  <c r="AE92" i="3"/>
  <c r="AD92" i="3"/>
  <c r="AC92" i="3"/>
  <c r="AB92" i="3"/>
  <c r="AA92" i="3"/>
  <c r="Z92" i="3"/>
  <c r="Y92" i="3"/>
  <c r="X92" i="3"/>
  <c r="W92" i="3"/>
  <c r="V92" i="3"/>
  <c r="U92" i="3"/>
  <c r="T92" i="3"/>
  <c r="S92" i="3"/>
  <c r="R92" i="3"/>
  <c r="Q92" i="3"/>
  <c r="P92" i="3"/>
  <c r="O92" i="3"/>
  <c r="N92" i="3"/>
  <c r="M92" i="3"/>
  <c r="L92" i="3"/>
  <c r="K92" i="3"/>
  <c r="J92" i="3"/>
  <c r="I92" i="3"/>
  <c r="H92" i="3"/>
  <c r="G92" i="3"/>
  <c r="F92" i="3"/>
  <c r="AJ91" i="3"/>
  <c r="AI91" i="3"/>
  <c r="AH91" i="3"/>
  <c r="AG91" i="3"/>
  <c r="AF91" i="3"/>
  <c r="AE91" i="3"/>
  <c r="AD91" i="3"/>
  <c r="AC91" i="3"/>
  <c r="AB91" i="3"/>
  <c r="AA91" i="3"/>
  <c r="Z91" i="3"/>
  <c r="Y91" i="3"/>
  <c r="X91" i="3"/>
  <c r="W91" i="3"/>
  <c r="V91" i="3"/>
  <c r="U91" i="3"/>
  <c r="T91" i="3"/>
  <c r="S91" i="3"/>
  <c r="R91" i="3"/>
  <c r="Q91" i="3"/>
  <c r="P91" i="3"/>
  <c r="O91" i="3"/>
  <c r="N91" i="3"/>
  <c r="M91" i="3"/>
  <c r="L91" i="3"/>
  <c r="K91" i="3"/>
  <c r="J91" i="3"/>
  <c r="I91" i="3"/>
  <c r="H91" i="3"/>
  <c r="G91" i="3"/>
  <c r="F91" i="3"/>
  <c r="AJ90" i="3"/>
  <c r="AI90" i="3"/>
  <c r="AH90" i="3"/>
  <c r="AG90" i="3"/>
  <c r="AF90" i="3"/>
  <c r="AE90" i="3"/>
  <c r="AD90" i="3"/>
  <c r="AC90" i="3"/>
  <c r="AB90" i="3"/>
  <c r="AA90" i="3"/>
  <c r="Z90" i="3"/>
  <c r="Y90" i="3"/>
  <c r="X90" i="3"/>
  <c r="W90" i="3"/>
  <c r="V90" i="3"/>
  <c r="U90" i="3"/>
  <c r="T90" i="3"/>
  <c r="S90" i="3"/>
  <c r="R90" i="3"/>
  <c r="Q90" i="3"/>
  <c r="P90" i="3"/>
  <c r="O90" i="3"/>
  <c r="N90" i="3"/>
  <c r="M90" i="3"/>
  <c r="L90" i="3"/>
  <c r="K90" i="3"/>
  <c r="J90" i="3"/>
  <c r="I90" i="3"/>
  <c r="H90" i="3"/>
  <c r="G90" i="3"/>
  <c r="F90" i="3"/>
  <c r="AJ89" i="3"/>
  <c r="AI89" i="3"/>
  <c r="AH89" i="3"/>
  <c r="AG89" i="3"/>
  <c r="AF89" i="3"/>
  <c r="AE89" i="3"/>
  <c r="AD89" i="3"/>
  <c r="AC89" i="3"/>
  <c r="AB89" i="3"/>
  <c r="AA89" i="3"/>
  <c r="Z89" i="3"/>
  <c r="Y89" i="3"/>
  <c r="X89" i="3"/>
  <c r="W89" i="3"/>
  <c r="V89" i="3"/>
  <c r="U89" i="3"/>
  <c r="T89" i="3"/>
  <c r="S89" i="3"/>
  <c r="R89" i="3"/>
  <c r="Q89" i="3"/>
  <c r="P89" i="3"/>
  <c r="O89" i="3"/>
  <c r="N89" i="3"/>
  <c r="M89" i="3"/>
  <c r="L89" i="3"/>
  <c r="K89" i="3"/>
  <c r="J89" i="3"/>
  <c r="I89" i="3"/>
  <c r="H89" i="3"/>
  <c r="G89" i="3"/>
  <c r="F89" i="3"/>
  <c r="AJ88" i="3"/>
  <c r="AI88" i="3"/>
  <c r="AH88" i="3"/>
  <c r="AG88" i="3"/>
  <c r="AF88" i="3"/>
  <c r="AE88" i="3"/>
  <c r="AD88" i="3"/>
  <c r="AC88" i="3"/>
  <c r="AB88" i="3"/>
  <c r="AA88" i="3"/>
  <c r="Z88" i="3"/>
  <c r="Y88" i="3"/>
  <c r="X88" i="3"/>
  <c r="W88" i="3"/>
  <c r="V88" i="3"/>
  <c r="U88" i="3"/>
  <c r="T88" i="3"/>
  <c r="S88" i="3"/>
  <c r="R88" i="3"/>
  <c r="Q88" i="3"/>
  <c r="P88" i="3"/>
  <c r="O88" i="3"/>
  <c r="N88" i="3"/>
  <c r="M88" i="3"/>
  <c r="L88" i="3"/>
  <c r="K88" i="3"/>
  <c r="J88" i="3"/>
  <c r="I88" i="3"/>
  <c r="H88" i="3"/>
  <c r="G88" i="3"/>
  <c r="F88" i="3"/>
  <c r="AJ87" i="3"/>
  <c r="AI87" i="3"/>
  <c r="AH87" i="3"/>
  <c r="AG87" i="3"/>
  <c r="AF87" i="3"/>
  <c r="AE87" i="3"/>
  <c r="AD87" i="3"/>
  <c r="AC87" i="3"/>
  <c r="AB87" i="3"/>
  <c r="AA87" i="3"/>
  <c r="Z87" i="3"/>
  <c r="Y87" i="3"/>
  <c r="X87" i="3"/>
  <c r="W87" i="3"/>
  <c r="V87" i="3"/>
  <c r="U87" i="3"/>
  <c r="T87" i="3"/>
  <c r="S87" i="3"/>
  <c r="R87" i="3"/>
  <c r="Q87" i="3"/>
  <c r="P87" i="3"/>
  <c r="O87" i="3"/>
  <c r="N87" i="3"/>
  <c r="M87" i="3"/>
  <c r="L87" i="3"/>
  <c r="K87" i="3"/>
  <c r="J87" i="3"/>
  <c r="I87" i="3"/>
  <c r="H87" i="3"/>
  <c r="G87" i="3"/>
  <c r="F87" i="3"/>
  <c r="AJ86" i="3"/>
  <c r="AI86" i="3"/>
  <c r="AH86" i="3"/>
  <c r="AG86" i="3"/>
  <c r="AF86" i="3"/>
  <c r="AE86" i="3"/>
  <c r="AD86" i="3"/>
  <c r="AC86" i="3"/>
  <c r="AB86" i="3"/>
  <c r="AA86" i="3"/>
  <c r="Z86" i="3"/>
  <c r="Y86" i="3"/>
  <c r="X86" i="3"/>
  <c r="W86" i="3"/>
  <c r="V86" i="3"/>
  <c r="U86" i="3"/>
  <c r="T86" i="3"/>
  <c r="S86" i="3"/>
  <c r="R86" i="3"/>
  <c r="Q86" i="3"/>
  <c r="P86" i="3"/>
  <c r="O86" i="3"/>
  <c r="N86" i="3"/>
  <c r="M86" i="3"/>
  <c r="L86" i="3"/>
  <c r="K86" i="3"/>
  <c r="J86" i="3"/>
  <c r="I86" i="3"/>
  <c r="H86" i="3"/>
  <c r="G86" i="3"/>
  <c r="F86" i="3"/>
  <c r="AJ85" i="3"/>
  <c r="AI85" i="3"/>
  <c r="AH85" i="3"/>
  <c r="AG85" i="3"/>
  <c r="AF85" i="3"/>
  <c r="AE85" i="3"/>
  <c r="AD85" i="3"/>
  <c r="AC85" i="3"/>
  <c r="AB85" i="3"/>
  <c r="AA85" i="3"/>
  <c r="Z85" i="3"/>
  <c r="Y85" i="3"/>
  <c r="X85" i="3"/>
  <c r="W85" i="3"/>
  <c r="V85" i="3"/>
  <c r="U85" i="3"/>
  <c r="T85" i="3"/>
  <c r="S85" i="3"/>
  <c r="R85" i="3"/>
  <c r="Q85" i="3"/>
  <c r="P85" i="3"/>
  <c r="O85" i="3"/>
  <c r="N85" i="3"/>
  <c r="M85" i="3"/>
  <c r="L85" i="3"/>
  <c r="K85" i="3"/>
  <c r="J85" i="3"/>
  <c r="I85" i="3"/>
  <c r="H85" i="3"/>
  <c r="G85" i="3"/>
  <c r="F85" i="3"/>
  <c r="AJ84" i="3"/>
  <c r="AI84" i="3"/>
  <c r="AH84" i="3"/>
  <c r="AG84" i="3"/>
  <c r="AF84" i="3"/>
  <c r="AE84" i="3"/>
  <c r="AD84" i="3"/>
  <c r="AC84" i="3"/>
  <c r="AB84" i="3"/>
  <c r="AA84" i="3"/>
  <c r="Z84" i="3"/>
  <c r="Y84" i="3"/>
  <c r="X84" i="3"/>
  <c r="W84" i="3"/>
  <c r="V84" i="3"/>
  <c r="U84" i="3"/>
  <c r="T84" i="3"/>
  <c r="S84" i="3"/>
  <c r="R84" i="3"/>
  <c r="Q84" i="3"/>
  <c r="P84" i="3"/>
  <c r="O84" i="3"/>
  <c r="N84" i="3"/>
  <c r="M84" i="3"/>
  <c r="L84" i="3"/>
  <c r="K84" i="3"/>
  <c r="J84" i="3"/>
  <c r="I84" i="3"/>
  <c r="H84" i="3"/>
  <c r="G84" i="3"/>
  <c r="F84" i="3"/>
  <c r="W53" i="3"/>
  <c r="AK50" i="3"/>
  <c r="AJ50" i="3"/>
  <c r="AI50" i="3"/>
  <c r="AH50" i="3"/>
  <c r="AG50" i="3"/>
  <c r="AF50" i="3"/>
  <c r="AE50" i="3"/>
  <c r="AD50" i="3"/>
  <c r="AC50" i="3"/>
  <c r="AB50" i="3"/>
  <c r="AA50" i="3"/>
  <c r="Z50" i="3"/>
  <c r="Y50" i="3"/>
  <c r="X50" i="3"/>
  <c r="W50" i="3"/>
  <c r="V50" i="3"/>
  <c r="U50" i="3"/>
  <c r="T50" i="3"/>
  <c r="S50" i="3"/>
  <c r="R50" i="3"/>
  <c r="Q50" i="3"/>
  <c r="P50" i="3"/>
  <c r="O50" i="3"/>
  <c r="N50" i="3"/>
  <c r="M50" i="3"/>
  <c r="L50" i="3"/>
  <c r="K50" i="3"/>
  <c r="J50" i="3"/>
  <c r="I50" i="3"/>
  <c r="H50" i="3"/>
  <c r="G50" i="3"/>
  <c r="AK31"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AM30" i="3"/>
  <c r="AO30" i="3" s="1"/>
  <c r="CC30" i="3" s="1"/>
  <c r="AL30" i="3"/>
  <c r="AN30" i="3" s="1"/>
  <c r="CB30" i="3" s="1"/>
  <c r="AM29" i="3"/>
  <c r="AO29" i="3" s="1"/>
  <c r="CC29" i="3" s="1"/>
  <c r="AL29" i="3"/>
  <c r="AN29" i="3" s="1"/>
  <c r="CB29" i="3" s="1"/>
  <c r="AM28" i="3"/>
  <c r="AO28" i="3" s="1"/>
  <c r="CC28" i="3" s="1"/>
  <c r="AL28" i="3"/>
  <c r="AN28" i="3" s="1"/>
  <c r="CB28" i="3" s="1"/>
  <c r="AM27" i="3"/>
  <c r="AO27" i="3" s="1"/>
  <c r="CC27" i="3" s="1"/>
  <c r="AL27" i="3"/>
  <c r="AN27" i="3" s="1"/>
  <c r="CB27" i="3" s="1"/>
  <c r="AM26" i="3"/>
  <c r="AO26" i="3" s="1"/>
  <c r="CC26" i="3" s="1"/>
  <c r="AL26" i="3"/>
  <c r="AN26" i="3" s="1"/>
  <c r="CB26" i="3" s="1"/>
  <c r="AM25" i="3"/>
  <c r="AO25" i="3" s="1"/>
  <c r="CC25" i="3" s="1"/>
  <c r="AL25" i="3"/>
  <c r="AN25" i="3" s="1"/>
  <c r="CB25" i="3" s="1"/>
  <c r="AM24" i="3"/>
  <c r="AO24" i="3" s="1"/>
  <c r="CC24" i="3" s="1"/>
  <c r="AL24" i="3"/>
  <c r="AN24" i="3" s="1"/>
  <c r="CB24" i="3" s="1"/>
  <c r="AM23" i="3"/>
  <c r="AO23" i="3" s="1"/>
  <c r="CC23" i="3" s="1"/>
  <c r="AL23" i="3"/>
  <c r="AN23" i="3" s="1"/>
  <c r="CB23" i="3" s="1"/>
  <c r="AM22" i="3"/>
  <c r="AO22" i="3" s="1"/>
  <c r="CC22" i="3" s="1"/>
  <c r="AL22" i="3"/>
  <c r="AN22" i="3" s="1"/>
  <c r="CB22" i="3" s="1"/>
  <c r="AM21" i="3"/>
  <c r="AO21" i="3" s="1"/>
  <c r="CC21" i="3" s="1"/>
  <c r="AL21" i="3"/>
  <c r="AN21" i="3" s="1"/>
  <c r="CB21" i="3" s="1"/>
  <c r="AM20" i="3"/>
  <c r="AO20" i="3" s="1"/>
  <c r="CC20" i="3" s="1"/>
  <c r="AL20" i="3"/>
  <c r="AN20" i="3" s="1"/>
  <c r="CB20" i="3" s="1"/>
  <c r="AM19" i="3"/>
  <c r="AO19" i="3" s="1"/>
  <c r="CC19" i="3" s="1"/>
  <c r="AL19" i="3"/>
  <c r="AN19" i="3" s="1"/>
  <c r="CB19" i="3" s="1"/>
  <c r="AM18" i="3"/>
  <c r="AO18" i="3" s="1"/>
  <c r="CC18" i="3" s="1"/>
  <c r="AL18" i="3"/>
  <c r="AN18" i="3" s="1"/>
  <c r="CB18" i="3" s="1"/>
  <c r="AM17" i="3"/>
  <c r="AO17" i="3" s="1"/>
  <c r="CC17" i="3" s="1"/>
  <c r="AL17" i="3"/>
  <c r="AN17" i="3" s="1"/>
  <c r="CB17" i="3" s="1"/>
  <c r="AM16" i="3"/>
  <c r="AO16" i="3" s="1"/>
  <c r="CC16" i="3" s="1"/>
  <c r="AL16" i="3"/>
  <c r="AN16" i="3" s="1"/>
  <c r="CB16" i="3" s="1"/>
  <c r="AM15" i="3"/>
  <c r="AO15" i="3" s="1"/>
  <c r="CC15" i="3" s="1"/>
  <c r="AL15" i="3"/>
  <c r="AN15" i="3" s="1"/>
  <c r="CB15" i="3" s="1"/>
  <c r="AM14" i="3"/>
  <c r="AO14" i="3" s="1"/>
  <c r="CC14" i="3" s="1"/>
  <c r="AL14" i="3"/>
  <c r="AN14" i="3" s="1"/>
  <c r="CB14" i="3" s="1"/>
  <c r="AM13" i="3"/>
  <c r="AO13" i="3" s="1"/>
  <c r="CC13" i="3" s="1"/>
  <c r="AL13" i="3"/>
  <c r="AN13" i="3" s="1"/>
  <c r="CB13" i="3" s="1"/>
  <c r="AM12" i="3"/>
  <c r="AO12" i="3" s="1"/>
  <c r="CC12" i="3" s="1"/>
  <c r="AL12" i="3"/>
  <c r="AN12" i="3" s="1"/>
  <c r="CB12" i="3" s="1"/>
  <c r="AM11" i="3"/>
  <c r="AO11" i="3" s="1"/>
  <c r="CC11" i="3" s="1"/>
  <c r="AL11" i="3"/>
  <c r="AN11" i="3" s="1"/>
  <c r="CB11" i="3" s="1"/>
  <c r="H7" i="3"/>
  <c r="AW49" i="3" l="1"/>
  <c r="J19" i="15" s="1"/>
  <c r="J20" i="15" s="1"/>
  <c r="P44" i="17"/>
  <c r="P44" i="15"/>
  <c r="J20" i="16"/>
  <c r="R20" i="16" s="1"/>
  <c r="T20" i="16" s="1"/>
  <c r="AW52" i="3"/>
  <c r="J19" i="17" s="1"/>
  <c r="R19" i="17" s="1"/>
  <c r="T19" i="17" s="1"/>
  <c r="R20" i="15"/>
  <c r="P37" i="15" s="1"/>
  <c r="J19" i="18"/>
  <c r="R19" i="18" s="1"/>
  <c r="T19" i="18" s="1"/>
  <c r="R19" i="15"/>
  <c r="T19" i="15" s="1"/>
  <c r="T19" i="19"/>
  <c r="T28" i="19" s="1"/>
  <c r="P36" i="19"/>
  <c r="T20" i="19"/>
  <c r="P37" i="19"/>
  <c r="Q32" i="5"/>
  <c r="D7" i="7"/>
  <c r="H36" i="9"/>
  <c r="H7" i="9" s="1"/>
  <c r="T18" i="18"/>
  <c r="P35" i="18"/>
  <c r="T19" i="16"/>
  <c r="P36" i="16"/>
  <c r="T24" i="16"/>
  <c r="P41" i="16"/>
  <c r="M32" i="5"/>
  <c r="F5" i="7"/>
  <c r="J36" i="3"/>
  <c r="J7" i="3" s="1"/>
  <c r="T24" i="17"/>
  <c r="T24" i="15" s="1"/>
  <c r="P41" i="17"/>
  <c r="P41" i="15" s="1"/>
  <c r="E6" i="7"/>
  <c r="I36" i="5"/>
  <c r="I7" i="5" s="1"/>
  <c r="J28" i="19"/>
  <c r="R28" i="19" s="1"/>
  <c r="CD11" i="5"/>
  <c r="AN11" i="5" s="1"/>
  <c r="CB11" i="5" s="1"/>
  <c r="CD13" i="5"/>
  <c r="AN13" i="5" s="1"/>
  <c r="CB13" i="5" s="1"/>
  <c r="B9" i="7"/>
  <c r="G36" i="11" s="1"/>
  <c r="G7" i="11" s="1"/>
  <c r="C8" i="7"/>
  <c r="CD21" i="5"/>
  <c r="AN21" i="5" s="1"/>
  <c r="CB21" i="5" s="1"/>
  <c r="CD29" i="5"/>
  <c r="AN29" i="5" s="1"/>
  <c r="CB29" i="5" s="1"/>
  <c r="AK99" i="5"/>
  <c r="V54" i="5" s="1"/>
  <c r="AK95" i="5"/>
  <c r="R54" i="5" s="1"/>
  <c r="AK91" i="5"/>
  <c r="N54" i="5" s="1"/>
  <c r="AK87" i="5"/>
  <c r="AK92" i="5"/>
  <c r="O54" i="5" s="1"/>
  <c r="AK84" i="5"/>
  <c r="G54" i="5" s="1"/>
  <c r="AK98" i="5"/>
  <c r="U54" i="5" s="1"/>
  <c r="AK94" i="5"/>
  <c r="Q54" i="5" s="1"/>
  <c r="AK90" i="5"/>
  <c r="M54" i="5" s="1"/>
  <c r="AK86" i="5"/>
  <c r="AK96" i="5"/>
  <c r="S54" i="5" s="1"/>
  <c r="AK88" i="5"/>
  <c r="K54" i="5" s="1"/>
  <c r="AK97" i="5"/>
  <c r="T54" i="5" s="1"/>
  <c r="AK93" i="5"/>
  <c r="P54" i="5" s="1"/>
  <c r="AK89" i="5"/>
  <c r="L54" i="5" s="1"/>
  <c r="AK85" i="5"/>
  <c r="H54" i="5" s="1"/>
  <c r="I32" i="5"/>
  <c r="CD12" i="5"/>
  <c r="AN12" i="5" s="1"/>
  <c r="CB12" i="5" s="1"/>
  <c r="CD16" i="5"/>
  <c r="AN16" i="5" s="1"/>
  <c r="CB16" i="5" s="1"/>
  <c r="CD20" i="5"/>
  <c r="AN20" i="5" s="1"/>
  <c r="CB20" i="5" s="1"/>
  <c r="CD24" i="5"/>
  <c r="AN24" i="5" s="1"/>
  <c r="CB24" i="5" s="1"/>
  <c r="CE15" i="5"/>
  <c r="AO15" i="5" s="1"/>
  <c r="CC15" i="5" s="1"/>
  <c r="CE19" i="5"/>
  <c r="AO19" i="5" s="1"/>
  <c r="CC19" i="5" s="1"/>
  <c r="CE23" i="5"/>
  <c r="AO23" i="5" s="1"/>
  <c r="CC23" i="5" s="1"/>
  <c r="CE27" i="5"/>
  <c r="AO27" i="5" s="1"/>
  <c r="CC27" i="5" s="1"/>
  <c r="CE11" i="5"/>
  <c r="AO11" i="5" s="1"/>
  <c r="CC11" i="5" s="1"/>
  <c r="CD28" i="5"/>
  <c r="AN28" i="5" s="1"/>
  <c r="CB28" i="5" s="1"/>
  <c r="J32" i="5"/>
  <c r="N32" i="5"/>
  <c r="R32" i="5"/>
  <c r="Z32" i="5"/>
  <c r="AH32" i="5"/>
  <c r="CD14" i="5"/>
  <c r="AN14" i="5" s="1"/>
  <c r="CB14" i="5" s="1"/>
  <c r="CD18" i="5"/>
  <c r="AN18" i="5" s="1"/>
  <c r="CB18" i="5" s="1"/>
  <c r="CE22" i="5"/>
  <c r="AO22" i="5" s="1"/>
  <c r="CC22" i="5" s="1"/>
  <c r="CE26" i="5"/>
  <c r="AO26" i="5" s="1"/>
  <c r="CC26" i="5" s="1"/>
  <c r="CD30" i="5"/>
  <c r="AN30" i="5" s="1"/>
  <c r="CB30" i="5" s="1"/>
  <c r="CE12" i="5"/>
  <c r="AO12" i="5" s="1"/>
  <c r="CC12" i="5" s="1"/>
  <c r="CE16" i="5"/>
  <c r="AO16" i="5" s="1"/>
  <c r="CC16" i="5" s="1"/>
  <c r="CE20" i="5"/>
  <c r="AO20" i="5" s="1"/>
  <c r="CC20" i="5" s="1"/>
  <c r="CE28" i="5"/>
  <c r="AO28" i="5" s="1"/>
  <c r="CC28" i="5" s="1"/>
  <c r="CE24" i="5"/>
  <c r="AO24" i="5" s="1"/>
  <c r="CC24" i="5" s="1"/>
  <c r="CE13" i="5"/>
  <c r="AO13" i="5" s="1"/>
  <c r="CC13" i="5" s="1"/>
  <c r="CE17" i="5"/>
  <c r="AO17" i="5" s="1"/>
  <c r="CC17" i="5" s="1"/>
  <c r="CE21" i="5"/>
  <c r="AO21" i="5" s="1"/>
  <c r="CC21" i="5" s="1"/>
  <c r="CE25" i="5"/>
  <c r="AO25" i="5" s="1"/>
  <c r="CC25" i="5" s="1"/>
  <c r="CE29" i="5"/>
  <c r="AO29" i="5" s="1"/>
  <c r="CC29" i="5" s="1"/>
  <c r="K32" i="3"/>
  <c r="S32" i="3"/>
  <c r="AA32" i="3"/>
  <c r="AE32" i="3"/>
  <c r="AK86" i="3"/>
  <c r="I54" i="3" s="1"/>
  <c r="I55" i="3" s="1"/>
  <c r="AK90" i="3"/>
  <c r="M54" i="3" s="1"/>
  <c r="M55" i="3" s="1"/>
  <c r="H32" i="3"/>
  <c r="L32" i="3"/>
  <c r="P32" i="3"/>
  <c r="T32" i="3"/>
  <c r="X32" i="3"/>
  <c r="AB32" i="3"/>
  <c r="AF32" i="3"/>
  <c r="AJ32" i="3"/>
  <c r="H32" i="5"/>
  <c r="L32" i="5"/>
  <c r="P32" i="5"/>
  <c r="T32" i="5"/>
  <c r="X32" i="5"/>
  <c r="AB32" i="5"/>
  <c r="AF32" i="5"/>
  <c r="AJ32" i="5"/>
  <c r="CD22" i="5"/>
  <c r="AN22" i="5" s="1"/>
  <c r="CB22" i="5" s="1"/>
  <c r="CE18" i="5"/>
  <c r="AO18" i="5" s="1"/>
  <c r="CC18" i="5" s="1"/>
  <c r="CD26" i="5"/>
  <c r="AN26" i="5" s="1"/>
  <c r="CB26" i="5" s="1"/>
  <c r="CE14" i="5"/>
  <c r="AO14" i="5" s="1"/>
  <c r="CC14" i="5" s="1"/>
  <c r="CE30" i="5"/>
  <c r="AO30" i="5" s="1"/>
  <c r="CC30" i="5" s="1"/>
  <c r="J54" i="5"/>
  <c r="AK94" i="3"/>
  <c r="Q54" i="3" s="1"/>
  <c r="Q55" i="3" s="1"/>
  <c r="G32" i="5"/>
  <c r="K32" i="5"/>
  <c r="O32" i="5"/>
  <c r="S32" i="5"/>
  <c r="W32" i="5"/>
  <c r="AA32" i="5"/>
  <c r="AE32" i="5"/>
  <c r="AI32" i="5"/>
  <c r="I54" i="5"/>
  <c r="CD23" i="5"/>
  <c r="AN23" i="5" s="1"/>
  <c r="CB23" i="5" s="1"/>
  <c r="CD15" i="5"/>
  <c r="AN15" i="5" s="1"/>
  <c r="CB15" i="5" s="1"/>
  <c r="CD19" i="5"/>
  <c r="AN19" i="5" s="1"/>
  <c r="CB19" i="5" s="1"/>
  <c r="CD27" i="5"/>
  <c r="AN27" i="5" s="1"/>
  <c r="CB27" i="5" s="1"/>
  <c r="CD17" i="5"/>
  <c r="AN17" i="5" s="1"/>
  <c r="CB17" i="5" s="1"/>
  <c r="CD25" i="5"/>
  <c r="AN25" i="5" s="1"/>
  <c r="CB25" i="5" s="1"/>
  <c r="G32" i="3"/>
  <c r="O32" i="3"/>
  <c r="W32" i="3"/>
  <c r="AI32" i="3"/>
  <c r="Q32" i="3"/>
  <c r="AC32" i="3"/>
  <c r="AK98" i="3"/>
  <c r="U54" i="3" s="1"/>
  <c r="U55" i="3" s="1"/>
  <c r="J32" i="3"/>
  <c r="N32" i="3"/>
  <c r="R32" i="3"/>
  <c r="V32" i="3"/>
  <c r="Z32" i="3"/>
  <c r="AD32" i="3"/>
  <c r="AH32" i="3"/>
  <c r="AK85" i="3"/>
  <c r="H54" i="3" s="1"/>
  <c r="H55" i="3" s="1"/>
  <c r="AK89" i="3"/>
  <c r="L54" i="3" s="1"/>
  <c r="L55" i="3" s="1"/>
  <c r="AK93" i="3"/>
  <c r="P54" i="3" s="1"/>
  <c r="P55" i="3" s="1"/>
  <c r="AK97" i="3"/>
  <c r="T54" i="3" s="1"/>
  <c r="T55" i="3" s="1"/>
  <c r="M32" i="3"/>
  <c r="Y32" i="3"/>
  <c r="AK32" i="3"/>
  <c r="AK84" i="3"/>
  <c r="G54" i="3" s="1"/>
  <c r="G55" i="3" s="1"/>
  <c r="AK88" i="3"/>
  <c r="K54" i="3" s="1"/>
  <c r="K55" i="3" s="1"/>
  <c r="AK92" i="3"/>
  <c r="O54" i="3" s="1"/>
  <c r="O55" i="3" s="1"/>
  <c r="AK96" i="3"/>
  <c r="S54" i="3" s="1"/>
  <c r="S55" i="3" s="1"/>
  <c r="I32" i="3"/>
  <c r="U32" i="3"/>
  <c r="AG32" i="3"/>
  <c r="AK87" i="3"/>
  <c r="J54" i="3" s="1"/>
  <c r="J55" i="3" s="1"/>
  <c r="AK91" i="3"/>
  <c r="N54" i="3" s="1"/>
  <c r="N55" i="3" s="1"/>
  <c r="AK95" i="3"/>
  <c r="R54" i="3" s="1"/>
  <c r="R55" i="3" s="1"/>
  <c r="AK99" i="3"/>
  <c r="V54" i="3" s="1"/>
  <c r="V55" i="3" s="1"/>
  <c r="J28" i="16" l="1"/>
  <c r="R28" i="16" s="1"/>
  <c r="P37" i="16"/>
  <c r="P45" i="16" s="1"/>
  <c r="P36" i="17"/>
  <c r="J20" i="17"/>
  <c r="R20" i="17" s="1"/>
  <c r="T20" i="17" s="1"/>
  <c r="T28" i="17" s="1"/>
  <c r="T20" i="15"/>
  <c r="P36" i="15"/>
  <c r="P36" i="18"/>
  <c r="P44" i="18"/>
  <c r="J27" i="18"/>
  <c r="R27" i="18" s="1"/>
  <c r="P45" i="19"/>
  <c r="T27" i="18"/>
  <c r="D8" i="7"/>
  <c r="H36" i="10"/>
  <c r="H7" i="10" s="1"/>
  <c r="T28" i="16"/>
  <c r="CE19" i="9"/>
  <c r="AO19" i="9" s="1"/>
  <c r="CC19" i="9" s="1"/>
  <c r="CE27" i="9"/>
  <c r="AO27" i="9" s="1"/>
  <c r="CC27" i="9" s="1"/>
  <c r="CE18" i="9"/>
  <c r="AO18" i="9" s="1"/>
  <c r="CC18" i="9" s="1"/>
  <c r="CE16" i="9"/>
  <c r="AO16" i="9" s="1"/>
  <c r="CC16" i="9" s="1"/>
  <c r="CE26" i="9"/>
  <c r="AO26" i="9" s="1"/>
  <c r="CC26" i="9" s="1"/>
  <c r="CE15" i="9"/>
  <c r="AO15" i="9" s="1"/>
  <c r="CC15" i="9" s="1"/>
  <c r="CE23" i="9"/>
  <c r="AO23" i="9" s="1"/>
  <c r="CC23" i="9" s="1"/>
  <c r="CE11" i="9"/>
  <c r="AO11" i="9" s="1"/>
  <c r="CC11" i="9" s="1"/>
  <c r="CE29" i="9"/>
  <c r="AO29" i="9" s="1"/>
  <c r="CC29" i="9" s="1"/>
  <c r="CE13" i="9"/>
  <c r="AO13" i="9" s="1"/>
  <c r="CC13" i="9" s="1"/>
  <c r="CE25" i="9"/>
  <c r="AO25" i="9" s="1"/>
  <c r="CC25" i="9" s="1"/>
  <c r="CE17" i="9"/>
  <c r="AO17" i="9" s="1"/>
  <c r="CC17" i="9" s="1"/>
  <c r="CE21" i="9"/>
  <c r="AO21" i="9" s="1"/>
  <c r="CC21" i="9" s="1"/>
  <c r="CE12" i="9"/>
  <c r="AO12" i="9" s="1"/>
  <c r="CC12" i="9" s="1"/>
  <c r="CE30" i="9"/>
  <c r="AO30" i="9" s="1"/>
  <c r="CC30" i="9" s="1"/>
  <c r="CE20" i="9"/>
  <c r="AO20" i="9" s="1"/>
  <c r="CC20" i="9" s="1"/>
  <c r="CE22" i="9"/>
  <c r="AO22" i="9" s="1"/>
  <c r="CC22" i="9" s="1"/>
  <c r="CE24" i="9"/>
  <c r="AO24" i="9" s="1"/>
  <c r="CC24" i="9" s="1"/>
  <c r="CE14" i="9"/>
  <c r="AO14" i="9" s="1"/>
  <c r="CC14" i="9" s="1"/>
  <c r="CE28" i="9"/>
  <c r="AO28" i="9" s="1"/>
  <c r="CC28" i="9" s="1"/>
  <c r="G5" i="7"/>
  <c r="K36" i="3"/>
  <c r="K7" i="3" s="1"/>
  <c r="E7" i="7"/>
  <c r="I36" i="9"/>
  <c r="I7" i="9" s="1"/>
  <c r="CD26" i="9"/>
  <c r="AN26" i="9" s="1"/>
  <c r="CB26" i="9" s="1"/>
  <c r="CD18" i="9"/>
  <c r="AN18" i="9" s="1"/>
  <c r="CB18" i="9" s="1"/>
  <c r="CD16" i="9"/>
  <c r="AN16" i="9" s="1"/>
  <c r="CB16" i="9" s="1"/>
  <c r="CD15" i="9"/>
  <c r="AN15" i="9" s="1"/>
  <c r="CB15" i="9" s="1"/>
  <c r="CD22" i="9"/>
  <c r="AN22" i="9" s="1"/>
  <c r="CB22" i="9" s="1"/>
  <c r="CD12" i="9"/>
  <c r="AN12" i="9" s="1"/>
  <c r="CB12" i="9" s="1"/>
  <c r="CD20" i="9"/>
  <c r="AN20" i="9" s="1"/>
  <c r="CB20" i="9" s="1"/>
  <c r="CD30" i="9"/>
  <c r="AN30" i="9" s="1"/>
  <c r="CB30" i="9" s="1"/>
  <c r="CD24" i="9"/>
  <c r="AN24" i="9" s="1"/>
  <c r="CB24" i="9" s="1"/>
  <c r="CD28" i="9"/>
  <c r="AN28" i="9" s="1"/>
  <c r="CB28" i="9" s="1"/>
  <c r="CD13" i="9"/>
  <c r="AN13" i="9" s="1"/>
  <c r="CB13" i="9" s="1"/>
  <c r="CD14" i="9"/>
  <c r="AN14" i="9" s="1"/>
  <c r="CB14" i="9" s="1"/>
  <c r="CD23" i="9"/>
  <c r="AN23" i="9" s="1"/>
  <c r="CB23" i="9" s="1"/>
  <c r="CD29" i="9"/>
  <c r="AN29" i="9" s="1"/>
  <c r="CB29" i="9" s="1"/>
  <c r="CD21" i="9"/>
  <c r="AN21" i="9" s="1"/>
  <c r="CB21" i="9" s="1"/>
  <c r="CD19" i="9"/>
  <c r="AN19" i="9" s="1"/>
  <c r="CB19" i="9" s="1"/>
  <c r="CD25" i="9"/>
  <c r="AN25" i="9" s="1"/>
  <c r="CB25" i="9" s="1"/>
  <c r="CD11" i="9"/>
  <c r="AN11" i="9" s="1"/>
  <c r="CB11" i="9" s="1"/>
  <c r="CD27" i="9"/>
  <c r="AN27" i="9" s="1"/>
  <c r="CB27" i="9" s="1"/>
  <c r="CD17" i="9"/>
  <c r="AN17" i="9" s="1"/>
  <c r="CB17" i="9" s="1"/>
  <c r="F6" i="7"/>
  <c r="J36" i="5"/>
  <c r="J7" i="5" s="1"/>
  <c r="I55" i="5"/>
  <c r="I55" i="9" s="1"/>
  <c r="I55" i="10" s="1"/>
  <c r="I55" i="11" s="1"/>
  <c r="I55" i="12" s="1"/>
  <c r="I55" i="13" s="1"/>
  <c r="I55" i="14" s="1"/>
  <c r="C9" i="7"/>
  <c r="B10" i="7"/>
  <c r="G36" i="12" s="1"/>
  <c r="G7" i="12" s="1"/>
  <c r="M55" i="5"/>
  <c r="M55" i="9" s="1"/>
  <c r="M55" i="10" s="1"/>
  <c r="M55" i="11" s="1"/>
  <c r="M55" i="12" s="1"/>
  <c r="M55" i="13" s="1"/>
  <c r="M55" i="14" s="1"/>
  <c r="U55" i="5"/>
  <c r="U55" i="9" s="1"/>
  <c r="U55" i="10" s="1"/>
  <c r="U55" i="11" s="1"/>
  <c r="U55" i="12" s="1"/>
  <c r="U55" i="13" s="1"/>
  <c r="U55" i="14" s="1"/>
  <c r="N55" i="5"/>
  <c r="N55" i="9" s="1"/>
  <c r="N55" i="10" s="1"/>
  <c r="N55" i="11" s="1"/>
  <c r="N55" i="12" s="1"/>
  <c r="N55" i="13" s="1"/>
  <c r="N55" i="14" s="1"/>
  <c r="T55" i="5"/>
  <c r="T55" i="9" s="1"/>
  <c r="T55" i="10" s="1"/>
  <c r="T55" i="11" s="1"/>
  <c r="T55" i="12" s="1"/>
  <c r="T55" i="13" s="1"/>
  <c r="T55" i="14" s="1"/>
  <c r="L55" i="5"/>
  <c r="L55" i="9" s="1"/>
  <c r="L55" i="10" s="1"/>
  <c r="L55" i="11" s="1"/>
  <c r="L55" i="12" s="1"/>
  <c r="L55" i="13" s="1"/>
  <c r="L55" i="14" s="1"/>
  <c r="G55" i="5"/>
  <c r="G55" i="9" s="1"/>
  <c r="G55" i="10" s="1"/>
  <c r="G55" i="11" s="1"/>
  <c r="G55" i="12" s="1"/>
  <c r="G55" i="13" s="1"/>
  <c r="G55" i="14" s="1"/>
  <c r="Q55" i="5"/>
  <c r="Q55" i="9" s="1"/>
  <c r="Q55" i="10" s="1"/>
  <c r="Q55" i="11" s="1"/>
  <c r="Q55" i="12" s="1"/>
  <c r="Q55" i="13" s="1"/>
  <c r="Q55" i="14" s="1"/>
  <c r="R55" i="5"/>
  <c r="R55" i="9" s="1"/>
  <c r="R55" i="10" s="1"/>
  <c r="R55" i="11" s="1"/>
  <c r="R55" i="12" s="1"/>
  <c r="R55" i="13" s="1"/>
  <c r="R55" i="14" s="1"/>
  <c r="H55" i="5"/>
  <c r="H55" i="9" s="1"/>
  <c r="H55" i="10" s="1"/>
  <c r="H55" i="11" s="1"/>
  <c r="H55" i="12" s="1"/>
  <c r="H55" i="13" s="1"/>
  <c r="H55" i="14" s="1"/>
  <c r="K55" i="5"/>
  <c r="K55" i="9" s="1"/>
  <c r="K55" i="10" s="1"/>
  <c r="K55" i="11" s="1"/>
  <c r="K55" i="12" s="1"/>
  <c r="K55" i="13" s="1"/>
  <c r="K55" i="14" s="1"/>
  <c r="J55" i="5"/>
  <c r="J55" i="9" s="1"/>
  <c r="J55" i="10" s="1"/>
  <c r="J55" i="11" s="1"/>
  <c r="J55" i="12" s="1"/>
  <c r="J55" i="13" s="1"/>
  <c r="J55" i="14" s="1"/>
  <c r="P55" i="5"/>
  <c r="P55" i="9" s="1"/>
  <c r="P55" i="10" s="1"/>
  <c r="P55" i="11" s="1"/>
  <c r="P55" i="12" s="1"/>
  <c r="P55" i="13" s="1"/>
  <c r="P55" i="14" s="1"/>
  <c r="V55" i="5"/>
  <c r="V55" i="9" s="1"/>
  <c r="V55" i="10" s="1"/>
  <c r="V55" i="11" s="1"/>
  <c r="V55" i="12" s="1"/>
  <c r="V55" i="13" s="1"/>
  <c r="V55" i="14" s="1"/>
  <c r="S55" i="5"/>
  <c r="S55" i="9" s="1"/>
  <c r="S55" i="10" s="1"/>
  <c r="S55" i="11" s="1"/>
  <c r="S55" i="12" s="1"/>
  <c r="S55" i="13" s="1"/>
  <c r="S55" i="14" s="1"/>
  <c r="O55" i="5"/>
  <c r="O55" i="9" s="1"/>
  <c r="O55" i="10" s="1"/>
  <c r="O55" i="11" s="1"/>
  <c r="O55" i="12" s="1"/>
  <c r="O55" i="13" s="1"/>
  <c r="O55" i="14" s="1"/>
  <c r="AN39" i="5"/>
  <c r="K16" i="15" s="1"/>
  <c r="L16" i="15" s="1"/>
  <c r="AN42" i="5"/>
  <c r="K17" i="15" s="1"/>
  <c r="L17" i="15" s="1"/>
  <c r="AN36" i="5"/>
  <c r="K15" i="15" s="1"/>
  <c r="W54" i="5"/>
  <c r="AN39" i="3"/>
  <c r="AN42" i="3"/>
  <c r="AN36" i="3"/>
  <c r="I15" i="15" s="1"/>
  <c r="W54" i="3"/>
  <c r="W55" i="3"/>
  <c r="J28" i="17" l="1"/>
  <c r="R28" i="17" s="1"/>
  <c r="P37" i="17"/>
  <c r="P45" i="17" s="1"/>
  <c r="L15" i="15"/>
  <c r="L18" i="15" s="1"/>
  <c r="L28" i="15" s="1"/>
  <c r="K18" i="15"/>
  <c r="D9" i="7"/>
  <c r="H36" i="11"/>
  <c r="H7" i="11" s="1"/>
  <c r="CD15" i="10"/>
  <c r="AN15" i="10" s="1"/>
  <c r="CB15" i="10" s="1"/>
  <c r="CD23" i="10"/>
  <c r="AN23" i="10" s="1"/>
  <c r="CB23" i="10" s="1"/>
  <c r="CD12" i="10"/>
  <c r="AN12" i="10" s="1"/>
  <c r="CB12" i="10" s="1"/>
  <c r="CD22" i="10"/>
  <c r="AN22" i="10" s="1"/>
  <c r="CB22" i="10" s="1"/>
  <c r="CD17" i="10"/>
  <c r="AN17" i="10" s="1"/>
  <c r="CB17" i="10" s="1"/>
  <c r="CD25" i="10"/>
  <c r="AN25" i="10" s="1"/>
  <c r="CB25" i="10" s="1"/>
  <c r="CD14" i="10"/>
  <c r="AN14" i="10" s="1"/>
  <c r="CB14" i="10" s="1"/>
  <c r="CD24" i="10"/>
  <c r="AN24" i="10" s="1"/>
  <c r="CB24" i="10" s="1"/>
  <c r="CD19" i="10"/>
  <c r="AN19" i="10" s="1"/>
  <c r="CB19" i="10" s="1"/>
  <c r="CD27" i="10"/>
  <c r="AN27" i="10" s="1"/>
  <c r="CB27" i="10" s="1"/>
  <c r="CD16" i="10"/>
  <c r="AN16" i="10" s="1"/>
  <c r="CB16" i="10" s="1"/>
  <c r="CD26" i="10"/>
  <c r="AN26" i="10" s="1"/>
  <c r="CB26" i="10" s="1"/>
  <c r="CD30" i="10"/>
  <c r="AN30" i="10" s="1"/>
  <c r="CB30" i="10" s="1"/>
  <c r="CD29" i="10"/>
  <c r="AN29" i="10" s="1"/>
  <c r="CB29" i="10" s="1"/>
  <c r="CD13" i="10"/>
  <c r="AN13" i="10" s="1"/>
  <c r="CB13" i="10" s="1"/>
  <c r="CD21" i="10"/>
  <c r="AN21" i="10" s="1"/>
  <c r="CB21" i="10" s="1"/>
  <c r="CD18" i="10"/>
  <c r="AN18" i="10" s="1"/>
  <c r="CB18" i="10" s="1"/>
  <c r="CD20" i="10"/>
  <c r="AN20" i="10" s="1"/>
  <c r="CB20" i="10" s="1"/>
  <c r="CD28" i="10"/>
  <c r="AN28" i="10" s="1"/>
  <c r="CB28" i="10" s="1"/>
  <c r="CD11" i="10"/>
  <c r="AN11" i="10" s="1"/>
  <c r="CB11" i="10" s="1"/>
  <c r="J15" i="15"/>
  <c r="I18" i="15"/>
  <c r="Q18" i="15" s="1"/>
  <c r="Q15" i="15"/>
  <c r="AO42" i="3"/>
  <c r="I17" i="15"/>
  <c r="CE12" i="10"/>
  <c r="AO12" i="10" s="1"/>
  <c r="CC12" i="10" s="1"/>
  <c r="CE22" i="10"/>
  <c r="AO22" i="10" s="1"/>
  <c r="CC22" i="10" s="1"/>
  <c r="CE17" i="10"/>
  <c r="AO17" i="10" s="1"/>
  <c r="CC17" i="10" s="1"/>
  <c r="CE25" i="10"/>
  <c r="AO25" i="10" s="1"/>
  <c r="CC25" i="10" s="1"/>
  <c r="CE14" i="10"/>
  <c r="AO14" i="10" s="1"/>
  <c r="CC14" i="10" s="1"/>
  <c r="CE24" i="10"/>
  <c r="AO24" i="10" s="1"/>
  <c r="CC24" i="10" s="1"/>
  <c r="CE19" i="10"/>
  <c r="AO19" i="10" s="1"/>
  <c r="CC19" i="10" s="1"/>
  <c r="CE27" i="10"/>
  <c r="AO27" i="10" s="1"/>
  <c r="CC27" i="10" s="1"/>
  <c r="CE16" i="10"/>
  <c r="AO16" i="10" s="1"/>
  <c r="CC16" i="10" s="1"/>
  <c r="CE26" i="10"/>
  <c r="AO26" i="10" s="1"/>
  <c r="CC26" i="10" s="1"/>
  <c r="CE30" i="10"/>
  <c r="AO30" i="10" s="1"/>
  <c r="CC30" i="10" s="1"/>
  <c r="CE29" i="10"/>
  <c r="AO29" i="10" s="1"/>
  <c r="CC29" i="10" s="1"/>
  <c r="CE13" i="10"/>
  <c r="AO13" i="10" s="1"/>
  <c r="CC13" i="10" s="1"/>
  <c r="CE21" i="10"/>
  <c r="AO21" i="10" s="1"/>
  <c r="CC21" i="10" s="1"/>
  <c r="CE18" i="10"/>
  <c r="AO18" i="10" s="1"/>
  <c r="CC18" i="10" s="1"/>
  <c r="CE20" i="10"/>
  <c r="AO20" i="10" s="1"/>
  <c r="CC20" i="10" s="1"/>
  <c r="CE28" i="10"/>
  <c r="AO28" i="10" s="1"/>
  <c r="CC28" i="10" s="1"/>
  <c r="CE11" i="10"/>
  <c r="AO11" i="10" s="1"/>
  <c r="CC11" i="10" s="1"/>
  <c r="CE15" i="10"/>
  <c r="AO15" i="10" s="1"/>
  <c r="CC15" i="10" s="1"/>
  <c r="CE23" i="10"/>
  <c r="AO23" i="10" s="1"/>
  <c r="CC23" i="10" s="1"/>
  <c r="W55" i="13"/>
  <c r="AO39" i="3"/>
  <c r="I16" i="15"/>
  <c r="F7" i="7"/>
  <c r="J36" i="9"/>
  <c r="J7" i="9" s="1"/>
  <c r="G6" i="7"/>
  <c r="K36" i="5"/>
  <c r="K7" i="5" s="1"/>
  <c r="H5" i="7"/>
  <c r="L36" i="3"/>
  <c r="L7" i="3" s="1"/>
  <c r="E8" i="7"/>
  <c r="I36" i="10"/>
  <c r="I7" i="10" s="1"/>
  <c r="W55" i="11"/>
  <c r="W55" i="9"/>
  <c r="W55" i="14"/>
  <c r="W55" i="10"/>
  <c r="W55" i="12"/>
  <c r="B11" i="7"/>
  <c r="G36" i="13" s="1"/>
  <c r="G7" i="13" s="1"/>
  <c r="C10" i="7"/>
  <c r="AO42" i="5"/>
  <c r="AO42" i="9" s="1"/>
  <c r="AO42" i="10" s="1"/>
  <c r="AO42" i="11" s="1"/>
  <c r="AO42" i="12" s="1"/>
  <c r="AO42" i="13" s="1"/>
  <c r="AO42" i="14" s="1"/>
  <c r="W55" i="5"/>
  <c r="AO39" i="5"/>
  <c r="AO39" i="9" s="1"/>
  <c r="AO39" i="10" s="1"/>
  <c r="AO39" i="11" s="1"/>
  <c r="AO39" i="12" s="1"/>
  <c r="AO39" i="13" s="1"/>
  <c r="AO39" i="14" s="1"/>
  <c r="AO36" i="3"/>
  <c r="AN45" i="5"/>
  <c r="AN45" i="3"/>
  <c r="I5" i="7" l="1"/>
  <c r="M36" i="3"/>
  <c r="M7" i="3" s="1"/>
  <c r="CD16" i="11"/>
  <c r="AN16" i="11" s="1"/>
  <c r="CB16" i="11" s="1"/>
  <c r="CD17" i="11"/>
  <c r="AN17" i="11" s="1"/>
  <c r="CB17" i="11" s="1"/>
  <c r="CD18" i="11"/>
  <c r="AN18" i="11" s="1"/>
  <c r="CB18" i="11" s="1"/>
  <c r="CD19" i="11"/>
  <c r="AN19" i="11" s="1"/>
  <c r="CB19" i="11" s="1"/>
  <c r="CD20" i="11"/>
  <c r="AN20" i="11" s="1"/>
  <c r="CB20" i="11" s="1"/>
  <c r="CD21" i="11"/>
  <c r="AN21" i="11" s="1"/>
  <c r="CB21" i="11" s="1"/>
  <c r="CD22" i="11"/>
  <c r="AN22" i="11" s="1"/>
  <c r="CB22" i="11" s="1"/>
  <c r="CD23" i="11"/>
  <c r="AN23" i="11" s="1"/>
  <c r="CB23" i="11" s="1"/>
  <c r="CD24" i="11"/>
  <c r="AN24" i="11" s="1"/>
  <c r="CB24" i="11" s="1"/>
  <c r="CD25" i="11"/>
  <c r="AN25" i="11" s="1"/>
  <c r="CB25" i="11" s="1"/>
  <c r="CD26" i="11"/>
  <c r="AN26" i="11" s="1"/>
  <c r="CB26" i="11" s="1"/>
  <c r="CD11" i="11"/>
  <c r="AN11" i="11" s="1"/>
  <c r="CB11" i="11" s="1"/>
  <c r="CD27" i="11"/>
  <c r="AN27" i="11" s="1"/>
  <c r="CB27" i="11" s="1"/>
  <c r="CD12" i="11"/>
  <c r="AN12" i="11" s="1"/>
  <c r="CB12" i="11" s="1"/>
  <c r="CD28" i="11"/>
  <c r="AN28" i="11" s="1"/>
  <c r="CB28" i="11" s="1"/>
  <c r="CD13" i="11"/>
  <c r="AN13" i="11" s="1"/>
  <c r="CB13" i="11" s="1"/>
  <c r="CD29" i="11"/>
  <c r="AN29" i="11" s="1"/>
  <c r="CB29" i="11" s="1"/>
  <c r="CD14" i="11"/>
  <c r="AN14" i="11" s="1"/>
  <c r="CB14" i="11" s="1"/>
  <c r="CD30" i="11"/>
  <c r="AN30" i="11" s="1"/>
  <c r="CB30" i="11" s="1"/>
  <c r="CD15" i="11"/>
  <c r="AN15" i="11" s="1"/>
  <c r="CB15" i="11" s="1"/>
  <c r="CE30" i="11"/>
  <c r="AO30" i="11" s="1"/>
  <c r="CC30" i="11" s="1"/>
  <c r="CE15" i="11"/>
  <c r="AO15" i="11" s="1"/>
  <c r="CC15" i="11" s="1"/>
  <c r="CE16" i="11"/>
  <c r="AO16" i="11" s="1"/>
  <c r="CC16" i="11" s="1"/>
  <c r="CE22" i="11"/>
  <c r="AO22" i="11" s="1"/>
  <c r="CC22" i="11" s="1"/>
  <c r="CE17" i="11"/>
  <c r="AO17" i="11" s="1"/>
  <c r="CC17" i="11" s="1"/>
  <c r="CE18" i="11"/>
  <c r="AO18" i="11" s="1"/>
  <c r="CC18" i="11" s="1"/>
  <c r="CE24" i="11"/>
  <c r="AO24" i="11" s="1"/>
  <c r="CC24" i="11" s="1"/>
  <c r="CE26" i="11"/>
  <c r="AO26" i="11" s="1"/>
  <c r="CC26" i="11" s="1"/>
  <c r="CE11" i="11"/>
  <c r="AO11" i="11" s="1"/>
  <c r="CC11" i="11" s="1"/>
  <c r="CE28" i="11"/>
  <c r="AO28" i="11" s="1"/>
  <c r="CC28" i="11" s="1"/>
  <c r="CE19" i="11"/>
  <c r="AO19" i="11" s="1"/>
  <c r="CC19" i="11" s="1"/>
  <c r="CE21" i="11"/>
  <c r="AO21" i="11" s="1"/>
  <c r="CC21" i="11" s="1"/>
  <c r="CE23" i="11"/>
  <c r="AO23" i="11" s="1"/>
  <c r="CC23" i="11" s="1"/>
  <c r="CE12" i="11"/>
  <c r="AO12" i="11" s="1"/>
  <c r="CC12" i="11" s="1"/>
  <c r="CE29" i="11"/>
  <c r="AO29" i="11" s="1"/>
  <c r="CC29" i="11" s="1"/>
  <c r="CE25" i="11"/>
  <c r="AO25" i="11" s="1"/>
  <c r="CC25" i="11" s="1"/>
  <c r="CE13" i="11"/>
  <c r="AO13" i="11" s="1"/>
  <c r="CC13" i="11" s="1"/>
  <c r="CE14" i="11"/>
  <c r="AO14" i="11" s="1"/>
  <c r="CC14" i="11" s="1"/>
  <c r="CE20" i="11"/>
  <c r="AO20" i="11" s="1"/>
  <c r="CC20" i="11" s="1"/>
  <c r="CE27" i="11"/>
  <c r="AO27" i="11" s="1"/>
  <c r="CC27" i="11" s="1"/>
  <c r="H6" i="7"/>
  <c r="L36" i="5"/>
  <c r="L7" i="5" s="1"/>
  <c r="J17" i="15"/>
  <c r="R17" i="15" s="1"/>
  <c r="Q17" i="15"/>
  <c r="G7" i="7"/>
  <c r="K36" i="9"/>
  <c r="K7" i="9" s="1"/>
  <c r="Q16" i="15"/>
  <c r="J16" i="15"/>
  <c r="R16" i="15" s="1"/>
  <c r="F8" i="7"/>
  <c r="J36" i="10"/>
  <c r="J7" i="10" s="1"/>
  <c r="S15" i="15"/>
  <c r="O32" i="15"/>
  <c r="E9" i="7"/>
  <c r="I36" i="11"/>
  <c r="I7" i="11" s="1"/>
  <c r="D10" i="7"/>
  <c r="H36" i="12"/>
  <c r="H7" i="12" s="1"/>
  <c r="J18" i="15"/>
  <c r="R15" i="15"/>
  <c r="AO36" i="5"/>
  <c r="AO36" i="9" s="1"/>
  <c r="AO36" i="10" s="1"/>
  <c r="AO36" i="11" s="1"/>
  <c r="AO36" i="12" s="1"/>
  <c r="AO36" i="13" s="1"/>
  <c r="AO36" i="14" s="1"/>
  <c r="AO45" i="14" s="1"/>
  <c r="AO45" i="11"/>
  <c r="AO45" i="9"/>
  <c r="AO45" i="10"/>
  <c r="AO45" i="12"/>
  <c r="B12" i="7"/>
  <c r="G36" i="14" s="1"/>
  <c r="G7" i="14" s="1"/>
  <c r="C11" i="7"/>
  <c r="AO45" i="5"/>
  <c r="AO45" i="3"/>
  <c r="S16" i="15" l="1"/>
  <c r="T16" i="15" s="1"/>
  <c r="O33" i="15"/>
  <c r="P33" i="15" s="1"/>
  <c r="F9" i="7"/>
  <c r="J36" i="11"/>
  <c r="J7" i="11" s="1"/>
  <c r="H7" i="7"/>
  <c r="L36" i="9"/>
  <c r="L7" i="9" s="1"/>
  <c r="CE20" i="12"/>
  <c r="AO20" i="12" s="1"/>
  <c r="CC20" i="12" s="1"/>
  <c r="CE18" i="12"/>
  <c r="AO18" i="12" s="1"/>
  <c r="CC18" i="12" s="1"/>
  <c r="CE13" i="12"/>
  <c r="AO13" i="12" s="1"/>
  <c r="CC13" i="12" s="1"/>
  <c r="CE26" i="12"/>
  <c r="AO26" i="12" s="1"/>
  <c r="CC26" i="12" s="1"/>
  <c r="CE16" i="12"/>
  <c r="AO16" i="12" s="1"/>
  <c r="CC16" i="12" s="1"/>
  <c r="CE11" i="12"/>
  <c r="AO11" i="12" s="1"/>
  <c r="CC11" i="12" s="1"/>
  <c r="CE14" i="12"/>
  <c r="AO14" i="12" s="1"/>
  <c r="CC14" i="12" s="1"/>
  <c r="CE19" i="12"/>
  <c r="AO19" i="12" s="1"/>
  <c r="CC19" i="12" s="1"/>
  <c r="CE17" i="12"/>
  <c r="AO17" i="12" s="1"/>
  <c r="CC17" i="12" s="1"/>
  <c r="CE27" i="12"/>
  <c r="AO27" i="12" s="1"/>
  <c r="CC27" i="12" s="1"/>
  <c r="CE24" i="12"/>
  <c r="AO24" i="12" s="1"/>
  <c r="CC24" i="12" s="1"/>
  <c r="CE22" i="12"/>
  <c r="AO22" i="12" s="1"/>
  <c r="CC22" i="12" s="1"/>
  <c r="CE30" i="12"/>
  <c r="AO30" i="12" s="1"/>
  <c r="CC30" i="12" s="1"/>
  <c r="CE25" i="12"/>
  <c r="AO25" i="12" s="1"/>
  <c r="CC25" i="12" s="1"/>
  <c r="CE12" i="12"/>
  <c r="AO12" i="12" s="1"/>
  <c r="CC12" i="12" s="1"/>
  <c r="CE15" i="12"/>
  <c r="AO15" i="12" s="1"/>
  <c r="CC15" i="12" s="1"/>
  <c r="CE28" i="12"/>
  <c r="AO28" i="12" s="1"/>
  <c r="CC28" i="12" s="1"/>
  <c r="CE29" i="12"/>
  <c r="AO29" i="12" s="1"/>
  <c r="CC29" i="12" s="1"/>
  <c r="CE23" i="12"/>
  <c r="AO23" i="12" s="1"/>
  <c r="CC23" i="12" s="1"/>
  <c r="CE21" i="12"/>
  <c r="AO21" i="12" s="1"/>
  <c r="CC21" i="12" s="1"/>
  <c r="CD30" i="12"/>
  <c r="AN30" i="12" s="1"/>
  <c r="CB30" i="12" s="1"/>
  <c r="CD27" i="12"/>
  <c r="AN27" i="12" s="1"/>
  <c r="CB27" i="12" s="1"/>
  <c r="CD21" i="12"/>
  <c r="AN21" i="12" s="1"/>
  <c r="CB21" i="12" s="1"/>
  <c r="CD18" i="12"/>
  <c r="AN18" i="12" s="1"/>
  <c r="CB18" i="12" s="1"/>
  <c r="CD17" i="12"/>
  <c r="AN17" i="12" s="1"/>
  <c r="CB17" i="12" s="1"/>
  <c r="CD29" i="12"/>
  <c r="AN29" i="12" s="1"/>
  <c r="CB29" i="12" s="1"/>
  <c r="CD15" i="12"/>
  <c r="AN15" i="12" s="1"/>
  <c r="CB15" i="12" s="1"/>
  <c r="CD25" i="12"/>
  <c r="AN25" i="12" s="1"/>
  <c r="CB25" i="12" s="1"/>
  <c r="CD12" i="12"/>
  <c r="AN12" i="12" s="1"/>
  <c r="CB12" i="12" s="1"/>
  <c r="CD23" i="12"/>
  <c r="AN23" i="12" s="1"/>
  <c r="CB23" i="12" s="1"/>
  <c r="CD14" i="12"/>
  <c r="AN14" i="12" s="1"/>
  <c r="CB14" i="12" s="1"/>
  <c r="CD20" i="12"/>
  <c r="AN20" i="12" s="1"/>
  <c r="CB20" i="12" s="1"/>
  <c r="CD28" i="12"/>
  <c r="AN28" i="12" s="1"/>
  <c r="CB28" i="12" s="1"/>
  <c r="CD22" i="12"/>
  <c r="AN22" i="12" s="1"/>
  <c r="CB22" i="12" s="1"/>
  <c r="CD16" i="12"/>
  <c r="AN16" i="12" s="1"/>
  <c r="CB16" i="12" s="1"/>
  <c r="CD24" i="12"/>
  <c r="AN24" i="12" s="1"/>
  <c r="CB24" i="12" s="1"/>
  <c r="CD11" i="12"/>
  <c r="AN11" i="12" s="1"/>
  <c r="CB11" i="12" s="1"/>
  <c r="CD19" i="12"/>
  <c r="AN19" i="12" s="1"/>
  <c r="CB19" i="12" s="1"/>
  <c r="CD13" i="12"/>
  <c r="AN13" i="12" s="1"/>
  <c r="CB13" i="12" s="1"/>
  <c r="CD26" i="12"/>
  <c r="AN26" i="12" s="1"/>
  <c r="CB26" i="12" s="1"/>
  <c r="S17" i="15"/>
  <c r="T17" i="15" s="1"/>
  <c r="O34" i="15"/>
  <c r="P34" i="15" s="1"/>
  <c r="D11" i="7"/>
  <c r="H36" i="13"/>
  <c r="H7" i="13" s="1"/>
  <c r="T15" i="15"/>
  <c r="P32" i="15"/>
  <c r="P35" i="15" s="1"/>
  <c r="P45" i="15" s="1"/>
  <c r="O35" i="15"/>
  <c r="J28" i="15"/>
  <c r="R28" i="15" s="1"/>
  <c r="R18" i="15"/>
  <c r="G8" i="7"/>
  <c r="K36" i="10"/>
  <c r="K7" i="10" s="1"/>
  <c r="I6" i="7"/>
  <c r="M36" i="5"/>
  <c r="M7" i="5" s="1"/>
  <c r="AO45" i="13"/>
  <c r="E10" i="7"/>
  <c r="I36" i="12"/>
  <c r="I7" i="12" s="1"/>
  <c r="J5" i="7"/>
  <c r="N36" i="3"/>
  <c r="N7" i="3" s="1"/>
  <c r="C12" i="7"/>
  <c r="B13" i="7"/>
  <c r="CD14" i="13" l="1"/>
  <c r="AN14" i="13" s="1"/>
  <c r="CB14" i="13" s="1"/>
  <c r="CD28" i="13"/>
  <c r="AN28" i="13" s="1"/>
  <c r="CB28" i="13" s="1"/>
  <c r="CD15" i="13"/>
  <c r="AN15" i="13" s="1"/>
  <c r="CB15" i="13" s="1"/>
  <c r="CD21" i="13"/>
  <c r="AN21" i="13" s="1"/>
  <c r="CB21" i="13" s="1"/>
  <c r="CD13" i="13"/>
  <c r="AN13" i="13" s="1"/>
  <c r="CB13" i="13" s="1"/>
  <c r="CD29" i="13"/>
  <c r="AN29" i="13" s="1"/>
  <c r="CB29" i="13" s="1"/>
  <c r="CD24" i="13"/>
  <c r="AN24" i="13" s="1"/>
  <c r="CB24" i="13" s="1"/>
  <c r="CD27" i="13"/>
  <c r="AN27" i="13" s="1"/>
  <c r="CB27" i="13" s="1"/>
  <c r="CD11" i="13"/>
  <c r="AN11" i="13" s="1"/>
  <c r="CB11" i="13" s="1"/>
  <c r="CD22" i="13"/>
  <c r="AN22" i="13" s="1"/>
  <c r="CB22" i="13" s="1"/>
  <c r="CD20" i="13"/>
  <c r="AN20" i="13" s="1"/>
  <c r="CB20" i="13" s="1"/>
  <c r="CD25" i="13"/>
  <c r="AN25" i="13" s="1"/>
  <c r="CB25" i="13" s="1"/>
  <c r="CD23" i="13"/>
  <c r="AN23" i="13" s="1"/>
  <c r="CB23" i="13" s="1"/>
  <c r="CD16" i="13"/>
  <c r="AN16" i="13" s="1"/>
  <c r="CB16" i="13" s="1"/>
  <c r="CD19" i="13"/>
  <c r="AN19" i="13" s="1"/>
  <c r="CB19" i="13" s="1"/>
  <c r="CD30" i="13"/>
  <c r="AN30" i="13" s="1"/>
  <c r="CB30" i="13" s="1"/>
  <c r="CD17" i="13"/>
  <c r="AN17" i="13" s="1"/>
  <c r="CB17" i="13" s="1"/>
  <c r="CD12" i="13"/>
  <c r="AN12" i="13" s="1"/>
  <c r="CB12" i="13" s="1"/>
  <c r="CD26" i="13"/>
  <c r="AN26" i="13" s="1"/>
  <c r="CB26" i="13" s="1"/>
  <c r="CD18" i="13"/>
  <c r="AN18" i="13" s="1"/>
  <c r="CB18" i="13" s="1"/>
  <c r="H8" i="7"/>
  <c r="L36" i="10"/>
  <c r="L7" i="10" s="1"/>
  <c r="E11" i="7"/>
  <c r="I36" i="13"/>
  <c r="I7" i="13" s="1"/>
  <c r="K5" i="7"/>
  <c r="O36" i="3"/>
  <c r="O7" i="3" s="1"/>
  <c r="F10" i="7"/>
  <c r="J36" i="12"/>
  <c r="J7" i="12" s="1"/>
  <c r="I7" i="7"/>
  <c r="M36" i="9"/>
  <c r="M7" i="9" s="1"/>
  <c r="S18" i="15"/>
  <c r="CE22" i="13"/>
  <c r="AO22" i="13" s="1"/>
  <c r="CC22" i="13" s="1"/>
  <c r="CE21" i="13"/>
  <c r="AO21" i="13" s="1"/>
  <c r="CC21" i="13" s="1"/>
  <c r="CE20" i="13"/>
  <c r="AO20" i="13" s="1"/>
  <c r="CC20" i="13" s="1"/>
  <c r="CE18" i="13"/>
  <c r="AO18" i="13" s="1"/>
  <c r="CC18" i="13" s="1"/>
  <c r="CE16" i="13"/>
  <c r="AO16" i="13" s="1"/>
  <c r="CC16" i="13" s="1"/>
  <c r="CE19" i="13"/>
  <c r="AO19" i="13" s="1"/>
  <c r="CC19" i="13" s="1"/>
  <c r="CE30" i="13"/>
  <c r="AO30" i="13" s="1"/>
  <c r="CC30" i="13" s="1"/>
  <c r="CE17" i="13"/>
  <c r="AO17" i="13" s="1"/>
  <c r="CC17" i="13" s="1"/>
  <c r="CE12" i="13"/>
  <c r="AO12" i="13" s="1"/>
  <c r="CC12" i="13" s="1"/>
  <c r="CE14" i="13"/>
  <c r="AO14" i="13" s="1"/>
  <c r="CC14" i="13" s="1"/>
  <c r="CE28" i="13"/>
  <c r="AO28" i="13" s="1"/>
  <c r="CC28" i="13" s="1"/>
  <c r="CE29" i="13"/>
  <c r="AO29" i="13" s="1"/>
  <c r="CC29" i="13" s="1"/>
  <c r="CE15" i="13"/>
  <c r="AO15" i="13" s="1"/>
  <c r="CC15" i="13" s="1"/>
  <c r="CE13" i="13"/>
  <c r="AO13" i="13" s="1"/>
  <c r="CC13" i="13" s="1"/>
  <c r="CE26" i="13"/>
  <c r="AO26" i="13" s="1"/>
  <c r="CC26" i="13" s="1"/>
  <c r="CE24" i="13"/>
  <c r="AO24" i="13" s="1"/>
  <c r="CC24" i="13" s="1"/>
  <c r="CE27" i="13"/>
  <c r="AO27" i="13" s="1"/>
  <c r="CC27" i="13" s="1"/>
  <c r="CE11" i="13"/>
  <c r="AO11" i="13" s="1"/>
  <c r="CC11" i="13" s="1"/>
  <c r="CE25" i="13"/>
  <c r="AO25" i="13" s="1"/>
  <c r="CC25" i="13" s="1"/>
  <c r="CE23" i="13"/>
  <c r="AO23" i="13" s="1"/>
  <c r="CC23" i="13" s="1"/>
  <c r="G9" i="7"/>
  <c r="K36" i="11"/>
  <c r="K7" i="11" s="1"/>
  <c r="J6" i="7"/>
  <c r="N36" i="5"/>
  <c r="N7" i="5" s="1"/>
  <c r="D12" i="7"/>
  <c r="H36" i="14"/>
  <c r="H7" i="14" s="1"/>
  <c r="T18" i="15"/>
  <c r="T28" i="15" s="1"/>
  <c r="C13" i="7"/>
  <c r="D13" i="7" s="1"/>
  <c r="E13" i="7" s="1"/>
  <c r="F13" i="7" s="1"/>
  <c r="G13" i="7" s="1"/>
  <c r="H13" i="7" s="1"/>
  <c r="I13" i="7" s="1"/>
  <c r="J13" i="7" s="1"/>
  <c r="K13" i="7" s="1"/>
  <c r="L13" i="7" s="1"/>
  <c r="M13" i="7" s="1"/>
  <c r="N13" i="7" s="1"/>
  <c r="O13" i="7" s="1"/>
  <c r="P13" i="7" s="1"/>
  <c r="Q13" i="7" s="1"/>
  <c r="R13" i="7" s="1"/>
  <c r="S13" i="7" s="1"/>
  <c r="T13" i="7" s="1"/>
  <c r="U13" i="7" s="1"/>
  <c r="V13" i="7" s="1"/>
  <c r="W13" i="7" s="1"/>
  <c r="X13" i="7" s="1"/>
  <c r="Y13" i="7" s="1"/>
  <c r="Z13" i="7" s="1"/>
  <c r="AA13" i="7" s="1"/>
  <c r="AB13" i="7" s="1"/>
  <c r="AC13" i="7" s="1"/>
  <c r="B14" i="7"/>
  <c r="C14" i="7" s="1"/>
  <c r="D14" i="7" s="1"/>
  <c r="E14" i="7" s="1"/>
  <c r="F14" i="7" s="1"/>
  <c r="G14" i="7" s="1"/>
  <c r="H14" i="7" s="1"/>
  <c r="I14" i="7" s="1"/>
  <c r="J14" i="7" s="1"/>
  <c r="K14" i="7" s="1"/>
  <c r="L14" i="7" s="1"/>
  <c r="M14" i="7" s="1"/>
  <c r="N14" i="7" s="1"/>
  <c r="O14" i="7" s="1"/>
  <c r="P14" i="7" s="1"/>
  <c r="Q14" i="7" s="1"/>
  <c r="R14" i="7" s="1"/>
  <c r="S14" i="7" s="1"/>
  <c r="T14" i="7" s="1"/>
  <c r="U14" i="7" s="1"/>
  <c r="V14" i="7" s="1"/>
  <c r="W14" i="7" s="1"/>
  <c r="X14" i="7" s="1"/>
  <c r="Y14" i="7" s="1"/>
  <c r="Z14" i="7" s="1"/>
  <c r="AA14" i="7" s="1"/>
  <c r="AB14" i="7" s="1"/>
  <c r="AC14" i="7" s="1"/>
  <c r="AD14" i="7" s="1"/>
  <c r="AE14" i="7" s="1"/>
  <c r="AF14" i="7" s="1"/>
  <c r="E12" i="7" l="1"/>
  <c r="I36" i="14"/>
  <c r="I7" i="14" s="1"/>
  <c r="F11" i="7"/>
  <c r="J36" i="13"/>
  <c r="J7" i="13" s="1"/>
  <c r="J7" i="7"/>
  <c r="N36" i="9"/>
  <c r="N7" i="9" s="1"/>
  <c r="K6" i="7"/>
  <c r="O36" i="5"/>
  <c r="O7" i="5" s="1"/>
  <c r="I8" i="7"/>
  <c r="M36" i="10"/>
  <c r="M7" i="10" s="1"/>
  <c r="H9" i="7"/>
  <c r="L36" i="11"/>
  <c r="L7" i="11" s="1"/>
  <c r="G10" i="7"/>
  <c r="K36" i="12"/>
  <c r="K7" i="12" s="1"/>
  <c r="CE25" i="14"/>
  <c r="AO25" i="14" s="1"/>
  <c r="CC25" i="14" s="1"/>
  <c r="CE23" i="14"/>
  <c r="AO23" i="14" s="1"/>
  <c r="CC23" i="14" s="1"/>
  <c r="CE18" i="14"/>
  <c r="AO18" i="14" s="1"/>
  <c r="CC18" i="14" s="1"/>
  <c r="CE21" i="14"/>
  <c r="AO21" i="14" s="1"/>
  <c r="CC21" i="14" s="1"/>
  <c r="CE16" i="14"/>
  <c r="AO16" i="14" s="1"/>
  <c r="CC16" i="14" s="1"/>
  <c r="CE19" i="14"/>
  <c r="AO19" i="14" s="1"/>
  <c r="CC19" i="14" s="1"/>
  <c r="CE30" i="14"/>
  <c r="AO30" i="14" s="1"/>
  <c r="CC30" i="14" s="1"/>
  <c r="CE17" i="14"/>
  <c r="AO17" i="14" s="1"/>
  <c r="CC17" i="14" s="1"/>
  <c r="CE15" i="14"/>
  <c r="AO15" i="14" s="1"/>
  <c r="CC15" i="14" s="1"/>
  <c r="CE14" i="14"/>
  <c r="AO14" i="14" s="1"/>
  <c r="CC14" i="14" s="1"/>
  <c r="CE28" i="14"/>
  <c r="AO28" i="14" s="1"/>
  <c r="CC28" i="14" s="1"/>
  <c r="CE12" i="14"/>
  <c r="AO12" i="14" s="1"/>
  <c r="CC12" i="14" s="1"/>
  <c r="CE26" i="14"/>
  <c r="AO26" i="14" s="1"/>
  <c r="CC26" i="14" s="1"/>
  <c r="CE29" i="14"/>
  <c r="AO29" i="14" s="1"/>
  <c r="CC29" i="14" s="1"/>
  <c r="CE13" i="14"/>
  <c r="AO13" i="14" s="1"/>
  <c r="CC13" i="14" s="1"/>
  <c r="CE24" i="14"/>
  <c r="AO24" i="14" s="1"/>
  <c r="CC24" i="14" s="1"/>
  <c r="CE27" i="14"/>
  <c r="AO27" i="14" s="1"/>
  <c r="CC27" i="14" s="1"/>
  <c r="CE11" i="14"/>
  <c r="AO11" i="14" s="1"/>
  <c r="CC11" i="14" s="1"/>
  <c r="CE22" i="14"/>
  <c r="AO22" i="14" s="1"/>
  <c r="CC22" i="14" s="1"/>
  <c r="CE20" i="14"/>
  <c r="AO20" i="14" s="1"/>
  <c r="CC20" i="14" s="1"/>
  <c r="L5" i="7"/>
  <c r="P36" i="3"/>
  <c r="P7" i="3" s="1"/>
  <c r="CD16" i="14"/>
  <c r="AN16" i="14" s="1"/>
  <c r="CB16" i="14" s="1"/>
  <c r="CD25" i="14"/>
  <c r="AN25" i="14" s="1"/>
  <c r="CB25" i="14" s="1"/>
  <c r="CD27" i="14"/>
  <c r="AN27" i="14" s="1"/>
  <c r="CB27" i="14" s="1"/>
  <c r="CD14" i="14"/>
  <c r="AN14" i="14" s="1"/>
  <c r="CB14" i="14" s="1"/>
  <c r="CD23" i="14"/>
  <c r="AN23" i="14" s="1"/>
  <c r="CB23" i="14" s="1"/>
  <c r="CD28" i="14"/>
  <c r="AN28" i="14" s="1"/>
  <c r="CB28" i="14" s="1"/>
  <c r="CD12" i="14"/>
  <c r="AN12" i="14" s="1"/>
  <c r="CB12" i="14" s="1"/>
  <c r="CD21" i="14"/>
  <c r="AN21" i="14" s="1"/>
  <c r="CB21" i="14" s="1"/>
  <c r="CD24" i="14"/>
  <c r="AN24" i="14" s="1"/>
  <c r="CB24" i="14" s="1"/>
  <c r="CD22" i="14"/>
  <c r="AN22" i="14" s="1"/>
  <c r="CB22" i="14" s="1"/>
  <c r="CD26" i="14"/>
  <c r="AN26" i="14" s="1"/>
  <c r="CB26" i="14" s="1"/>
  <c r="CD19" i="14"/>
  <c r="AN19" i="14" s="1"/>
  <c r="CB19" i="14" s="1"/>
  <c r="CD17" i="14"/>
  <c r="AN17" i="14" s="1"/>
  <c r="CB17" i="14" s="1"/>
  <c r="CD15" i="14"/>
  <c r="AN15" i="14" s="1"/>
  <c r="CB15" i="14" s="1"/>
  <c r="CD20" i="14"/>
  <c r="AN20" i="14" s="1"/>
  <c r="CB20" i="14" s="1"/>
  <c r="CD29" i="14"/>
  <c r="AN29" i="14" s="1"/>
  <c r="CB29" i="14" s="1"/>
  <c r="CD13" i="14"/>
  <c r="AN13" i="14" s="1"/>
  <c r="CB13" i="14" s="1"/>
  <c r="CD18" i="14"/>
  <c r="AN18" i="14" s="1"/>
  <c r="CB18" i="14" s="1"/>
  <c r="CD11" i="14"/>
  <c r="AN11" i="14" s="1"/>
  <c r="CB11" i="14" s="1"/>
  <c r="CD30" i="14"/>
  <c r="AN30" i="14" s="1"/>
  <c r="CB30" i="14" s="1"/>
  <c r="M5" i="7" l="1"/>
  <c r="Q36" i="3"/>
  <c r="Q7" i="3" s="1"/>
  <c r="H10" i="7"/>
  <c r="L36" i="12"/>
  <c r="L7" i="12" s="1"/>
  <c r="K7" i="7"/>
  <c r="O36" i="9"/>
  <c r="O7" i="9" s="1"/>
  <c r="L6" i="7"/>
  <c r="P36" i="5"/>
  <c r="P7" i="5" s="1"/>
  <c r="G11" i="7"/>
  <c r="K36" i="13"/>
  <c r="K7" i="13" s="1"/>
  <c r="I9" i="7"/>
  <c r="M36" i="11"/>
  <c r="M7" i="11" s="1"/>
  <c r="J8" i="7"/>
  <c r="N36" i="10"/>
  <c r="N7" i="10" s="1"/>
  <c r="F12" i="7"/>
  <c r="J36" i="14"/>
  <c r="J7" i="14" s="1"/>
  <c r="N5" i="7" l="1"/>
  <c r="R36" i="3"/>
  <c r="R7" i="3" s="1"/>
  <c r="G12" i="7"/>
  <c r="K36" i="14"/>
  <c r="K7" i="14" s="1"/>
  <c r="K8" i="7"/>
  <c r="O36" i="10"/>
  <c r="O7" i="10" s="1"/>
  <c r="L7" i="7"/>
  <c r="P36" i="9"/>
  <c r="P7" i="9" s="1"/>
  <c r="H11" i="7"/>
  <c r="L36" i="13"/>
  <c r="L7" i="13" s="1"/>
  <c r="M6" i="7"/>
  <c r="Q36" i="5"/>
  <c r="Q7" i="5" s="1"/>
  <c r="J9" i="7"/>
  <c r="N36" i="11"/>
  <c r="N7" i="11" s="1"/>
  <c r="I10" i="7"/>
  <c r="M36" i="12"/>
  <c r="M7" i="12" s="1"/>
  <c r="M7" i="7" l="1"/>
  <c r="Q36" i="9"/>
  <c r="Q7" i="9" s="1"/>
  <c r="N6" i="7"/>
  <c r="R36" i="5"/>
  <c r="R7" i="5" s="1"/>
  <c r="K9" i="7"/>
  <c r="O36" i="11"/>
  <c r="O7" i="11" s="1"/>
  <c r="L8" i="7"/>
  <c r="P36" i="10"/>
  <c r="P7" i="10" s="1"/>
  <c r="J10" i="7"/>
  <c r="N36" i="12"/>
  <c r="N7" i="12" s="1"/>
  <c r="H12" i="7"/>
  <c r="L36" i="14"/>
  <c r="L7" i="14" s="1"/>
  <c r="I11" i="7"/>
  <c r="M36" i="13"/>
  <c r="M7" i="13" s="1"/>
  <c r="O5" i="7"/>
  <c r="S36" i="3"/>
  <c r="S7" i="3" s="1"/>
  <c r="M8" i="7" l="1"/>
  <c r="Q36" i="10"/>
  <c r="Q7" i="10" s="1"/>
  <c r="I12" i="7"/>
  <c r="M36" i="14"/>
  <c r="M7" i="14" s="1"/>
  <c r="O6" i="7"/>
  <c r="S36" i="5"/>
  <c r="S7" i="5" s="1"/>
  <c r="P5" i="7"/>
  <c r="T36" i="3"/>
  <c r="T7" i="3" s="1"/>
  <c r="J11" i="7"/>
  <c r="N36" i="13"/>
  <c r="N7" i="13" s="1"/>
  <c r="L9" i="7"/>
  <c r="P36" i="11"/>
  <c r="P7" i="11" s="1"/>
  <c r="K10" i="7"/>
  <c r="O36" i="12"/>
  <c r="O7" i="12" s="1"/>
  <c r="N7" i="7"/>
  <c r="R36" i="9"/>
  <c r="R7" i="9" s="1"/>
  <c r="Q5" i="7" l="1"/>
  <c r="U36" i="3"/>
  <c r="U7" i="3" s="1"/>
  <c r="O7" i="7"/>
  <c r="S36" i="9"/>
  <c r="S7" i="9" s="1"/>
  <c r="L10" i="7"/>
  <c r="P36" i="12"/>
  <c r="P7" i="12" s="1"/>
  <c r="P6" i="7"/>
  <c r="T36" i="5"/>
  <c r="T7" i="5" s="1"/>
  <c r="M9" i="7"/>
  <c r="Q36" i="11"/>
  <c r="Q7" i="11" s="1"/>
  <c r="J12" i="7"/>
  <c r="N36" i="14"/>
  <c r="N7" i="14" s="1"/>
  <c r="K11" i="7"/>
  <c r="O36" i="13"/>
  <c r="O7" i="13" s="1"/>
  <c r="N8" i="7"/>
  <c r="R36" i="10"/>
  <c r="R7" i="10" s="1"/>
  <c r="Q6" i="7" l="1"/>
  <c r="U36" i="5"/>
  <c r="U7" i="5" s="1"/>
  <c r="L11" i="7"/>
  <c r="P36" i="13"/>
  <c r="P7" i="13" s="1"/>
  <c r="P7" i="7"/>
  <c r="T36" i="9"/>
  <c r="T7" i="9" s="1"/>
  <c r="O8" i="7"/>
  <c r="S36" i="10"/>
  <c r="S7" i="10" s="1"/>
  <c r="M10" i="7"/>
  <c r="Q36" i="12"/>
  <c r="Q7" i="12" s="1"/>
  <c r="K12" i="7"/>
  <c r="O36" i="14"/>
  <c r="O7" i="14" s="1"/>
  <c r="N9" i="7"/>
  <c r="R36" i="11"/>
  <c r="R7" i="11" s="1"/>
  <c r="R5" i="7"/>
  <c r="V36" i="3"/>
  <c r="V7" i="3" s="1"/>
  <c r="Q7" i="7" l="1"/>
  <c r="U36" i="9"/>
  <c r="U7" i="9" s="1"/>
  <c r="L12" i="7"/>
  <c r="P36" i="14"/>
  <c r="P7" i="14" s="1"/>
  <c r="M11" i="7"/>
  <c r="Q36" i="13"/>
  <c r="Q7" i="13" s="1"/>
  <c r="P8" i="7"/>
  <c r="T36" i="10"/>
  <c r="T7" i="10" s="1"/>
  <c r="S5" i="7"/>
  <c r="W36" i="3"/>
  <c r="W7" i="3" s="1"/>
  <c r="O9" i="7"/>
  <c r="S36" i="11"/>
  <c r="S7" i="11" s="1"/>
  <c r="N10" i="7"/>
  <c r="R36" i="12"/>
  <c r="R7" i="12" s="1"/>
  <c r="R6" i="7"/>
  <c r="V36" i="5"/>
  <c r="V7" i="5" s="1"/>
  <c r="Q8" i="7" l="1"/>
  <c r="U36" i="10"/>
  <c r="U7" i="10" s="1"/>
  <c r="S6" i="7"/>
  <c r="W36" i="5"/>
  <c r="W7" i="5" s="1"/>
  <c r="N11" i="7"/>
  <c r="R36" i="13"/>
  <c r="R7" i="13" s="1"/>
  <c r="O10" i="7"/>
  <c r="S36" i="12"/>
  <c r="S7" i="12" s="1"/>
  <c r="P9" i="7"/>
  <c r="T36" i="11"/>
  <c r="T7" i="11" s="1"/>
  <c r="M12" i="7"/>
  <c r="Q36" i="14"/>
  <c r="Q7" i="14" s="1"/>
  <c r="T5" i="7"/>
  <c r="X36" i="3"/>
  <c r="X7" i="3" s="1"/>
  <c r="R7" i="7"/>
  <c r="V36" i="9"/>
  <c r="V7" i="9" s="1"/>
  <c r="S7" i="7" l="1"/>
  <c r="W36" i="9"/>
  <c r="W7" i="9" s="1"/>
  <c r="P10" i="7"/>
  <c r="T36" i="12"/>
  <c r="T7" i="12" s="1"/>
  <c r="O11" i="7"/>
  <c r="S36" i="13"/>
  <c r="S7" i="13" s="1"/>
  <c r="N12" i="7"/>
  <c r="R36" i="14"/>
  <c r="R7" i="14" s="1"/>
  <c r="T6" i="7"/>
  <c r="X36" i="5"/>
  <c r="X7" i="5" s="1"/>
  <c r="U5" i="7"/>
  <c r="Y36" i="3"/>
  <c r="Y7" i="3" s="1"/>
  <c r="Q9" i="7"/>
  <c r="U36" i="11"/>
  <c r="U7" i="11" s="1"/>
  <c r="R8" i="7"/>
  <c r="V36" i="10"/>
  <c r="V7" i="10" s="1"/>
  <c r="O12" i="7" l="1"/>
  <c r="S36" i="14"/>
  <c r="S7" i="14" s="1"/>
  <c r="S8" i="7"/>
  <c r="W36" i="10"/>
  <c r="W7" i="10" s="1"/>
  <c r="P11" i="7"/>
  <c r="T36" i="13"/>
  <c r="T7" i="13" s="1"/>
  <c r="R9" i="7"/>
  <c r="V36" i="11"/>
  <c r="V7" i="11" s="1"/>
  <c r="V5" i="7"/>
  <c r="Z36" i="3"/>
  <c r="Z7" i="3" s="1"/>
  <c r="Q10" i="7"/>
  <c r="U36" i="12"/>
  <c r="U7" i="12" s="1"/>
  <c r="U6" i="7"/>
  <c r="Y36" i="5"/>
  <c r="Y7" i="5" s="1"/>
  <c r="T7" i="7"/>
  <c r="X36" i="9"/>
  <c r="X7" i="9" s="1"/>
  <c r="S9" i="7" l="1"/>
  <c r="W36" i="11"/>
  <c r="W7" i="11" s="1"/>
  <c r="U7" i="7"/>
  <c r="Y36" i="9"/>
  <c r="Y7" i="9" s="1"/>
  <c r="Q11" i="7"/>
  <c r="U36" i="13"/>
  <c r="U7" i="13" s="1"/>
  <c r="V6" i="7"/>
  <c r="Z36" i="5"/>
  <c r="Z7" i="5" s="1"/>
  <c r="R10" i="7"/>
  <c r="V36" i="12"/>
  <c r="V7" i="12" s="1"/>
  <c r="T8" i="7"/>
  <c r="X36" i="10"/>
  <c r="X7" i="10" s="1"/>
  <c r="W5" i="7"/>
  <c r="AA36" i="3"/>
  <c r="AA7" i="3" s="1"/>
  <c r="P12" i="7"/>
  <c r="T36" i="14"/>
  <c r="T7" i="14" s="1"/>
  <c r="Q12" i="7" l="1"/>
  <c r="U36" i="14"/>
  <c r="U7" i="14" s="1"/>
  <c r="X5" i="7"/>
  <c r="AB36" i="3"/>
  <c r="AB7" i="3" s="1"/>
  <c r="W6" i="7"/>
  <c r="AA36" i="5"/>
  <c r="AA7" i="5" s="1"/>
  <c r="V7" i="7"/>
  <c r="Z36" i="9"/>
  <c r="Z7" i="9" s="1"/>
  <c r="R11" i="7"/>
  <c r="V36" i="13"/>
  <c r="V7" i="13" s="1"/>
  <c r="U8" i="7"/>
  <c r="Y36" i="10"/>
  <c r="Y7" i="10" s="1"/>
  <c r="S10" i="7"/>
  <c r="W36" i="12"/>
  <c r="W7" i="12" s="1"/>
  <c r="T9" i="7"/>
  <c r="X36" i="11"/>
  <c r="X7" i="11" s="1"/>
  <c r="X6" i="7" l="1"/>
  <c r="AB36" i="5"/>
  <c r="AB7" i="5" s="1"/>
  <c r="Y5" i="7"/>
  <c r="AC36" i="3"/>
  <c r="AC7" i="3" s="1"/>
  <c r="T10" i="7"/>
  <c r="X36" i="12"/>
  <c r="X7" i="12" s="1"/>
  <c r="V8" i="7"/>
  <c r="Z36" i="10"/>
  <c r="Z7" i="10" s="1"/>
  <c r="U9" i="7"/>
  <c r="Y36" i="11"/>
  <c r="Y7" i="11" s="1"/>
  <c r="W7" i="7"/>
  <c r="AA36" i="9"/>
  <c r="AA7" i="9" s="1"/>
  <c r="S11" i="7"/>
  <c r="W36" i="13"/>
  <c r="W7" i="13" s="1"/>
  <c r="R12" i="7"/>
  <c r="V36" i="14"/>
  <c r="V7" i="14" s="1"/>
  <c r="S12" i="7" l="1"/>
  <c r="W36" i="14"/>
  <c r="W7" i="14" s="1"/>
  <c r="T11" i="7"/>
  <c r="X36" i="13"/>
  <c r="X7" i="13" s="1"/>
  <c r="X7" i="7"/>
  <c r="AB36" i="9"/>
  <c r="AB7" i="9" s="1"/>
  <c r="Z5" i="7"/>
  <c r="AD36" i="3"/>
  <c r="AD7" i="3" s="1"/>
  <c r="W8" i="7"/>
  <c r="AA36" i="10"/>
  <c r="AA7" i="10" s="1"/>
  <c r="U10" i="7"/>
  <c r="Y36" i="12"/>
  <c r="Y7" i="12" s="1"/>
  <c r="V9" i="7"/>
  <c r="Z36" i="11"/>
  <c r="Z7" i="11" s="1"/>
  <c r="Y6" i="7"/>
  <c r="AC36" i="5"/>
  <c r="AC7" i="5" s="1"/>
  <c r="Z6" i="7" l="1"/>
  <c r="AD36" i="5"/>
  <c r="AD7" i="5" s="1"/>
  <c r="Y7" i="7"/>
  <c r="AC36" i="9"/>
  <c r="AC7" i="9" s="1"/>
  <c r="U11" i="7"/>
  <c r="Y36" i="13"/>
  <c r="Y7" i="13" s="1"/>
  <c r="AA5" i="7"/>
  <c r="AE36" i="3"/>
  <c r="AE7" i="3" s="1"/>
  <c r="W9" i="7"/>
  <c r="AA36" i="11"/>
  <c r="AA7" i="11" s="1"/>
  <c r="V10" i="7"/>
  <c r="Z36" i="12"/>
  <c r="Z7" i="12" s="1"/>
  <c r="X8" i="7"/>
  <c r="AB36" i="10"/>
  <c r="AB7" i="10" s="1"/>
  <c r="T12" i="7"/>
  <c r="X36" i="14"/>
  <c r="X7" i="14" s="1"/>
  <c r="Y8" i="7" l="1"/>
  <c r="AC36" i="10"/>
  <c r="AC7" i="10" s="1"/>
  <c r="V11" i="7"/>
  <c r="Z36" i="13"/>
  <c r="Z7" i="13" s="1"/>
  <c r="W10" i="7"/>
  <c r="AA36" i="12"/>
  <c r="AA7" i="12" s="1"/>
  <c r="Z7" i="7"/>
  <c r="AD36" i="9"/>
  <c r="AD7" i="9" s="1"/>
  <c r="AB5" i="7"/>
  <c r="AF36" i="3"/>
  <c r="AF7" i="3" s="1"/>
  <c r="U12" i="7"/>
  <c r="Y36" i="14"/>
  <c r="Y7" i="14" s="1"/>
  <c r="X9" i="7"/>
  <c r="AB36" i="11"/>
  <c r="AB7" i="11" s="1"/>
  <c r="AA6" i="7"/>
  <c r="AE36" i="5"/>
  <c r="AE7" i="5" s="1"/>
  <c r="AB6" i="7" l="1"/>
  <c r="AF36" i="5"/>
  <c r="AF7" i="5" s="1"/>
  <c r="AA7" i="7"/>
  <c r="AE36" i="9"/>
  <c r="AE7" i="9" s="1"/>
  <c r="Y9" i="7"/>
  <c r="AC36" i="11"/>
  <c r="AC7" i="11" s="1"/>
  <c r="X10" i="7"/>
  <c r="AB36" i="12"/>
  <c r="AB7" i="12" s="1"/>
  <c r="V12" i="7"/>
  <c r="Z36" i="14"/>
  <c r="Z7" i="14" s="1"/>
  <c r="W11" i="7"/>
  <c r="AA36" i="13"/>
  <c r="AA7" i="13" s="1"/>
  <c r="AC5" i="7"/>
  <c r="AG36" i="3"/>
  <c r="AG7" i="3" s="1"/>
  <c r="Z8" i="7"/>
  <c r="AD36" i="10"/>
  <c r="AD7" i="10" s="1"/>
  <c r="AA8" i="7" l="1"/>
  <c r="AE36" i="10"/>
  <c r="AE7" i="10" s="1"/>
  <c r="AD5" i="7"/>
  <c r="AH36" i="3"/>
  <c r="AH7" i="3" s="1"/>
  <c r="X11" i="7"/>
  <c r="AB36" i="13"/>
  <c r="AB7" i="13" s="1"/>
  <c r="AB7" i="7"/>
  <c r="AF36" i="9"/>
  <c r="AF7" i="9" s="1"/>
  <c r="Y10" i="7"/>
  <c r="AC36" i="12"/>
  <c r="AC7" i="12" s="1"/>
  <c r="Z9" i="7"/>
  <c r="AD36" i="11"/>
  <c r="AD7" i="11" s="1"/>
  <c r="W12" i="7"/>
  <c r="AA36" i="14"/>
  <c r="AA7" i="14" s="1"/>
  <c r="AC6" i="7"/>
  <c r="AG36" i="5"/>
  <c r="AG7" i="5" s="1"/>
  <c r="X12" i="7" l="1"/>
  <c r="AB36" i="14"/>
  <c r="AB7" i="14" s="1"/>
  <c r="AE5" i="7"/>
  <c r="AJ36" i="3" s="1"/>
  <c r="AJ7" i="3" s="1"/>
  <c r="AI36" i="3"/>
  <c r="AI7" i="3" s="1"/>
  <c r="Y11" i="7"/>
  <c r="AC36" i="13"/>
  <c r="AC7" i="13" s="1"/>
  <c r="AA9" i="7"/>
  <c r="AE36" i="11"/>
  <c r="AE7" i="11" s="1"/>
  <c r="AD6" i="7"/>
  <c r="AH36" i="5"/>
  <c r="AH7" i="5" s="1"/>
  <c r="AC7" i="7"/>
  <c r="AG36" i="9"/>
  <c r="AG7" i="9" s="1"/>
  <c r="Z10" i="7"/>
  <c r="AD36" i="12"/>
  <c r="AD7" i="12" s="1"/>
  <c r="AB8" i="7"/>
  <c r="AF36" i="10"/>
  <c r="AF7" i="10" s="1"/>
  <c r="AC8" i="7" l="1"/>
  <c r="AG36" i="10"/>
  <c r="AG7" i="10" s="1"/>
  <c r="Z11" i="7"/>
  <c r="AD36" i="13"/>
  <c r="AD7" i="13" s="1"/>
  <c r="AB9" i="7"/>
  <c r="AF36" i="11"/>
  <c r="AF7" i="11" s="1"/>
  <c r="AA10" i="7"/>
  <c r="AE36" i="12"/>
  <c r="AE7" i="12" s="1"/>
  <c r="AD7" i="7"/>
  <c r="AH36" i="9"/>
  <c r="AH7" i="9" s="1"/>
  <c r="AE6" i="7"/>
  <c r="AI36" i="5"/>
  <c r="AI7" i="5" s="1"/>
  <c r="Y12" i="7"/>
  <c r="AC36" i="14"/>
  <c r="AC7" i="14" s="1"/>
  <c r="Z12" i="7" l="1"/>
  <c r="AD36" i="14"/>
  <c r="AD7" i="14" s="1"/>
  <c r="AB10" i="7"/>
  <c r="AF36" i="12"/>
  <c r="AF7" i="12" s="1"/>
  <c r="AC9" i="7"/>
  <c r="AG36" i="11"/>
  <c r="AG7" i="11" s="1"/>
  <c r="AA11" i="7"/>
  <c r="AE36" i="13"/>
  <c r="AE7" i="13" s="1"/>
  <c r="AF6" i="7"/>
  <c r="AK36" i="5" s="1"/>
  <c r="AK7" i="5" s="1"/>
  <c r="AJ36" i="5"/>
  <c r="AJ7" i="5" s="1"/>
  <c r="AE7" i="7"/>
  <c r="AI36" i="9"/>
  <c r="AI7" i="9" s="1"/>
  <c r="AD8" i="7"/>
  <c r="AH36" i="10"/>
  <c r="AH7" i="10" s="1"/>
  <c r="AB11" i="7" l="1"/>
  <c r="AF36" i="13"/>
  <c r="AF7" i="13" s="1"/>
  <c r="AE8" i="7"/>
  <c r="AJ36" i="10" s="1"/>
  <c r="AJ7" i="10" s="1"/>
  <c r="AI36" i="10"/>
  <c r="AI7" i="10" s="1"/>
  <c r="AF7" i="7"/>
  <c r="AK36" i="9" s="1"/>
  <c r="AK7" i="9" s="1"/>
  <c r="AJ36" i="9"/>
  <c r="AJ7" i="9" s="1"/>
  <c r="AC10" i="7"/>
  <c r="AG36" i="12"/>
  <c r="AG7" i="12" s="1"/>
  <c r="AD9" i="7"/>
  <c r="AH36" i="11"/>
  <c r="AH7" i="11" s="1"/>
  <c r="AA12" i="7"/>
  <c r="AE36" i="14"/>
  <c r="AE7" i="14" s="1"/>
  <c r="AD10" i="7" l="1"/>
  <c r="AH36" i="12"/>
  <c r="AH7" i="12" s="1"/>
  <c r="AB12" i="7"/>
  <c r="AF36" i="14"/>
  <c r="AF7" i="14" s="1"/>
  <c r="AE9" i="7"/>
  <c r="AI36" i="11"/>
  <c r="AI7" i="11" s="1"/>
  <c r="AC11" i="7"/>
  <c r="AG36" i="13"/>
  <c r="AG7" i="13" s="1"/>
  <c r="AF9" i="7" l="1"/>
  <c r="AK36" i="11" s="1"/>
  <c r="AK7" i="11" s="1"/>
  <c r="AJ36" i="11"/>
  <c r="AJ7" i="11" s="1"/>
  <c r="AD11" i="7"/>
  <c r="AH36" i="13"/>
  <c r="AH7" i="13" s="1"/>
  <c r="AC12" i="7"/>
  <c r="AG36" i="14"/>
  <c r="AG7" i="14" s="1"/>
  <c r="AE10" i="7"/>
  <c r="AJ36" i="12" s="1"/>
  <c r="AJ7" i="12" s="1"/>
  <c r="AI36" i="12"/>
  <c r="AI7" i="12" s="1"/>
  <c r="AE11" i="7" l="1"/>
  <c r="AI36" i="13"/>
  <c r="AI7" i="13" s="1"/>
  <c r="AD12" i="7"/>
  <c r="AH36" i="14"/>
  <c r="AH7" i="14" s="1"/>
  <c r="AE12" i="7" l="1"/>
  <c r="AI36" i="14"/>
  <c r="AI7" i="14" s="1"/>
  <c r="AF11" i="7"/>
  <c r="AK36" i="13" s="1"/>
  <c r="AK7" i="13" s="1"/>
  <c r="AJ36" i="13"/>
  <c r="AJ7" i="13" s="1"/>
  <c r="AF12" i="7" l="1"/>
  <c r="AK36" i="14" s="1"/>
  <c r="AK7" i="14" s="1"/>
  <c r="AJ36" i="14"/>
  <c r="AJ7"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BE7" authorId="0" shapeId="0" xr:uid="{00000000-0006-0000-00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xr:uid="{00000000-0006-0000-0000-000002000000}">
      <text>
        <r>
          <rPr>
            <sz val="14"/>
            <color indexed="10"/>
            <rFont val="ＭＳ Ｐゴシック"/>
            <family val="3"/>
            <charset val="128"/>
          </rPr>
          <t>定着率によって変動します</t>
        </r>
      </text>
    </comment>
    <comment ref="BC19" authorId="1" shapeId="0" xr:uid="{00000000-0006-0000-0000-000003000000}">
      <text>
        <r>
          <rPr>
            <b/>
            <sz val="14"/>
            <color indexed="81"/>
            <rFont val="ＭＳ Ｐゴシック"/>
            <family val="3"/>
            <charset val="128"/>
          </rPr>
          <t>留保対象</t>
        </r>
      </text>
    </comment>
    <comment ref="G37" authorId="1" shapeId="0" xr:uid="{00000000-0006-0000-0000-000004000000}">
      <text>
        <r>
          <rPr>
            <sz val="14"/>
            <color indexed="81"/>
            <rFont val="ＭＳ Ｐゴシック"/>
            <family val="3"/>
            <charset val="128"/>
          </rPr>
          <t>”出”とは『OJTの指導を実施した』という意味です（出勤してもOJTの指導をしなければ不可）</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BE7" authorId="0" shapeId="0" xr:uid="{00000000-0006-0000-01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xr:uid="{00000000-0006-0000-0100-000002000000}">
      <text>
        <r>
          <rPr>
            <sz val="14"/>
            <color indexed="10"/>
            <rFont val="ＭＳ Ｐゴシック"/>
            <family val="3"/>
            <charset val="128"/>
          </rPr>
          <t>定着率によって変動します</t>
        </r>
      </text>
    </comment>
    <comment ref="BC19" authorId="1" shapeId="0" xr:uid="{00000000-0006-0000-0100-000003000000}">
      <text>
        <r>
          <rPr>
            <b/>
            <sz val="14"/>
            <color indexed="81"/>
            <rFont val="ＭＳ Ｐゴシック"/>
            <family val="3"/>
            <charset val="128"/>
          </rPr>
          <t>留保対象</t>
        </r>
      </text>
    </comment>
    <comment ref="G37" authorId="1" shapeId="0" xr:uid="{00000000-0006-0000-0100-000004000000}">
      <text>
        <r>
          <rPr>
            <sz val="14"/>
            <color indexed="81"/>
            <rFont val="ＭＳ Ｐゴシック"/>
            <family val="3"/>
            <charset val="128"/>
          </rPr>
          <t>”出”とは『OJTの指導を実施した』という意味です（出勤してもOJTの指導をしなければ不可）</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BE7" authorId="0" shapeId="0" xr:uid="{00000000-0006-0000-02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xr:uid="{00000000-0006-0000-0200-000002000000}">
      <text>
        <r>
          <rPr>
            <sz val="14"/>
            <color indexed="10"/>
            <rFont val="ＭＳ Ｐゴシック"/>
            <family val="3"/>
            <charset val="128"/>
          </rPr>
          <t>定着率によって変動します</t>
        </r>
      </text>
    </comment>
    <comment ref="BC19" authorId="1" shapeId="0" xr:uid="{00000000-0006-0000-0200-000003000000}">
      <text>
        <r>
          <rPr>
            <b/>
            <sz val="14"/>
            <color indexed="81"/>
            <rFont val="ＭＳ Ｐゴシック"/>
            <family val="3"/>
            <charset val="128"/>
          </rPr>
          <t>留保対象</t>
        </r>
      </text>
    </comment>
    <comment ref="G37" authorId="1" shapeId="0" xr:uid="{00000000-0006-0000-0200-000004000000}">
      <text>
        <r>
          <rPr>
            <sz val="14"/>
            <color indexed="81"/>
            <rFont val="ＭＳ Ｐゴシック"/>
            <family val="3"/>
            <charset val="128"/>
          </rPr>
          <t>”出”とは『OJTの指導を実施した』という意味です（出勤してもOJTの指導をしなければ不可）</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BE7" authorId="0" shapeId="0" xr:uid="{00000000-0006-0000-03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xr:uid="{00000000-0006-0000-0300-000002000000}">
      <text>
        <r>
          <rPr>
            <sz val="14"/>
            <color indexed="10"/>
            <rFont val="ＭＳ Ｐゴシック"/>
            <family val="3"/>
            <charset val="128"/>
          </rPr>
          <t>定着率によって変動します</t>
        </r>
      </text>
    </comment>
    <comment ref="BC19" authorId="1" shapeId="0" xr:uid="{00000000-0006-0000-0300-000003000000}">
      <text>
        <r>
          <rPr>
            <b/>
            <sz val="14"/>
            <color indexed="81"/>
            <rFont val="ＭＳ Ｐゴシック"/>
            <family val="3"/>
            <charset val="128"/>
          </rPr>
          <t>留保対象</t>
        </r>
      </text>
    </comment>
    <comment ref="G37" authorId="1" shapeId="0" xr:uid="{00000000-0006-0000-0300-000004000000}">
      <text>
        <r>
          <rPr>
            <sz val="14"/>
            <color indexed="81"/>
            <rFont val="ＭＳ Ｐゴシック"/>
            <family val="3"/>
            <charset val="128"/>
          </rPr>
          <t>”出”とは『OJTの指導を実施した』という意味です（出勤してもOJTの指導をしなければ不可）</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BE7" authorId="0" shapeId="0" xr:uid="{00000000-0006-0000-04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xr:uid="{00000000-0006-0000-0400-000002000000}">
      <text>
        <r>
          <rPr>
            <sz val="14"/>
            <color indexed="10"/>
            <rFont val="ＭＳ Ｐゴシック"/>
            <family val="3"/>
            <charset val="128"/>
          </rPr>
          <t>定着率によって変動します</t>
        </r>
      </text>
    </comment>
    <comment ref="BC19" authorId="1" shapeId="0" xr:uid="{00000000-0006-0000-0400-000003000000}">
      <text>
        <r>
          <rPr>
            <b/>
            <sz val="14"/>
            <color indexed="81"/>
            <rFont val="ＭＳ Ｐゴシック"/>
            <family val="3"/>
            <charset val="128"/>
          </rPr>
          <t>留保対象</t>
        </r>
      </text>
    </comment>
    <comment ref="G37" authorId="1" shapeId="0" xr:uid="{00000000-0006-0000-0400-000004000000}">
      <text>
        <r>
          <rPr>
            <sz val="14"/>
            <color indexed="81"/>
            <rFont val="ＭＳ Ｐゴシック"/>
            <family val="3"/>
            <charset val="128"/>
          </rPr>
          <t>”出”とは『OJTの指導を実施した』という意味です（出勤してもOJTの指導をしなければ不可）</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BE7" authorId="0" shapeId="0" xr:uid="{00000000-0006-0000-05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xr:uid="{00000000-0006-0000-0500-000002000000}">
      <text>
        <r>
          <rPr>
            <sz val="14"/>
            <color indexed="10"/>
            <rFont val="ＭＳ Ｐゴシック"/>
            <family val="3"/>
            <charset val="128"/>
          </rPr>
          <t>定着率によって変動します</t>
        </r>
      </text>
    </comment>
    <comment ref="BC19" authorId="1" shapeId="0" xr:uid="{00000000-0006-0000-0500-000003000000}">
      <text>
        <r>
          <rPr>
            <b/>
            <sz val="14"/>
            <color indexed="81"/>
            <rFont val="ＭＳ Ｐゴシック"/>
            <family val="3"/>
            <charset val="128"/>
          </rPr>
          <t>留保対象</t>
        </r>
      </text>
    </comment>
    <comment ref="G37" authorId="1" shapeId="0" xr:uid="{00000000-0006-0000-0500-000004000000}">
      <text>
        <r>
          <rPr>
            <sz val="14"/>
            <color indexed="81"/>
            <rFont val="ＭＳ Ｐゴシック"/>
            <family val="3"/>
            <charset val="128"/>
          </rPr>
          <t>”出”とは『OJTの指導を実施した』という意味です（出勤してもOJTの指導をしなければ不可）</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BE7" authorId="0" shapeId="0" xr:uid="{00000000-0006-0000-06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xr:uid="{00000000-0006-0000-0600-000002000000}">
      <text>
        <r>
          <rPr>
            <sz val="14"/>
            <color indexed="10"/>
            <rFont val="ＭＳ Ｐゴシック"/>
            <family val="3"/>
            <charset val="128"/>
          </rPr>
          <t>定着率によって変動します</t>
        </r>
      </text>
    </comment>
    <comment ref="BC19" authorId="1" shapeId="0" xr:uid="{00000000-0006-0000-0600-000003000000}">
      <text>
        <r>
          <rPr>
            <b/>
            <sz val="14"/>
            <color indexed="81"/>
            <rFont val="ＭＳ Ｐゴシック"/>
            <family val="3"/>
            <charset val="128"/>
          </rPr>
          <t>留保対象</t>
        </r>
      </text>
    </comment>
    <comment ref="G37" authorId="1" shapeId="0" xr:uid="{00000000-0006-0000-0600-000004000000}">
      <text>
        <r>
          <rPr>
            <sz val="14"/>
            <color indexed="81"/>
            <rFont val="ＭＳ Ｐゴシック"/>
            <family val="3"/>
            <charset val="128"/>
          </rPr>
          <t>”出”とは『OJTの指導を実施した』という意味です（出勤してもOJTの指導をしなければ不可）</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Tomoyuki</author>
    <author>全森　藤倉 朋行</author>
  </authors>
  <commentList>
    <comment ref="BE7" authorId="0" shapeId="0" xr:uid="{00000000-0006-0000-0700-000001000000}">
      <text>
        <r>
          <rPr>
            <b/>
            <sz val="11"/>
            <color indexed="10"/>
            <rFont val="MS P ゴシック"/>
            <family val="3"/>
            <charset val="128"/>
          </rPr>
          <t>女性研修生専用</t>
        </r>
        <r>
          <rPr>
            <sz val="11"/>
            <color indexed="81"/>
            <rFont val="MS P ゴシック"/>
            <family val="3"/>
            <charset val="128"/>
          </rPr>
          <t xml:space="preserve">
簡易トイレ・休憩所レンタル代</t>
        </r>
      </text>
    </comment>
    <comment ref="AW19" authorId="1" shapeId="0" xr:uid="{00000000-0006-0000-0700-000002000000}">
      <text>
        <r>
          <rPr>
            <sz val="14"/>
            <color indexed="10"/>
            <rFont val="ＭＳ Ｐゴシック"/>
            <family val="3"/>
            <charset val="128"/>
          </rPr>
          <t>定着率によって変動します</t>
        </r>
      </text>
    </comment>
    <comment ref="BC19" authorId="1" shapeId="0" xr:uid="{00000000-0006-0000-0700-000003000000}">
      <text>
        <r>
          <rPr>
            <b/>
            <sz val="14"/>
            <color indexed="81"/>
            <rFont val="ＭＳ Ｐゴシック"/>
            <family val="3"/>
            <charset val="128"/>
          </rPr>
          <t>留保対象</t>
        </r>
      </text>
    </comment>
    <comment ref="G37" authorId="1" shapeId="0" xr:uid="{00000000-0006-0000-0700-000004000000}">
      <text>
        <r>
          <rPr>
            <sz val="14"/>
            <color indexed="81"/>
            <rFont val="ＭＳ Ｐゴシック"/>
            <family val="3"/>
            <charset val="128"/>
          </rPr>
          <t>”出”とは『OJTの指導を実施した』という意味です（出勤してもOJTの指導をしなければ不可）</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全森　藤倉 朋行</author>
  </authors>
  <commentList>
    <comment ref="D9" authorId="0" shapeId="0" xr:uid="{00000000-0006-0000-0800-000001000000}">
      <text>
        <r>
          <rPr>
            <b/>
            <sz val="14"/>
            <color indexed="81"/>
            <rFont val="ＭＳ Ｐゴシック"/>
            <family val="3"/>
            <charset val="128"/>
          </rPr>
          <t>留保対象</t>
        </r>
      </text>
    </comment>
    <comment ref="J23" authorId="0" shapeId="0" xr:uid="{00000000-0006-0000-0800-000003000000}">
      <text>
        <r>
          <rPr>
            <b/>
            <sz val="14"/>
            <color indexed="81"/>
            <rFont val="ＭＳ Ｐゴシック"/>
            <family val="3"/>
            <charset val="128"/>
          </rPr>
          <t>留保対象</t>
        </r>
      </text>
    </comment>
    <comment ref="L23" authorId="0" shapeId="0" xr:uid="{00000000-0006-0000-0800-000004000000}">
      <text>
        <r>
          <rPr>
            <b/>
            <sz val="14"/>
            <color indexed="81"/>
            <rFont val="ＭＳ Ｐゴシック"/>
            <family val="3"/>
            <charset val="128"/>
          </rPr>
          <t>留保対象</t>
        </r>
      </text>
    </comment>
    <comment ref="N23" authorId="0" shapeId="0" xr:uid="{00000000-0006-0000-0800-000005000000}">
      <text>
        <r>
          <rPr>
            <b/>
            <sz val="14"/>
            <color indexed="81"/>
            <rFont val="ＭＳ Ｐゴシック"/>
            <family val="3"/>
            <charset val="128"/>
          </rPr>
          <t>留保対象</t>
        </r>
      </text>
    </comment>
    <comment ref="P23" authorId="0" shapeId="0" xr:uid="{00000000-0006-0000-0800-000006000000}">
      <text>
        <r>
          <rPr>
            <b/>
            <sz val="14"/>
            <color indexed="81"/>
            <rFont val="ＭＳ Ｐゴシック"/>
            <family val="3"/>
            <charset val="128"/>
          </rPr>
          <t>留保対象</t>
        </r>
      </text>
    </comment>
    <comment ref="D40" authorId="0" shapeId="0" xr:uid="{00000000-0006-0000-0800-000007000000}">
      <text>
        <r>
          <rPr>
            <b/>
            <sz val="14"/>
            <color indexed="81"/>
            <rFont val="ＭＳ Ｐゴシック"/>
            <family val="3"/>
            <charset val="128"/>
          </rPr>
          <t>留保対象</t>
        </r>
      </text>
    </comment>
    <comment ref="F40" authorId="0" shapeId="0" xr:uid="{00000000-0006-0000-0800-000008000000}">
      <text>
        <r>
          <rPr>
            <b/>
            <sz val="14"/>
            <color indexed="81"/>
            <rFont val="ＭＳ Ｐゴシック"/>
            <family val="3"/>
            <charset val="128"/>
          </rPr>
          <t>留保対象</t>
        </r>
      </text>
    </comment>
    <comment ref="H40" authorId="0" shapeId="0" xr:uid="{00000000-0006-0000-0800-000009000000}">
      <text>
        <r>
          <rPr>
            <b/>
            <sz val="14"/>
            <color indexed="81"/>
            <rFont val="ＭＳ Ｐゴシック"/>
            <family val="3"/>
            <charset val="128"/>
          </rPr>
          <t>留保対象</t>
        </r>
      </text>
    </comment>
    <comment ref="J40" authorId="0" shapeId="0" xr:uid="{00000000-0006-0000-0800-00000A000000}">
      <text>
        <r>
          <rPr>
            <b/>
            <sz val="14"/>
            <color indexed="81"/>
            <rFont val="ＭＳ Ｐゴシック"/>
            <family val="3"/>
            <charset val="128"/>
          </rPr>
          <t>留保対象</t>
        </r>
      </text>
    </comment>
  </commentList>
</comments>
</file>

<file path=xl/sharedStrings.xml><?xml version="1.0" encoding="utf-8"?>
<sst xmlns="http://schemas.openxmlformats.org/spreadsheetml/2006/main" count="1822" uniqueCount="210">
  <si>
    <t>様式10-3　①</t>
    <rPh sb="0" eb="2">
      <t>ヨウシキ</t>
    </rPh>
    <phoneticPr fontId="5"/>
  </si>
  <si>
    <t>経営体責任者</t>
    <rPh sb="3" eb="6">
      <t>セキニンシャ</t>
    </rPh>
    <phoneticPr fontId="5"/>
  </si>
  <si>
    <t>TR/FW研修 記録簿月集計表　　　　　　</t>
    <rPh sb="11" eb="12">
      <t>ツキ</t>
    </rPh>
    <rPh sb="14" eb="15">
      <t>ヒョウ</t>
    </rPh>
    <phoneticPr fontId="5"/>
  </si>
  <si>
    <t>経営体名</t>
    <rPh sb="3" eb="4">
      <t>メイ</t>
    </rPh>
    <phoneticPr fontId="5"/>
  </si>
  <si>
    <t>整理者</t>
    <rPh sb="0" eb="2">
      <t>セイリ</t>
    </rPh>
    <phoneticPr fontId="5"/>
  </si>
  <si>
    <t>区分</t>
    <rPh sb="0" eb="2">
      <t>クブン</t>
    </rPh>
    <phoneticPr fontId="5"/>
  </si>
  <si>
    <t>番号</t>
    <rPh sb="0" eb="2">
      <t>バンゴウ</t>
    </rPh>
    <phoneticPr fontId="5"/>
  </si>
  <si>
    <t>後期研修</t>
    <rPh sb="0" eb="2">
      <t>コウキ</t>
    </rPh>
    <rPh sb="2" eb="4">
      <t>ケンシュウ</t>
    </rPh>
    <phoneticPr fontId="5"/>
  </si>
  <si>
    <t>氏名</t>
    <rPh sb="0" eb="2">
      <t>シメイ</t>
    </rPh>
    <phoneticPr fontId="5"/>
  </si>
  <si>
    <t>研修生ごとの
実地研修日数</t>
    <rPh sb="0" eb="3">
      <t>ケンシュウセイ</t>
    </rPh>
    <rPh sb="7" eb="9">
      <t>ジッチ</t>
    </rPh>
    <rPh sb="9" eb="11">
      <t>ケンシュウ</t>
    </rPh>
    <rPh sb="11" eb="13">
      <t>ニッスウ</t>
    </rPh>
    <phoneticPr fontId="5"/>
  </si>
  <si>
    <t>研修生ごとの
集合研修日数</t>
    <rPh sb="0" eb="3">
      <t>ケンシュウセイ</t>
    </rPh>
    <rPh sb="7" eb="9">
      <t>シュウゴウ</t>
    </rPh>
    <rPh sb="9" eb="11">
      <t>ケンシュウ</t>
    </rPh>
    <rPh sb="11" eb="13">
      <t>ニッスウ</t>
    </rPh>
    <phoneticPr fontId="5"/>
  </si>
  <si>
    <t>当月までの
実地研修日数
（累計）</t>
    <rPh sb="0" eb="2">
      <t>トウゲツ</t>
    </rPh>
    <rPh sb="6" eb="8">
      <t>ジッチ</t>
    </rPh>
    <rPh sb="8" eb="10">
      <t>ケンシュウ</t>
    </rPh>
    <rPh sb="10" eb="12">
      <t>ニッスウ</t>
    </rPh>
    <rPh sb="14" eb="16">
      <t>ルイケイ</t>
    </rPh>
    <phoneticPr fontId="5"/>
  </si>
  <si>
    <t>当月までの
集合研修日数
（累計）</t>
    <rPh sb="0" eb="2">
      <t>トウゲツ</t>
    </rPh>
    <rPh sb="6" eb="8">
      <t>シュウゴウ</t>
    </rPh>
    <rPh sb="8" eb="10">
      <t>ケンシュウ</t>
    </rPh>
    <rPh sb="10" eb="12">
      <t>ニッスウ</t>
    </rPh>
    <rPh sb="14" eb="16">
      <t>ルイケイ</t>
    </rPh>
    <phoneticPr fontId="5"/>
  </si>
  <si>
    <t>成人の日</t>
  </si>
  <si>
    <t>建国記念の日</t>
  </si>
  <si>
    <t>春分の日</t>
  </si>
  <si>
    <t>振替休日</t>
  </si>
  <si>
    <t>昭和の日</t>
  </si>
  <si>
    <t>憲法記念日</t>
  </si>
  <si>
    <t>みどりの日</t>
  </si>
  <si>
    <t>こどもの日</t>
  </si>
  <si>
    <t>海の日</t>
  </si>
  <si>
    <t>山の日</t>
  </si>
  <si>
    <t>敬老の日</t>
  </si>
  <si>
    <t>秋分の日</t>
  </si>
  <si>
    <t>体育の日</t>
  </si>
  <si>
    <t>文化の日</t>
  </si>
  <si>
    <t>勤労感謝の日</t>
  </si>
  <si>
    <t>天皇誕生日</t>
  </si>
  <si>
    <t>研修生</t>
    <rPh sb="0" eb="3">
      <t>ケンシュウセイ</t>
    </rPh>
    <phoneticPr fontId="5"/>
  </si>
  <si>
    <t>②</t>
  </si>
  <si>
    <t>③</t>
  </si>
  <si>
    <t>①</t>
  </si>
  <si>
    <t>実地研修人数　計</t>
    <rPh sb="0" eb="2">
      <t>ジッチ</t>
    </rPh>
    <rPh sb="2" eb="4">
      <t>ケンシュウ</t>
    </rPh>
    <rPh sb="4" eb="6">
      <t>ニンズウ</t>
    </rPh>
    <rPh sb="7" eb="8">
      <t>ケイ</t>
    </rPh>
    <phoneticPr fontId="5"/>
  </si>
  <si>
    <t>指導費助成人数</t>
    <rPh sb="0" eb="2">
      <t>シドウ</t>
    </rPh>
    <rPh sb="2" eb="3">
      <t>ヒ</t>
    </rPh>
    <rPh sb="3" eb="5">
      <t>ジョセイ</t>
    </rPh>
    <rPh sb="5" eb="7">
      <t>ニンズウ</t>
    </rPh>
    <phoneticPr fontId="5"/>
  </si>
  <si>
    <t>現場写真の有無</t>
    <rPh sb="0" eb="2">
      <t>ゲンバ</t>
    </rPh>
    <rPh sb="2" eb="4">
      <t>シャシン</t>
    </rPh>
    <rPh sb="5" eb="7">
      <t>ウム</t>
    </rPh>
    <phoneticPr fontId="5"/>
  </si>
  <si>
    <t>日　　　　　　　　　　付</t>
    <rPh sb="0" eb="1">
      <t>ヒ</t>
    </rPh>
    <rPh sb="11" eb="12">
      <t>ツキ</t>
    </rPh>
    <phoneticPr fontId="5"/>
  </si>
  <si>
    <t>種別</t>
    <rPh sb="0" eb="2">
      <t>シュベツ</t>
    </rPh>
    <phoneticPr fontId="5"/>
  </si>
  <si>
    <t>日数</t>
    <rPh sb="0" eb="2">
      <t>ニッスウ</t>
    </rPh>
    <phoneticPr fontId="5"/>
  </si>
  <si>
    <t>当月</t>
    <rPh sb="0" eb="2">
      <t>トウゲツ</t>
    </rPh>
    <phoneticPr fontId="5"/>
  </si>
  <si>
    <t>累計</t>
    <rPh sb="0" eb="2">
      <t>ルイケイ</t>
    </rPh>
    <phoneticPr fontId="5"/>
  </si>
  <si>
    <t>実地研修</t>
    <rPh sb="0" eb="2">
      <t>ジッチ</t>
    </rPh>
    <rPh sb="2" eb="4">
      <t>ケンシュウ</t>
    </rPh>
    <phoneticPr fontId="5"/>
  </si>
  <si>
    <t>指導日数
研修生1～2人
指導員1人分</t>
    <rPh sb="0" eb="2">
      <t>シドウ</t>
    </rPh>
    <rPh sb="2" eb="4">
      <t>ニッスウ</t>
    </rPh>
    <rPh sb="5" eb="8">
      <t>ケンシュウセイ</t>
    </rPh>
    <rPh sb="11" eb="12">
      <t>ニン</t>
    </rPh>
    <rPh sb="13" eb="16">
      <t>シドウイン</t>
    </rPh>
    <rPh sb="17" eb="18">
      <t>リ</t>
    </rPh>
    <rPh sb="18" eb="19">
      <t>ブン</t>
    </rPh>
    <phoneticPr fontId="5"/>
  </si>
  <si>
    <t>指導員</t>
    <rPh sb="0" eb="3">
      <t>シドウイン</t>
    </rPh>
    <phoneticPr fontId="5"/>
  </si>
  <si>
    <t>申請時の定着率</t>
    <rPh sb="0" eb="2">
      <t>シンセイ</t>
    </rPh>
    <rPh sb="2" eb="3">
      <t>ジ</t>
    </rPh>
    <rPh sb="4" eb="7">
      <t>テイチャクリツ</t>
    </rPh>
    <phoneticPr fontId="5"/>
  </si>
  <si>
    <t>指導日数
研修生3～4人
指導員2人以上</t>
    <rPh sb="0" eb="2">
      <t>シドウ</t>
    </rPh>
    <rPh sb="2" eb="4">
      <t>ニッスウ</t>
    </rPh>
    <rPh sb="5" eb="8">
      <t>ケンシュウセイ</t>
    </rPh>
    <rPh sb="11" eb="12">
      <t>ニン</t>
    </rPh>
    <rPh sb="13" eb="16">
      <t>シドウイン</t>
    </rPh>
    <rPh sb="17" eb="18">
      <t>リ</t>
    </rPh>
    <rPh sb="18" eb="20">
      <t>イジョウ</t>
    </rPh>
    <phoneticPr fontId="5"/>
  </si>
  <si>
    <t>定着率</t>
    <rPh sb="0" eb="3">
      <t>テイチャクリツ</t>
    </rPh>
    <phoneticPr fontId="5"/>
  </si>
  <si>
    <t>乗率</t>
    <rPh sb="0" eb="1">
      <t>ジョウ</t>
    </rPh>
    <rPh sb="1" eb="2">
      <t>リツ</t>
    </rPh>
    <phoneticPr fontId="5"/>
  </si>
  <si>
    <t>結果</t>
    <rPh sb="0" eb="2">
      <t>ケッカ</t>
    </rPh>
    <phoneticPr fontId="5"/>
  </si>
  <si>
    <t>上限額</t>
    <rPh sb="0" eb="3">
      <t>ジョウゲンガク</t>
    </rPh>
    <phoneticPr fontId="5"/>
  </si>
  <si>
    <t>以上</t>
    <phoneticPr fontId="5"/>
  </si>
  <si>
    <t>未満</t>
    <rPh sb="0" eb="2">
      <t>ミマン</t>
    </rPh>
    <phoneticPr fontId="5"/>
  </si>
  <si>
    <t>指導日数
研修生5人以上
指導員3人以上</t>
    <rPh sb="0" eb="2">
      <t>シドウ</t>
    </rPh>
    <rPh sb="2" eb="4">
      <t>ニッスウ</t>
    </rPh>
    <rPh sb="5" eb="8">
      <t>ケンシュウセイ</t>
    </rPh>
    <rPh sb="9" eb="10">
      <t>ニン</t>
    </rPh>
    <rPh sb="10" eb="12">
      <t>イジョウ</t>
    </rPh>
    <rPh sb="13" eb="16">
      <t>シドウイン</t>
    </rPh>
    <rPh sb="17" eb="18">
      <t>リ</t>
    </rPh>
    <rPh sb="18" eb="20">
      <t>イジョウ</t>
    </rPh>
    <phoneticPr fontId="5"/>
  </si>
  <si>
    <t>合計</t>
    <rPh sb="0" eb="2">
      <t>ゴウケイ</t>
    </rPh>
    <phoneticPr fontId="5"/>
  </si>
  <si>
    <t>指導員人数</t>
    <rPh sb="0" eb="3">
      <t>シドウイン</t>
    </rPh>
    <rPh sb="3" eb="5">
      <t>ニンズウ</t>
    </rPh>
    <phoneticPr fontId="5"/>
  </si>
  <si>
    <t>研修実績集計</t>
    <rPh sb="0" eb="2">
      <t>ケンシュウ</t>
    </rPh>
    <rPh sb="2" eb="4">
      <t>ジッセキ</t>
    </rPh>
    <rPh sb="4" eb="6">
      <t>シュウケイ</t>
    </rPh>
    <phoneticPr fontId="5"/>
  </si>
  <si>
    <t>項　　目</t>
    <rPh sb="0" eb="1">
      <t>コウ</t>
    </rPh>
    <rPh sb="3" eb="4">
      <t>メ</t>
    </rPh>
    <phoneticPr fontId="5"/>
  </si>
  <si>
    <t>④</t>
  </si>
  <si>
    <t>⑤</t>
  </si>
  <si>
    <t>⑥</t>
  </si>
  <si>
    <t>⑦</t>
  </si>
  <si>
    <t>⑧</t>
  </si>
  <si>
    <t>⑨</t>
  </si>
  <si>
    <t>⑩</t>
    <phoneticPr fontId="5"/>
  </si>
  <si>
    <t>⑪</t>
    <phoneticPr fontId="5"/>
  </si>
  <si>
    <t>⑫</t>
    <phoneticPr fontId="5"/>
  </si>
  <si>
    <t>⑬</t>
    <phoneticPr fontId="5"/>
  </si>
  <si>
    <t>集</t>
    <rPh sb="0" eb="1">
      <t>シュウ</t>
    </rPh>
    <phoneticPr fontId="5"/>
  </si>
  <si>
    <t>休</t>
    <rPh sb="0" eb="1">
      <t>ヤス</t>
    </rPh>
    <phoneticPr fontId="5"/>
  </si>
  <si>
    <t>外</t>
    <rPh sb="0" eb="1">
      <t>ガイ</t>
    </rPh>
    <phoneticPr fontId="5"/>
  </si>
  <si>
    <t>①～⑬合計</t>
    <rPh sb="3" eb="5">
      <t>ゴウケイ</t>
    </rPh>
    <phoneticPr fontId="5"/>
  </si>
  <si>
    <t>計　　画</t>
    <rPh sb="0" eb="1">
      <t>ケイ</t>
    </rPh>
    <rPh sb="3" eb="4">
      <t>ガ</t>
    </rPh>
    <phoneticPr fontId="5"/>
  </si>
  <si>
    <t>当月実績</t>
    <rPh sb="0" eb="2">
      <t>トウゲツ</t>
    </rPh>
    <rPh sb="2" eb="4">
      <t>ジッセキ</t>
    </rPh>
    <phoneticPr fontId="5"/>
  </si>
  <si>
    <t>当月までの累計実績</t>
    <rPh sb="0" eb="2">
      <t>トウゲツ</t>
    </rPh>
    <rPh sb="5" eb="7">
      <t>ルイケイ</t>
    </rPh>
    <rPh sb="7" eb="9">
      <t>ジッセキ</t>
    </rPh>
    <phoneticPr fontId="5"/>
  </si>
  <si>
    <t>←この数字を様式2-11の作業種別日数の数字に使用。</t>
    <rPh sb="3" eb="5">
      <t>スウジ</t>
    </rPh>
    <rPh sb="6" eb="8">
      <t>ヨウシキ</t>
    </rPh>
    <rPh sb="13" eb="15">
      <t>サギョウ</t>
    </rPh>
    <rPh sb="15" eb="16">
      <t>シュ</t>
    </rPh>
    <rPh sb="16" eb="17">
      <t>ベツ</t>
    </rPh>
    <rPh sb="17" eb="19">
      <t>ニッスウ</t>
    </rPh>
    <rPh sb="20" eb="22">
      <t>スウジ</t>
    </rPh>
    <rPh sb="23" eb="25">
      <t>シヨウ</t>
    </rPh>
    <phoneticPr fontId="5"/>
  </si>
  <si>
    <t>○作業種一覧</t>
    <rPh sb="1" eb="3">
      <t>サギョウ</t>
    </rPh>
    <rPh sb="3" eb="4">
      <t>シュ</t>
    </rPh>
    <rPh sb="4" eb="6">
      <t>イチラン</t>
    </rPh>
    <phoneticPr fontId="5"/>
  </si>
  <si>
    <t>内容</t>
    <rPh sb="0" eb="2">
      <t>ナイヨウ</t>
    </rPh>
    <phoneticPr fontId="5"/>
  </si>
  <si>
    <t>①</t>
    <phoneticPr fontId="5"/>
  </si>
  <si>
    <t>資材・設備管理</t>
  </si>
  <si>
    <t>②</t>
    <phoneticPr fontId="5"/>
  </si>
  <si>
    <t>森林調査</t>
    <phoneticPr fontId="5"/>
  </si>
  <si>
    <t>③</t>
    <phoneticPr fontId="5"/>
  </si>
  <si>
    <t>造　　林</t>
    <phoneticPr fontId="5"/>
  </si>
  <si>
    <t>④</t>
    <phoneticPr fontId="5"/>
  </si>
  <si>
    <t>育　　林</t>
    <phoneticPr fontId="5"/>
  </si>
  <si>
    <t>⑤</t>
    <phoneticPr fontId="5"/>
  </si>
  <si>
    <t>伐　　倒</t>
    <phoneticPr fontId="5"/>
  </si>
  <si>
    <t>⑥</t>
    <phoneticPr fontId="5"/>
  </si>
  <si>
    <t>造　　材</t>
    <phoneticPr fontId="5"/>
  </si>
  <si>
    <t>⑦</t>
    <phoneticPr fontId="5"/>
  </si>
  <si>
    <t>集　　材</t>
    <phoneticPr fontId="5"/>
  </si>
  <si>
    <t>⑧</t>
    <phoneticPr fontId="5"/>
  </si>
  <si>
    <t>土場管理</t>
    <phoneticPr fontId="5"/>
  </si>
  <si>
    <t>⑨</t>
    <phoneticPr fontId="5"/>
  </si>
  <si>
    <t>輸送作業</t>
    <phoneticPr fontId="5"/>
  </si>
  <si>
    <t>⑩</t>
    <phoneticPr fontId="5"/>
  </si>
  <si>
    <t>森林作業道等維持管理</t>
    <rPh sb="0" eb="2">
      <t>シンリン</t>
    </rPh>
    <rPh sb="2" eb="4">
      <t>サギョウ</t>
    </rPh>
    <rPh sb="4" eb="5">
      <t>ドウ</t>
    </rPh>
    <rPh sb="5" eb="6">
      <t>トウ</t>
    </rPh>
    <rPh sb="6" eb="8">
      <t>イジ</t>
    </rPh>
    <rPh sb="8" eb="10">
      <t>カンリ</t>
    </rPh>
    <phoneticPr fontId="5"/>
  </si>
  <si>
    <t>⑪</t>
    <phoneticPr fontId="5"/>
  </si>
  <si>
    <t>除染・漂流物等処理</t>
    <rPh sb="0" eb="2">
      <t>ジョセン</t>
    </rPh>
    <rPh sb="3" eb="5">
      <t>ヒョウリュウ</t>
    </rPh>
    <rPh sb="5" eb="6">
      <t>ブツ</t>
    </rPh>
    <rPh sb="6" eb="7">
      <t>トウ</t>
    </rPh>
    <rPh sb="7" eb="9">
      <t>ショリ</t>
    </rPh>
    <phoneticPr fontId="5"/>
  </si>
  <si>
    <t>⑫</t>
    <phoneticPr fontId="5"/>
  </si>
  <si>
    <t>森林保護対策</t>
    <rPh sb="0" eb="2">
      <t>シンリン</t>
    </rPh>
    <rPh sb="2" eb="4">
      <t>ホゴ</t>
    </rPh>
    <rPh sb="4" eb="6">
      <t>タイサク</t>
    </rPh>
    <phoneticPr fontId="5"/>
  </si>
  <si>
    <t>⑬</t>
    <phoneticPr fontId="5"/>
  </si>
  <si>
    <t>森林作業道開設</t>
    <rPh sb="0" eb="2">
      <t>シンリン</t>
    </rPh>
    <rPh sb="2" eb="4">
      <t>サギョウ</t>
    </rPh>
    <rPh sb="4" eb="5">
      <t>ドウ</t>
    </rPh>
    <rPh sb="5" eb="7">
      <t>カイセツ</t>
    </rPh>
    <phoneticPr fontId="5"/>
  </si>
  <si>
    <t>休</t>
    <rPh sb="0" eb="1">
      <t>キュウ</t>
    </rPh>
    <phoneticPr fontId="5"/>
  </si>
  <si>
    <t>休暇</t>
    <rPh sb="0" eb="2">
      <t>キュウカ</t>
    </rPh>
    <phoneticPr fontId="5"/>
  </si>
  <si>
    <t>研修外作業</t>
    <rPh sb="0" eb="2">
      <t>ケンシュウ</t>
    </rPh>
    <rPh sb="2" eb="3">
      <t>ガイ</t>
    </rPh>
    <rPh sb="3" eb="5">
      <t>サギョウ</t>
    </rPh>
    <phoneticPr fontId="5"/>
  </si>
  <si>
    <t>集合研修</t>
    <rPh sb="0" eb="2">
      <t>シュウゴウ</t>
    </rPh>
    <rPh sb="2" eb="4">
      <t>ケンシュウ</t>
    </rPh>
    <phoneticPr fontId="5"/>
  </si>
  <si>
    <t>⑩</t>
    <phoneticPr fontId="5"/>
  </si>
  <si>
    <t>⑪</t>
    <phoneticPr fontId="5"/>
  </si>
  <si>
    <t>⑫</t>
    <phoneticPr fontId="5"/>
  </si>
  <si>
    <t>⑬</t>
    <phoneticPr fontId="5"/>
  </si>
  <si>
    <t>ID</t>
    <phoneticPr fontId="1"/>
  </si>
  <si>
    <t>ID</t>
    <phoneticPr fontId="5"/>
  </si>
  <si>
    <t>検索キー</t>
    <rPh sb="0" eb="2">
      <t>ケンサク</t>
    </rPh>
    <phoneticPr fontId="1"/>
  </si>
  <si>
    <t>当月までの
実地研修日数
（累計）</t>
    <rPh sb="0" eb="2">
      <t>トウゲツ</t>
    </rPh>
    <rPh sb="6" eb="8">
      <t>ジッチ</t>
    </rPh>
    <rPh sb="14" eb="16">
      <t>ルイケイ</t>
    </rPh>
    <phoneticPr fontId="1"/>
  </si>
  <si>
    <t>当月までの
集合研修日数
（累計）</t>
    <rPh sb="0" eb="2">
      <t>トウゲツ</t>
    </rPh>
    <rPh sb="6" eb="8">
      <t>シュウゴウ</t>
    </rPh>
    <rPh sb="14" eb="16">
      <t>ルイケイ</t>
    </rPh>
    <phoneticPr fontId="1"/>
  </si>
  <si>
    <t>前月の
実地研修日数
（累計）</t>
    <rPh sb="0" eb="2">
      <t>ゼンゲツ</t>
    </rPh>
    <rPh sb="4" eb="6">
      <t>ジッチ</t>
    </rPh>
    <phoneticPr fontId="1"/>
  </si>
  <si>
    <t>前月の
集合研修日数
（累計）</t>
    <rPh sb="0" eb="2">
      <t>ゼンゲツ</t>
    </rPh>
    <rPh sb="4" eb="6">
      <t>シュウゴウ</t>
    </rPh>
    <phoneticPr fontId="1"/>
  </si>
  <si>
    <t>様式10-3　②</t>
    <phoneticPr fontId="5"/>
  </si>
  <si>
    <t>定着率</t>
    <phoneticPr fontId="5"/>
  </si>
  <si>
    <t>TR/FW研修 経費等月集計表</t>
    <rPh sb="5" eb="7">
      <t>ケンシュウ</t>
    </rPh>
    <rPh sb="8" eb="10">
      <t>ケイヒ</t>
    </rPh>
    <rPh sb="10" eb="11">
      <t>トウ</t>
    </rPh>
    <rPh sb="11" eb="12">
      <t>ツキ</t>
    </rPh>
    <rPh sb="12" eb="15">
      <t>シュウケイヒョウ</t>
    </rPh>
    <phoneticPr fontId="5"/>
  </si>
  <si>
    <t>整理者</t>
    <rPh sb="0" eb="2">
      <t>セイリ</t>
    </rPh>
    <rPh sb="2" eb="3">
      <t>シャ</t>
    </rPh>
    <phoneticPr fontId="5"/>
  </si>
  <si>
    <t>後期</t>
    <rPh sb="0" eb="2">
      <t>コウキ</t>
    </rPh>
    <phoneticPr fontId="5"/>
  </si>
  <si>
    <t>研修生氏名</t>
    <rPh sb="0" eb="3">
      <t>ケンシュウセイ</t>
    </rPh>
    <rPh sb="3" eb="5">
      <t>シメイ</t>
    </rPh>
    <phoneticPr fontId="5"/>
  </si>
  <si>
    <t>支給した賃金等</t>
    <rPh sb="0" eb="2">
      <t>シキュウ</t>
    </rPh>
    <rPh sb="4" eb="7">
      <t>チンギントウ</t>
    </rPh>
    <phoneticPr fontId="5"/>
  </si>
  <si>
    <t>技術習得推進費</t>
    <rPh sb="0" eb="2">
      <t>ギジュツ</t>
    </rPh>
    <rPh sb="2" eb="4">
      <t>シュウトク</t>
    </rPh>
    <rPh sb="4" eb="6">
      <t>スイシン</t>
    </rPh>
    <rPh sb="6" eb="7">
      <t>ヒ</t>
    </rPh>
    <phoneticPr fontId="5"/>
  </si>
  <si>
    <t>社会保険等
（経営体負担分）</t>
    <rPh sb="0" eb="2">
      <t>シャカイ</t>
    </rPh>
    <rPh sb="2" eb="5">
      <t>ホケントウ</t>
    </rPh>
    <rPh sb="10" eb="13">
      <t>フタンブン</t>
    </rPh>
    <phoneticPr fontId="5"/>
  </si>
  <si>
    <t>就業環境整備費</t>
    <rPh sb="0" eb="2">
      <t>シュウギョウ</t>
    </rPh>
    <rPh sb="2" eb="4">
      <t>カンキョウ</t>
    </rPh>
    <rPh sb="4" eb="7">
      <t>セイビヒ</t>
    </rPh>
    <phoneticPr fontId="5"/>
  </si>
  <si>
    <t>支給した
住宅手当</t>
    <rPh sb="0" eb="2">
      <t>シキュウ</t>
    </rPh>
    <rPh sb="5" eb="7">
      <t>ジュウタク</t>
    </rPh>
    <rPh sb="7" eb="9">
      <t>テアテ</t>
    </rPh>
    <phoneticPr fontId="5"/>
  </si>
  <si>
    <t>雇用促進支援費</t>
    <rPh sb="0" eb="2">
      <t>コヨウ</t>
    </rPh>
    <rPh sb="2" eb="4">
      <t>ソクシン</t>
    </rPh>
    <rPh sb="4" eb="6">
      <t>シエン</t>
    </rPh>
    <rPh sb="6" eb="7">
      <t>ヒ</t>
    </rPh>
    <phoneticPr fontId="5"/>
  </si>
  <si>
    <t>資材費</t>
    <rPh sb="0" eb="2">
      <t>シザイ</t>
    </rPh>
    <rPh sb="2" eb="3">
      <t>ヒ</t>
    </rPh>
    <phoneticPr fontId="5"/>
  </si>
  <si>
    <t>研修準備費</t>
    <rPh sb="0" eb="2">
      <t>ケンシュウ</t>
    </rPh>
    <rPh sb="2" eb="4">
      <t>ジュンビ</t>
    </rPh>
    <rPh sb="4" eb="5">
      <t>ヒ</t>
    </rPh>
    <phoneticPr fontId="5"/>
  </si>
  <si>
    <t>安全向上対策費</t>
    <rPh sb="0" eb="2">
      <t>アンゼン</t>
    </rPh>
    <rPh sb="2" eb="4">
      <t>コウジョウ</t>
    </rPh>
    <rPh sb="4" eb="6">
      <t>タイサク</t>
    </rPh>
    <rPh sb="6" eb="7">
      <t>ヒ</t>
    </rPh>
    <phoneticPr fontId="5"/>
  </si>
  <si>
    <t>研修環境整備費</t>
    <rPh sb="0" eb="2">
      <t>ケンシュウ</t>
    </rPh>
    <rPh sb="2" eb="4">
      <t>カンキョウ</t>
    </rPh>
    <rPh sb="4" eb="6">
      <t>セイビ</t>
    </rPh>
    <rPh sb="6" eb="7">
      <t>ヒ</t>
    </rPh>
    <phoneticPr fontId="5"/>
  </si>
  <si>
    <t>備考</t>
    <rPh sb="0" eb="2">
      <t>ビコウ</t>
    </rPh>
    <phoneticPr fontId="5"/>
  </si>
  <si>
    <t>ＴＲ</t>
    <phoneticPr fontId="5"/>
  </si>
  <si>
    <t>ＦＷ1</t>
    <phoneticPr fontId="5"/>
  </si>
  <si>
    <t>ＦＷ2</t>
    <phoneticPr fontId="5"/>
  </si>
  <si>
    <t>ＦＷ3</t>
    <phoneticPr fontId="5"/>
  </si>
  <si>
    <t>FW計</t>
    <rPh sb="2" eb="3">
      <t>ケイ</t>
    </rPh>
    <phoneticPr fontId="5"/>
  </si>
  <si>
    <t>TR計</t>
    <rPh sb="2" eb="3">
      <t>ケイ</t>
    </rPh>
    <phoneticPr fontId="5"/>
  </si>
  <si>
    <t>ＦＷ1小計</t>
    <rPh sb="3" eb="5">
      <t>ショウケイ</t>
    </rPh>
    <phoneticPr fontId="5"/>
  </si>
  <si>
    <t>ＦＷ2小計</t>
    <rPh sb="3" eb="5">
      <t>ショウケイ</t>
    </rPh>
    <phoneticPr fontId="5"/>
  </si>
  <si>
    <t>ＦＷ3小計</t>
    <rPh sb="3" eb="5">
      <t>ショウケイ</t>
    </rPh>
    <phoneticPr fontId="5"/>
  </si>
  <si>
    <t>番号</t>
    <rPh sb="0" eb="2">
      <t>バンゴウ</t>
    </rPh>
    <phoneticPr fontId="1"/>
  </si>
  <si>
    <t>前年度_3月</t>
    <rPh sb="0" eb="2">
      <t>ゼンネン</t>
    </rPh>
    <rPh sb="2" eb="3">
      <t>ド</t>
    </rPh>
    <rPh sb="5" eb="6">
      <t>ツキ</t>
    </rPh>
    <phoneticPr fontId="5"/>
  </si>
  <si>
    <t>4月</t>
    <rPh sb="1" eb="2">
      <t>ツキ</t>
    </rPh>
    <phoneticPr fontId="5"/>
  </si>
  <si>
    <t>5月</t>
    <rPh sb="1" eb="2">
      <t>ツキ</t>
    </rPh>
    <phoneticPr fontId="5"/>
  </si>
  <si>
    <t>6月</t>
  </si>
  <si>
    <t>7月</t>
  </si>
  <si>
    <t>8月</t>
  </si>
  <si>
    <t>9月</t>
  </si>
  <si>
    <t>10月</t>
  </si>
  <si>
    <t>11月</t>
  </si>
  <si>
    <t>12月</t>
  </si>
  <si>
    <t>1月</t>
  </si>
  <si>
    <t>2月</t>
  </si>
  <si>
    <t>3月</t>
  </si>
  <si>
    <t>元日</t>
  </si>
  <si>
    <t>天皇誕生日</t>
    <rPh sb="0" eb="2">
      <t>テンノウ</t>
    </rPh>
    <rPh sb="2" eb="5">
      <t>タンジョウビ</t>
    </rPh>
    <phoneticPr fontId="5"/>
  </si>
  <si>
    <t>海の日</t>
    <phoneticPr fontId="5"/>
  </si>
  <si>
    <t>スポーツの日</t>
    <phoneticPr fontId="5"/>
  </si>
  <si>
    <t>様式10-3　③</t>
    <phoneticPr fontId="5"/>
  </si>
  <si>
    <t>助成対象研修生数（人）</t>
    <rPh sb="0" eb="2">
      <t>ジョセイ</t>
    </rPh>
    <rPh sb="2" eb="4">
      <t>タイショウ</t>
    </rPh>
    <rPh sb="4" eb="7">
      <t>ケンシュウセイ</t>
    </rPh>
    <rPh sb="7" eb="8">
      <t>スウ</t>
    </rPh>
    <rPh sb="9" eb="10">
      <t>ニン</t>
    </rPh>
    <phoneticPr fontId="5"/>
  </si>
  <si>
    <t>内 女性数</t>
    <rPh sb="0" eb="1">
      <t>ウチ</t>
    </rPh>
    <phoneticPr fontId="5"/>
  </si>
  <si>
    <t>TR</t>
    <phoneticPr fontId="5"/>
  </si>
  <si>
    <t>FW1</t>
    <phoneticPr fontId="5"/>
  </si>
  <si>
    <t>FW2</t>
    <phoneticPr fontId="5"/>
  </si>
  <si>
    <t>FW3</t>
    <phoneticPr fontId="5"/>
  </si>
  <si>
    <t>月</t>
    <rPh sb="0" eb="1">
      <t>ツキ</t>
    </rPh>
    <phoneticPr fontId="5"/>
  </si>
  <si>
    <t>6</t>
  </si>
  <si>
    <t>7</t>
  </si>
  <si>
    <t>8</t>
  </si>
  <si>
    <t>9</t>
  </si>
  <si>
    <t>上期計</t>
    <rPh sb="0" eb="1">
      <t>カミ</t>
    </rPh>
    <rPh sb="2" eb="3">
      <t>ケイ</t>
    </rPh>
    <phoneticPr fontId="5"/>
  </si>
  <si>
    <t>助成額積算計（上期確認用）</t>
    <rPh sb="0" eb="3">
      <t>ジョセイガク</t>
    </rPh>
    <rPh sb="3" eb="5">
      <t>セキサン</t>
    </rPh>
    <rPh sb="5" eb="6">
      <t>ケイ</t>
    </rPh>
    <rPh sb="7" eb="9">
      <t>カミキ</t>
    </rPh>
    <rPh sb="9" eb="12">
      <t>カクニンヨウ</t>
    </rPh>
    <phoneticPr fontId="5"/>
  </si>
  <si>
    <t>金額</t>
    <rPh sb="0" eb="2">
      <t>キンガク</t>
    </rPh>
    <phoneticPr fontId="5"/>
  </si>
  <si>
    <t>指導日数</t>
    <rPh sb="0" eb="2">
      <t>シドウ</t>
    </rPh>
    <rPh sb="2" eb="4">
      <t>ニッスウ</t>
    </rPh>
    <phoneticPr fontId="5"/>
  </si>
  <si>
    <t>助成額</t>
    <rPh sb="0" eb="3">
      <t>ジョセイガク</t>
    </rPh>
    <phoneticPr fontId="5"/>
  </si>
  <si>
    <t>指導費</t>
    <rPh sb="0" eb="2">
      <t>シドウ</t>
    </rPh>
    <rPh sb="2" eb="3">
      <t>ヒ</t>
    </rPh>
    <phoneticPr fontId="5"/>
  </si>
  <si>
    <t>指導員1人以上</t>
    <rPh sb="0" eb="3">
      <t>シドウイン</t>
    </rPh>
    <rPh sb="4" eb="5">
      <t>リ</t>
    </rPh>
    <rPh sb="5" eb="7">
      <t>イジョウ</t>
    </rPh>
    <phoneticPr fontId="5"/>
  </si>
  <si>
    <t>指導員2人以上</t>
    <rPh sb="0" eb="3">
      <t>シドウイン</t>
    </rPh>
    <rPh sb="4" eb="5">
      <t>リ</t>
    </rPh>
    <rPh sb="5" eb="7">
      <t>イジョウ</t>
    </rPh>
    <phoneticPr fontId="5"/>
  </si>
  <si>
    <t>指導員3人以上</t>
    <rPh sb="0" eb="3">
      <t>シドウイン</t>
    </rPh>
    <rPh sb="4" eb="5">
      <t>ニン</t>
    </rPh>
    <rPh sb="5" eb="7">
      <t>イジョウ</t>
    </rPh>
    <phoneticPr fontId="5"/>
  </si>
  <si>
    <t>計</t>
    <rPh sb="0" eb="1">
      <t>ケイ</t>
    </rPh>
    <phoneticPr fontId="5"/>
  </si>
  <si>
    <t>研修生</t>
    <rPh sb="0" eb="2">
      <t>ケンシュウ</t>
    </rPh>
    <rPh sb="2" eb="3">
      <t>セイ</t>
    </rPh>
    <phoneticPr fontId="5"/>
  </si>
  <si>
    <t>技術習得推進費</t>
    <rPh sb="0" eb="2">
      <t>ギジュツ</t>
    </rPh>
    <rPh sb="2" eb="4">
      <t>シュウトク</t>
    </rPh>
    <rPh sb="4" eb="7">
      <t>スイシンヒ</t>
    </rPh>
    <phoneticPr fontId="5"/>
  </si>
  <si>
    <t>労災保険料</t>
    <rPh sb="0" eb="2">
      <t>ロウサイ</t>
    </rPh>
    <rPh sb="2" eb="5">
      <t>ホケンリョウ</t>
    </rPh>
    <phoneticPr fontId="5"/>
  </si>
  <si>
    <t>雇用促進支援費</t>
    <rPh sb="0" eb="2">
      <t>コヨウ</t>
    </rPh>
    <rPh sb="2" eb="4">
      <t>ソクシン</t>
    </rPh>
    <rPh sb="4" eb="7">
      <t>シエンヒ</t>
    </rPh>
    <phoneticPr fontId="5"/>
  </si>
  <si>
    <t>その他経費</t>
    <rPh sb="2" eb="3">
      <t>タ</t>
    </rPh>
    <rPh sb="3" eb="5">
      <t>ケイヒ</t>
    </rPh>
    <phoneticPr fontId="5"/>
  </si>
  <si>
    <t>研修業務管理費</t>
    <rPh sb="0" eb="2">
      <t>ケンシュウ</t>
    </rPh>
    <rPh sb="2" eb="4">
      <t>ギョウム</t>
    </rPh>
    <rPh sb="4" eb="7">
      <t>カンリヒ</t>
    </rPh>
    <phoneticPr fontId="5"/>
  </si>
  <si>
    <t>資材費</t>
    <rPh sb="0" eb="3">
      <t>シザイヒ</t>
    </rPh>
    <phoneticPr fontId="5"/>
  </si>
  <si>
    <t>安全向上対策費</t>
    <rPh sb="0" eb="2">
      <t>アンゼン</t>
    </rPh>
    <rPh sb="2" eb="4">
      <t>コウジョウ</t>
    </rPh>
    <rPh sb="4" eb="7">
      <t>タイサクヒ</t>
    </rPh>
    <phoneticPr fontId="5"/>
  </si>
  <si>
    <t>研修環境整備費</t>
    <rPh sb="0" eb="2">
      <t>ケンシュウ</t>
    </rPh>
    <rPh sb="2" eb="4">
      <t>カンキョウ</t>
    </rPh>
    <rPh sb="4" eb="7">
      <t>セイビヒ</t>
    </rPh>
    <phoneticPr fontId="5"/>
  </si>
  <si>
    <t>合　　　計</t>
    <phoneticPr fontId="5"/>
  </si>
  <si>
    <t>10</t>
    <phoneticPr fontId="5"/>
  </si>
  <si>
    <t>11</t>
  </si>
  <si>
    <t>12</t>
  </si>
  <si>
    <t>1</t>
    <phoneticPr fontId="5"/>
  </si>
  <si>
    <t>下期計</t>
    <rPh sb="0" eb="1">
      <t>シタ</t>
    </rPh>
    <rPh sb="2" eb="3">
      <t>ケイ</t>
    </rPh>
    <phoneticPr fontId="5"/>
  </si>
  <si>
    <t>助成額積算計</t>
    <rPh sb="0" eb="3">
      <t>ジョセイガク</t>
    </rPh>
    <rPh sb="3" eb="5">
      <t>セキサン</t>
    </rPh>
    <rPh sb="5" eb="6">
      <t>ケイ</t>
    </rPh>
    <phoneticPr fontId="5"/>
  </si>
  <si>
    <t>備　　　考</t>
    <rPh sb="0" eb="1">
      <t>トモ</t>
    </rPh>
    <rPh sb="4" eb="5">
      <t>コウ</t>
    </rPh>
    <phoneticPr fontId="5"/>
  </si>
  <si>
    <t>女性研修生数（人）</t>
    <rPh sb="0" eb="2">
      <t>ジョセイ</t>
    </rPh>
    <rPh sb="2" eb="5">
      <t>ケンシュウセイ</t>
    </rPh>
    <rPh sb="5" eb="6">
      <t>スウ</t>
    </rPh>
    <rPh sb="7" eb="8">
      <t>ニン</t>
    </rPh>
    <phoneticPr fontId="5"/>
  </si>
  <si>
    <t>祝日（令和3年）</t>
    <rPh sb="3" eb="5">
      <t>レイワ</t>
    </rPh>
    <rPh sb="6" eb="7">
      <t>ネン</t>
    </rPh>
    <phoneticPr fontId="5"/>
  </si>
  <si>
    <t>祝日（令和4年）</t>
    <rPh sb="3" eb="5">
      <t>レイワ</t>
    </rPh>
    <phoneticPr fontId="5"/>
  </si>
  <si>
    <t>振替休日</t>
    <rPh sb="0" eb="2">
      <t>フリカエ</t>
    </rPh>
    <rPh sb="2" eb="4">
      <t>キュウジツ</t>
    </rPh>
    <phoneticPr fontId="1"/>
  </si>
  <si>
    <t>令和３年度　TR研修　記録簿年集計表</t>
    <rPh sb="0" eb="2">
      <t>レイワ</t>
    </rPh>
    <rPh sb="3" eb="5">
      <t>ネンド</t>
    </rPh>
    <rPh sb="4" eb="5">
      <t>ド</t>
    </rPh>
    <rPh sb="8" eb="10">
      <t>ケンシュウ</t>
    </rPh>
    <rPh sb="11" eb="14">
      <t>キロクボ</t>
    </rPh>
    <rPh sb="14" eb="15">
      <t>ネン</t>
    </rPh>
    <rPh sb="15" eb="17">
      <t>シュウケイ</t>
    </rPh>
    <rPh sb="17" eb="18">
      <t>ヒョウ</t>
    </rPh>
    <phoneticPr fontId="5"/>
  </si>
  <si>
    <t>令和３年度　FW研修（FW1）　記録簿年集計表</t>
    <rPh sb="0" eb="2">
      <t>レイワ</t>
    </rPh>
    <rPh sb="3" eb="5">
      <t>ネンド</t>
    </rPh>
    <rPh sb="8" eb="10">
      <t>ケンシュウ</t>
    </rPh>
    <rPh sb="16" eb="19">
      <t>キロクボ</t>
    </rPh>
    <rPh sb="19" eb="20">
      <t>ネン</t>
    </rPh>
    <rPh sb="20" eb="22">
      <t>シュウケイ</t>
    </rPh>
    <rPh sb="22" eb="23">
      <t>ヒョウ</t>
    </rPh>
    <phoneticPr fontId="5"/>
  </si>
  <si>
    <t>令和３年度　FW研修（FW2）　記録簿年集計表</t>
    <rPh sb="0" eb="2">
      <t>レイワ</t>
    </rPh>
    <rPh sb="3" eb="5">
      <t>ネンド</t>
    </rPh>
    <rPh sb="8" eb="10">
      <t>ケンシュウ</t>
    </rPh>
    <rPh sb="16" eb="19">
      <t>キロクボ</t>
    </rPh>
    <rPh sb="19" eb="20">
      <t>ドシ</t>
    </rPh>
    <rPh sb="20" eb="22">
      <t>シュウケイ</t>
    </rPh>
    <rPh sb="22" eb="23">
      <t>ヒョウ</t>
    </rPh>
    <phoneticPr fontId="5"/>
  </si>
  <si>
    <t>令和３年度　FW研修（FW3）　記録簿年集計表</t>
    <rPh sb="0" eb="2">
      <t>レイワ</t>
    </rPh>
    <rPh sb="3" eb="5">
      <t>ネンド</t>
    </rPh>
    <rPh sb="8" eb="10">
      <t>ケンシュウ</t>
    </rPh>
    <rPh sb="16" eb="19">
      <t>キロクボ</t>
    </rPh>
    <rPh sb="19" eb="20">
      <t>ドシ</t>
    </rPh>
    <rPh sb="20" eb="22">
      <t>シュウケイ</t>
    </rPh>
    <rPh sb="22" eb="23">
      <t>ヒョウ</t>
    </rPh>
    <phoneticPr fontId="5"/>
  </si>
  <si>
    <r>
      <t>令和３年度　TRFW研修（FW1、2、3）</t>
    </r>
    <r>
      <rPr>
        <b/>
        <sz val="24"/>
        <color indexed="10"/>
        <rFont val="ＭＳ Ｐゴシック"/>
        <family val="3"/>
        <charset val="128"/>
      </rPr>
      <t>+指導管理費（※）</t>
    </r>
    <r>
      <rPr>
        <b/>
        <sz val="24"/>
        <rFont val="ＭＳ Ｐゴシック"/>
        <family val="3"/>
        <charset val="128"/>
      </rPr>
      <t>　記録簿年集計表</t>
    </r>
    <rPh sb="0" eb="2">
      <t>レイワ</t>
    </rPh>
    <rPh sb="3" eb="5">
      <t>ネンド</t>
    </rPh>
    <rPh sb="10" eb="12">
      <t>ケンシュウ</t>
    </rPh>
    <rPh sb="22" eb="24">
      <t>シドウ</t>
    </rPh>
    <rPh sb="24" eb="27">
      <t>カンリヒ</t>
    </rPh>
    <rPh sb="31" eb="34">
      <t>キロクボ</t>
    </rPh>
    <rPh sb="34" eb="35">
      <t>ネン</t>
    </rPh>
    <rPh sb="35" eb="37">
      <t>シュウケイ</t>
    </rPh>
    <rPh sb="37" eb="38">
      <t>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</si>
</sst>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quot;¥&quot;#,##0_);\(&quot;¥&quot;#,##0\)"/>
    <numFmt numFmtId="177" formatCode="ggge&quot;年&quot;m&quot;月&quot;"/>
    <numFmt numFmtId="178" formatCode="#,##0_);[Red]\(#,##0\)"/>
    <numFmt numFmtId="179" formatCode="d"/>
    <numFmt numFmtId="180" formatCode="0_ "/>
    <numFmt numFmtId="181" formatCode="0.00_ "/>
    <numFmt numFmtId="182" formatCode="00000"/>
    <numFmt numFmtId="183" formatCode="0.0%"/>
    <numFmt numFmtId="184" formatCode="@&quot;月&quot;"/>
  </numFmts>
  <fonts count="34">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14"/>
      <name val="ＭＳ Ｐゴシック"/>
      <family val="3"/>
      <charset val="128"/>
    </font>
    <font>
      <sz val="6"/>
      <name val="ＭＳ Ｐゴシック"/>
      <family val="3"/>
      <charset val="128"/>
    </font>
    <font>
      <sz val="24"/>
      <name val="ＭＳ Ｐゴシック"/>
      <family val="3"/>
      <charset val="128"/>
    </font>
    <font>
      <sz val="12"/>
      <name val="ＭＳ Ｐゴシック"/>
      <family val="3"/>
      <charset val="128"/>
    </font>
    <font>
      <sz val="28"/>
      <name val="ＭＳ Ｐゴシック"/>
      <family val="3"/>
      <charset val="128"/>
    </font>
    <font>
      <sz val="22"/>
      <name val="ＭＳ Ｐゴシック"/>
      <family val="3"/>
      <charset val="128"/>
    </font>
    <font>
      <b/>
      <sz val="22"/>
      <name val="ＭＳ Ｐゴシック"/>
      <family val="3"/>
      <charset val="128"/>
    </font>
    <font>
      <sz val="26"/>
      <name val="ＭＳ Ｐゴシック"/>
      <family val="3"/>
      <charset val="128"/>
    </font>
    <font>
      <b/>
      <sz val="11"/>
      <name val="ＭＳ Ｐゴシック"/>
      <family val="3"/>
      <charset val="128"/>
    </font>
    <font>
      <sz val="8"/>
      <name val="ＭＳ Ｐゴシック"/>
      <family val="3"/>
      <charset val="128"/>
    </font>
    <font>
      <sz val="11"/>
      <color theme="1"/>
      <name val="ＭＳ Ｐゴシック"/>
      <family val="3"/>
      <charset val="128"/>
    </font>
    <font>
      <sz val="10"/>
      <color theme="1"/>
      <name val="ＭＳ Ｐゴシック"/>
      <family val="3"/>
      <charset val="128"/>
    </font>
    <font>
      <sz val="14"/>
      <color indexed="81"/>
      <name val="ＭＳ Ｐゴシック"/>
      <family val="3"/>
      <charset val="128"/>
    </font>
    <font>
      <sz val="11"/>
      <name val="ＭＳ ゴシック"/>
      <family val="3"/>
      <charset val="128"/>
    </font>
    <font>
      <sz val="11"/>
      <color theme="1"/>
      <name val="ＭＳ ゴシック"/>
      <family val="3"/>
      <charset val="128"/>
    </font>
    <font>
      <sz val="11"/>
      <color rgb="FFFF0000"/>
      <name val="ＭＳ Ｐゴシック"/>
      <family val="3"/>
      <charset val="128"/>
      <scheme val="minor"/>
    </font>
    <font>
      <b/>
      <sz val="24"/>
      <name val="ＭＳ Ｐゴシック"/>
      <family val="3"/>
      <charset val="128"/>
    </font>
    <font>
      <sz val="14"/>
      <color theme="1"/>
      <name val="ＭＳ Ｐゴシック"/>
      <family val="3"/>
      <charset val="128"/>
      <scheme val="minor"/>
    </font>
    <font>
      <sz val="14"/>
      <color theme="0" tint="-0.499984740745262"/>
      <name val="ＭＳ Ｐゴシック"/>
      <family val="3"/>
      <charset val="128"/>
    </font>
    <font>
      <b/>
      <sz val="11"/>
      <color indexed="10"/>
      <name val="MS P ゴシック"/>
      <family val="3"/>
      <charset val="128"/>
    </font>
    <font>
      <sz val="11"/>
      <color indexed="81"/>
      <name val="MS P ゴシック"/>
      <family val="3"/>
      <charset val="128"/>
    </font>
    <font>
      <sz val="14"/>
      <color indexed="10"/>
      <name val="ＭＳ Ｐゴシック"/>
      <family val="3"/>
      <charset val="128"/>
    </font>
    <font>
      <b/>
      <sz val="14"/>
      <color indexed="81"/>
      <name val="ＭＳ Ｐゴシック"/>
      <family val="3"/>
      <charset val="128"/>
    </font>
    <font>
      <b/>
      <sz val="24"/>
      <color indexed="10"/>
      <name val="ＭＳ Ｐゴシック"/>
      <family val="3"/>
      <charset val="128"/>
    </font>
    <font>
      <sz val="11"/>
      <color theme="0"/>
      <name val="ＭＳ Ｐゴシック"/>
      <family val="3"/>
      <charset val="128"/>
    </font>
    <font>
      <sz val="14"/>
      <color rgb="FFFF0000"/>
      <name val="ＭＳ Ｐゴシック"/>
      <family val="3"/>
      <charset val="128"/>
    </font>
    <font>
      <sz val="12"/>
      <color theme="0"/>
      <name val="ＭＳ Ｐ明朝"/>
      <family val="1"/>
      <charset val="128"/>
    </font>
    <font>
      <sz val="14"/>
      <color theme="0" tint="-0.249977111117893"/>
      <name val="ＭＳ Ｐゴシック"/>
      <family val="3"/>
      <charset val="128"/>
    </font>
    <font>
      <sz val="14"/>
      <color rgb="FF00FF00"/>
      <name val="ＭＳ Ｐゴシック"/>
      <family val="3"/>
      <charset val="128"/>
    </font>
    <font>
      <sz val="14"/>
      <color rgb="FFFF9900"/>
      <name val="ＭＳ Ｐゴシック"/>
      <family val="3"/>
      <charset val="128"/>
    </font>
  </fonts>
  <fills count="13">
    <fill>
      <patternFill patternType="none"/>
    </fill>
    <fill>
      <patternFill patternType="gray125"/>
    </fill>
    <fill>
      <patternFill patternType="solid">
        <fgColor rgb="FFFF66FF"/>
        <bgColor indexed="64"/>
      </patternFill>
    </fill>
    <fill>
      <patternFill patternType="solid">
        <fgColor theme="0" tint="-0.499984740745262"/>
        <bgColor indexed="64"/>
      </patternFill>
    </fill>
    <fill>
      <patternFill patternType="solid">
        <fgColor theme="0" tint="-0.249977111117893"/>
        <bgColor indexed="64"/>
      </patternFill>
    </fill>
    <fill>
      <patternFill patternType="solid">
        <fgColor theme="5"/>
        <bgColor indexed="64"/>
      </patternFill>
    </fill>
    <fill>
      <patternFill patternType="solid">
        <fgColor theme="4"/>
        <bgColor indexed="64"/>
      </patternFill>
    </fill>
    <fill>
      <patternFill patternType="solid">
        <fgColor theme="6"/>
        <bgColor indexed="64"/>
      </patternFill>
    </fill>
    <fill>
      <patternFill patternType="solid">
        <fgColor theme="7"/>
        <bgColor indexed="64"/>
      </patternFill>
    </fill>
    <fill>
      <patternFill patternType="solid">
        <fgColor theme="9"/>
        <bgColor indexed="64"/>
      </patternFill>
    </fill>
    <fill>
      <patternFill patternType="solid">
        <fgColor rgb="FFFFFFFF"/>
        <bgColor indexed="64"/>
      </patternFill>
    </fill>
    <fill>
      <patternFill patternType="solid">
        <fgColor rgb="FF00FF00"/>
        <bgColor indexed="64"/>
      </patternFill>
    </fill>
    <fill>
      <patternFill patternType="solid">
        <fgColor rgb="FFFF9900"/>
        <bgColor indexed="64"/>
      </patternFill>
    </fill>
  </fills>
  <borders count="14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hair">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bottom style="thin">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style="medium">
        <color indexed="64"/>
      </right>
      <top/>
      <bottom style="hair">
        <color indexed="64"/>
      </bottom>
      <diagonal/>
    </border>
    <border>
      <left style="medium">
        <color indexed="64"/>
      </left>
      <right style="medium">
        <color indexed="64"/>
      </right>
      <top/>
      <bottom style="medium">
        <color indexed="64"/>
      </bottom>
      <diagonal/>
    </border>
    <border>
      <left/>
      <right style="medium">
        <color indexed="64"/>
      </right>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medium">
        <color rgb="FFFF0000"/>
      </left>
      <right style="medium">
        <color rgb="FFFF0000"/>
      </right>
      <top style="medium">
        <color rgb="FFFF0000"/>
      </top>
      <bottom style="thin">
        <color indexed="64"/>
      </bottom>
      <diagonal/>
    </border>
    <border>
      <left/>
      <right style="hair">
        <color indexed="64"/>
      </right>
      <top style="medium">
        <color indexed="64"/>
      </top>
      <bottom style="thin">
        <color indexed="64"/>
      </bottom>
      <diagonal/>
    </border>
    <border>
      <left style="thick">
        <color rgb="FFFF0000"/>
      </left>
      <right style="thick">
        <color rgb="FFFF0000"/>
      </right>
      <top style="thick">
        <color rgb="FFFF0000"/>
      </top>
      <bottom style="thin">
        <color indexed="64"/>
      </bottom>
      <diagonal/>
    </border>
    <border>
      <left/>
      <right style="thin">
        <color indexed="64"/>
      </right>
      <top style="medium">
        <color indexed="64"/>
      </top>
      <bottom style="thin">
        <color indexed="64"/>
      </bottom>
      <diagonal/>
    </border>
    <border>
      <left style="medium">
        <color rgb="FFFF0000"/>
      </left>
      <right style="medium">
        <color rgb="FFFF0000"/>
      </right>
      <top style="thin">
        <color indexed="64"/>
      </top>
      <bottom style="thin">
        <color indexed="64"/>
      </bottom>
      <diagonal/>
    </border>
    <border>
      <left/>
      <right style="hair">
        <color indexed="64"/>
      </right>
      <top style="thin">
        <color indexed="64"/>
      </top>
      <bottom style="thin">
        <color indexed="64"/>
      </bottom>
      <diagonal/>
    </border>
    <border>
      <left style="thick">
        <color rgb="FFFF0000"/>
      </left>
      <right style="thick">
        <color rgb="FFFF0000"/>
      </right>
      <top style="thin">
        <color indexed="64"/>
      </top>
      <bottom style="thin">
        <color indexed="64"/>
      </bottom>
      <diagonal/>
    </border>
    <border>
      <left style="thin">
        <color indexed="64"/>
      </left>
      <right/>
      <top style="thin">
        <color indexed="64"/>
      </top>
      <bottom style="medium">
        <color indexed="64"/>
      </bottom>
      <diagonal/>
    </border>
    <border>
      <left style="medium">
        <color rgb="FFFF0000"/>
      </left>
      <right style="medium">
        <color rgb="FFFF0000"/>
      </right>
      <top style="thin">
        <color indexed="64"/>
      </top>
      <bottom style="medium">
        <color rgb="FFFF0000"/>
      </bottom>
      <diagonal/>
    </border>
    <border>
      <left/>
      <right style="hair">
        <color indexed="64"/>
      </right>
      <top style="thin">
        <color indexed="64"/>
      </top>
      <bottom style="medium">
        <color indexed="64"/>
      </bottom>
      <diagonal/>
    </border>
    <border>
      <left style="thick">
        <color rgb="FFFF0000"/>
      </left>
      <right style="thick">
        <color rgb="FFFF0000"/>
      </right>
      <top style="thin">
        <color indexed="64"/>
      </top>
      <bottom style="thick">
        <color rgb="FFFF0000"/>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medium">
        <color indexed="64"/>
      </bottom>
      <diagonal/>
    </border>
    <border>
      <left style="hair">
        <color indexed="64"/>
      </left>
      <right/>
      <top style="medium">
        <color indexed="64"/>
      </top>
      <bottom style="thin">
        <color indexed="64"/>
      </bottom>
      <diagonal/>
    </border>
    <border>
      <left style="thin">
        <color indexed="64"/>
      </left>
      <right style="hair">
        <color indexed="64"/>
      </right>
      <top style="medium">
        <color indexed="64"/>
      </top>
      <bottom/>
      <diagonal/>
    </border>
    <border>
      <left style="hair">
        <color indexed="64"/>
      </left>
      <right style="thin">
        <color indexed="64"/>
      </right>
      <top style="medium">
        <color indexed="64"/>
      </top>
      <bottom/>
      <diagonal/>
    </border>
    <border>
      <left style="hair">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hair">
        <color indexed="64"/>
      </left>
      <right style="hair">
        <color indexed="64"/>
      </right>
      <top/>
      <bottom style="medium">
        <color indexed="64"/>
      </bottom>
      <diagonal/>
    </border>
    <border>
      <left style="thin">
        <color indexed="64"/>
      </left>
      <right style="hair">
        <color indexed="64"/>
      </right>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rgb="FF000000"/>
      </left>
      <right style="thin">
        <color rgb="FF000000"/>
      </right>
      <top style="thin">
        <color rgb="FF000000"/>
      </top>
      <bottom style="thin">
        <color rgb="FF000000"/>
      </bottom>
      <diagonal/>
    </border>
    <border>
      <left style="thick">
        <color rgb="FFFF0000"/>
      </left>
      <right style="thick">
        <color rgb="FFFF0000"/>
      </right>
      <top style="thick">
        <color rgb="FFFF0000"/>
      </top>
      <bottom style="thick">
        <color rgb="FFFF0000"/>
      </bottom>
      <diagonal/>
    </border>
    <border>
      <left style="medium">
        <color indexed="64"/>
      </left>
      <right style="medium">
        <color indexed="64"/>
      </right>
      <top style="medium">
        <color indexed="64"/>
      </top>
      <bottom style="medium">
        <color indexed="64"/>
      </bottom>
      <diagonal/>
    </border>
    <border>
      <left style="medium">
        <color rgb="FFFF0000"/>
      </left>
      <right style="medium">
        <color indexed="64"/>
      </right>
      <top style="medium">
        <color indexed="64"/>
      </top>
      <bottom style="thin">
        <color indexed="64"/>
      </bottom>
      <diagonal/>
    </border>
    <border>
      <left style="medium">
        <color rgb="FFFF0000"/>
      </left>
      <right style="medium">
        <color indexed="64"/>
      </right>
      <top style="thin">
        <color indexed="64"/>
      </top>
      <bottom style="thin">
        <color indexed="64"/>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2" fillId="0" borderId="0"/>
    <xf numFmtId="0" fontId="2" fillId="0" borderId="0"/>
    <xf numFmtId="0" fontId="3" fillId="0" borderId="0">
      <alignment vertical="center"/>
    </xf>
  </cellStyleXfs>
  <cellXfs count="588">
    <xf numFmtId="0" fontId="0" fillId="0" borderId="0" xfId="0">
      <alignment vertical="center"/>
    </xf>
    <xf numFmtId="0" fontId="4" fillId="0" borderId="2" xfId="2" applyFont="1" applyFill="1" applyBorder="1" applyAlignment="1" applyProtection="1">
      <alignment vertical="center"/>
    </xf>
    <xf numFmtId="0" fontId="4" fillId="0" borderId="0" xfId="2" applyFont="1" applyFill="1" applyBorder="1" applyAlignment="1" applyProtection="1">
      <alignment vertical="center"/>
    </xf>
    <xf numFmtId="0" fontId="4" fillId="0" borderId="0" xfId="2" applyFont="1" applyFill="1" applyBorder="1" applyAlignment="1" applyProtection="1">
      <alignment vertical="center" shrinkToFit="1"/>
    </xf>
    <xf numFmtId="0" fontId="2" fillId="0" borderId="0" xfId="3" applyFont="1" applyFill="1" applyAlignment="1" applyProtection="1">
      <alignment vertical="center"/>
    </xf>
    <xf numFmtId="0" fontId="4" fillId="0" borderId="0" xfId="3" applyFont="1" applyFill="1" applyAlignment="1" applyProtection="1">
      <alignment vertical="center"/>
    </xf>
    <xf numFmtId="0" fontId="6" fillId="0" borderId="0" xfId="3" applyFont="1" applyFill="1" applyAlignment="1" applyProtection="1">
      <alignment horizontal="center" vertical="center"/>
    </xf>
    <xf numFmtId="0" fontId="4" fillId="0" borderId="0" xfId="3" applyFont="1" applyFill="1" applyBorder="1" applyAlignment="1" applyProtection="1">
      <alignment vertical="center"/>
    </xf>
    <xf numFmtId="0" fontId="2" fillId="0" borderId="0" xfId="3" applyFont="1" applyFill="1" applyBorder="1" applyAlignment="1" applyProtection="1">
      <alignment vertical="center"/>
    </xf>
    <xf numFmtId="0" fontId="8" fillId="0" borderId="0" xfId="3" applyFont="1" applyFill="1" applyBorder="1" applyAlignment="1" applyProtection="1">
      <alignment horizontal="center" vertical="center"/>
    </xf>
    <xf numFmtId="0" fontId="9" fillId="0" borderId="0" xfId="3" applyFont="1" applyFill="1" applyBorder="1" applyAlignment="1" applyProtection="1">
      <alignment horizontal="center" vertical="center"/>
    </xf>
    <xf numFmtId="0" fontId="6" fillId="0" borderId="0"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178" fontId="2" fillId="0" borderId="0" xfId="1" applyNumberFormat="1" applyFont="1" applyFill="1" applyBorder="1" applyAlignment="1" applyProtection="1">
      <alignment vertical="center"/>
    </xf>
    <xf numFmtId="178" fontId="2" fillId="0" borderId="13" xfId="1" applyNumberFormat="1" applyFont="1" applyFill="1" applyBorder="1" applyAlignment="1" applyProtection="1">
      <alignment vertical="center"/>
    </xf>
    <xf numFmtId="178" fontId="7" fillId="0" borderId="21" xfId="3" applyNumberFormat="1" applyFont="1" applyFill="1" applyBorder="1" applyAlignment="1" applyProtection="1">
      <alignment horizontal="center" vertical="center" wrapText="1"/>
    </xf>
    <xf numFmtId="178" fontId="3" fillId="0" borderId="22" xfId="2" applyNumberFormat="1" applyFont="1" applyFill="1" applyBorder="1" applyAlignment="1" applyProtection="1">
      <alignment horizontal="left" vertical="center" shrinkToFit="1"/>
      <protection locked="0"/>
    </xf>
    <xf numFmtId="178" fontId="2" fillId="0" borderId="22" xfId="2" applyNumberFormat="1" applyFont="1" applyFill="1" applyBorder="1" applyAlignment="1" applyProtection="1">
      <alignment horizontal="center" vertical="center" wrapText="1"/>
      <protection locked="0"/>
    </xf>
    <xf numFmtId="180" fontId="2" fillId="0" borderId="24" xfId="3" applyNumberFormat="1" applyFont="1" applyFill="1" applyBorder="1" applyAlignment="1" applyProtection="1">
      <alignment vertical="center"/>
    </xf>
    <xf numFmtId="178" fontId="2" fillId="0" borderId="0" xfId="3" applyNumberFormat="1" applyFont="1" applyFill="1" applyAlignment="1" applyProtection="1">
      <alignment vertical="center"/>
    </xf>
    <xf numFmtId="178" fontId="7" fillId="0" borderId="26" xfId="3" applyNumberFormat="1" applyFont="1" applyFill="1" applyBorder="1" applyAlignment="1" applyProtection="1">
      <alignment horizontal="center" vertical="center" wrapText="1"/>
    </xf>
    <xf numFmtId="178" fontId="3" fillId="0" borderId="27" xfId="2" applyNumberFormat="1" applyFont="1" applyFill="1" applyBorder="1" applyAlignment="1" applyProtection="1">
      <alignment horizontal="left" vertical="center" shrinkToFit="1"/>
      <protection locked="0"/>
    </xf>
    <xf numFmtId="178" fontId="2" fillId="0" borderId="27" xfId="2" applyNumberFormat="1" applyFont="1" applyFill="1" applyBorder="1" applyAlignment="1" applyProtection="1">
      <alignment horizontal="center" vertical="center" wrapText="1"/>
      <protection locked="0"/>
    </xf>
    <xf numFmtId="180" fontId="2" fillId="0" borderId="29" xfId="3" applyNumberFormat="1" applyFont="1" applyFill="1" applyBorder="1" applyAlignment="1" applyProtection="1">
      <alignment vertical="center"/>
    </xf>
    <xf numFmtId="178" fontId="7" fillId="3" borderId="27" xfId="3" applyNumberFormat="1" applyFont="1" applyFill="1" applyBorder="1" applyAlignment="1" applyProtection="1">
      <alignment horizontal="center" vertical="center" wrapText="1"/>
    </xf>
    <xf numFmtId="178" fontId="2" fillId="0" borderId="27" xfId="2" applyNumberFormat="1" applyFont="1" applyFill="1" applyBorder="1" applyAlignment="1" applyProtection="1">
      <alignment horizontal="left" vertical="center" shrinkToFit="1"/>
      <protection locked="0"/>
    </xf>
    <xf numFmtId="178" fontId="2" fillId="0" borderId="32" xfId="2" applyNumberFormat="1" applyFont="1" applyFill="1" applyBorder="1" applyAlignment="1" applyProtection="1">
      <alignment horizontal="left" vertical="center" shrinkToFit="1"/>
      <protection locked="0"/>
    </xf>
    <xf numFmtId="178" fontId="2" fillId="0" borderId="32" xfId="2" applyNumberFormat="1" applyFont="1" applyFill="1" applyBorder="1" applyAlignment="1" applyProtection="1">
      <alignment horizontal="center" vertical="center" wrapText="1"/>
      <protection locked="0"/>
    </xf>
    <xf numFmtId="180" fontId="2" fillId="0" borderId="34" xfId="3" applyNumberFormat="1" applyFont="1" applyFill="1" applyBorder="1" applyAlignment="1" applyProtection="1">
      <alignment vertical="center"/>
    </xf>
    <xf numFmtId="178" fontId="2" fillId="0" borderId="18" xfId="1" applyNumberFormat="1" applyFont="1" applyFill="1" applyBorder="1" applyAlignment="1" applyProtection="1">
      <alignment horizontal="center" vertical="center" wrapText="1"/>
    </xf>
    <xf numFmtId="178" fontId="2" fillId="0" borderId="18" xfId="1" applyNumberFormat="1" applyFont="1" applyFill="1" applyBorder="1" applyAlignment="1" applyProtection="1">
      <alignment horizontal="center" vertical="center"/>
    </xf>
    <xf numFmtId="178" fontId="2" fillId="0" borderId="38" xfId="1" applyNumberFormat="1" applyFont="1" applyFill="1" applyBorder="1" applyAlignment="1" applyProtection="1">
      <alignment horizontal="center" vertical="center"/>
    </xf>
    <xf numFmtId="178" fontId="2" fillId="0" borderId="38" xfId="1" applyNumberFormat="1" applyFont="1" applyFill="1" applyBorder="1" applyAlignment="1" applyProtection="1">
      <alignment horizontal="center" vertical="center" wrapText="1"/>
    </xf>
    <xf numFmtId="178" fontId="2" fillId="0" borderId="38" xfId="1" applyNumberFormat="1" applyFont="1" applyFill="1" applyBorder="1" applyAlignment="1" applyProtection="1">
      <alignment horizontal="center" vertical="center" wrapText="1"/>
      <protection locked="0"/>
    </xf>
    <xf numFmtId="178" fontId="2" fillId="0" borderId="38" xfId="1" applyNumberFormat="1" applyFont="1" applyFill="1" applyBorder="1" applyAlignment="1" applyProtection="1">
      <alignment horizontal="center" vertical="center"/>
      <protection locked="0"/>
    </xf>
    <xf numFmtId="0" fontId="2" fillId="0" borderId="0" xfId="3" applyFont="1" applyFill="1" applyAlignment="1" applyProtection="1">
      <alignment vertical="top" wrapText="1"/>
    </xf>
    <xf numFmtId="178" fontId="2" fillId="0" borderId="45" xfId="3" applyNumberFormat="1" applyFont="1" applyFill="1" applyBorder="1" applyAlignment="1" applyProtection="1">
      <alignment horizontal="center" vertical="center"/>
    </xf>
    <xf numFmtId="178" fontId="2" fillId="0" borderId="46" xfId="3" applyNumberFormat="1" applyFont="1" applyFill="1" applyBorder="1" applyAlignment="1" applyProtection="1">
      <alignment horizontal="center" vertical="center"/>
    </xf>
    <xf numFmtId="178" fontId="2" fillId="0" borderId="47" xfId="3" applyNumberFormat="1" applyFont="1" applyFill="1" applyBorder="1" applyAlignment="1" applyProtection="1">
      <alignment horizontal="center" vertical="center"/>
    </xf>
    <xf numFmtId="179" fontId="12" fillId="0" borderId="1" xfId="3" applyNumberFormat="1" applyFont="1" applyFill="1" applyBorder="1" applyAlignment="1" applyProtection="1">
      <alignment horizontal="center" vertical="center"/>
    </xf>
    <xf numFmtId="178" fontId="3" fillId="0" borderId="58" xfId="2" applyNumberFormat="1" applyFont="1" applyFill="1" applyBorder="1" applyAlignment="1" applyProtection="1">
      <alignment horizontal="left" vertical="center" shrinkToFit="1"/>
      <protection locked="0"/>
    </xf>
    <xf numFmtId="178" fontId="2" fillId="0" borderId="58" xfId="2" applyNumberFormat="1" applyFont="1" applyFill="1" applyBorder="1" applyAlignment="1" applyProtection="1">
      <alignment horizontal="center" vertical="center" wrapText="1"/>
      <protection locked="0"/>
    </xf>
    <xf numFmtId="178" fontId="2" fillId="0" borderId="62" xfId="2" applyNumberFormat="1" applyFont="1" applyFill="1" applyBorder="1" applyAlignment="1" applyProtection="1">
      <alignment horizontal="center" vertical="center" wrapText="1"/>
      <protection locked="0"/>
    </xf>
    <xf numFmtId="178" fontId="2" fillId="0" borderId="65" xfId="2" applyNumberFormat="1" applyFont="1" applyFill="1" applyBorder="1" applyAlignment="1" applyProtection="1">
      <alignment horizontal="center" vertical="center" wrapText="1"/>
      <protection locked="0"/>
    </xf>
    <xf numFmtId="178" fontId="2" fillId="0" borderId="68" xfId="1" applyNumberFormat="1" applyFont="1" applyFill="1" applyBorder="1" applyAlignment="1" applyProtection="1">
      <alignment vertical="top" wrapText="1"/>
    </xf>
    <xf numFmtId="178" fontId="2" fillId="0" borderId="68" xfId="1" applyNumberFormat="1" applyFont="1" applyFill="1" applyBorder="1" applyAlignment="1" applyProtection="1">
      <alignment vertical="top"/>
    </xf>
    <xf numFmtId="178" fontId="2" fillId="0" borderId="0" xfId="1" applyNumberFormat="1" applyFont="1" applyFill="1" applyBorder="1" applyAlignment="1" applyProtection="1">
      <alignment vertical="top" wrapText="1"/>
    </xf>
    <xf numFmtId="178" fontId="2" fillId="0" borderId="69" xfId="2" applyNumberFormat="1" applyFont="1" applyFill="1" applyBorder="1" applyAlignment="1" applyProtection="1">
      <alignment horizontal="left" vertical="center" shrinkToFit="1"/>
      <protection locked="0"/>
    </xf>
    <xf numFmtId="178" fontId="2" fillId="0" borderId="69" xfId="2" applyNumberFormat="1" applyFont="1" applyFill="1" applyBorder="1" applyAlignment="1" applyProtection="1">
      <alignment horizontal="center" vertical="center" wrapText="1"/>
      <protection locked="0"/>
    </xf>
    <xf numFmtId="178" fontId="2" fillId="0" borderId="18" xfId="2" applyNumberFormat="1" applyFont="1" applyFill="1" applyBorder="1" applyAlignment="1" applyProtection="1">
      <alignment horizontal="center" vertical="center" wrapText="1"/>
    </xf>
    <xf numFmtId="0" fontId="14" fillId="0" borderId="1" xfId="3" applyFont="1" applyFill="1" applyBorder="1" applyAlignment="1" applyProtection="1">
      <alignment horizontal="center" vertical="center"/>
    </xf>
    <xf numFmtId="0" fontId="2" fillId="0" borderId="1" xfId="3" applyFont="1" applyFill="1" applyBorder="1" applyAlignment="1" applyProtection="1">
      <alignment horizontal="center" vertical="center"/>
    </xf>
    <xf numFmtId="0" fontId="2" fillId="0" borderId="1" xfId="3" applyFont="1" applyFill="1" applyBorder="1" applyAlignment="1" applyProtection="1">
      <alignment vertical="center"/>
      <protection locked="0"/>
    </xf>
    <xf numFmtId="0" fontId="2" fillId="0" borderId="1" xfId="3" applyFont="1" applyFill="1" applyBorder="1" applyAlignment="1" applyProtection="1">
      <alignment vertical="center"/>
    </xf>
    <xf numFmtId="0" fontId="15" fillId="0" borderId="1" xfId="3" applyFont="1" applyFill="1" applyBorder="1" applyAlignment="1" applyProtection="1">
      <alignment horizontal="center" vertical="center"/>
    </xf>
    <xf numFmtId="0" fontId="2" fillId="0" borderId="0" xfId="3" applyFont="1" applyFill="1" applyBorder="1" applyAlignment="1" applyProtection="1">
      <alignment vertical="top" wrapText="1"/>
    </xf>
    <xf numFmtId="0" fontId="14" fillId="0" borderId="0" xfId="3" applyFont="1" applyFill="1" applyAlignment="1" applyProtection="1">
      <alignment vertical="center"/>
    </xf>
    <xf numFmtId="178" fontId="12" fillId="0" borderId="1" xfId="3" applyNumberFormat="1" applyFont="1" applyFill="1" applyBorder="1" applyAlignment="1" applyProtection="1">
      <alignment vertical="center"/>
    </xf>
    <xf numFmtId="178" fontId="12" fillId="0" borderId="1" xfId="3" applyNumberFormat="1" applyFont="1" applyFill="1" applyBorder="1" applyAlignment="1" applyProtection="1">
      <alignment horizontal="center" vertical="center"/>
    </xf>
    <xf numFmtId="0" fontId="7" fillId="0" borderId="0" xfId="3" applyFont="1" applyFill="1" applyBorder="1" applyAlignment="1" applyProtection="1">
      <alignment horizontal="center" vertical="center"/>
    </xf>
    <xf numFmtId="0" fontId="2" fillId="0" borderId="0" xfId="3" applyFont="1" applyFill="1" applyBorder="1" applyAlignment="1" applyProtection="1">
      <alignment horizontal="center" vertical="center"/>
    </xf>
    <xf numFmtId="0" fontId="2" fillId="0" borderId="4" xfId="3" applyFont="1" applyFill="1" applyBorder="1" applyAlignment="1" applyProtection="1">
      <alignment horizontal="center" vertical="center"/>
    </xf>
    <xf numFmtId="178" fontId="7" fillId="3" borderId="22" xfId="3" applyNumberFormat="1" applyFont="1" applyFill="1" applyBorder="1" applyAlignment="1" applyProtection="1">
      <alignment horizontal="center" vertical="center" wrapText="1"/>
    </xf>
    <xf numFmtId="178" fontId="7" fillId="3" borderId="32" xfId="3" applyNumberFormat="1" applyFont="1" applyFill="1" applyBorder="1" applyAlignment="1" applyProtection="1">
      <alignment horizontal="center" vertical="center" wrapText="1"/>
    </xf>
    <xf numFmtId="182" fontId="7" fillId="3" borderId="57" xfId="3" applyNumberFormat="1" applyFont="1" applyFill="1" applyBorder="1" applyAlignment="1" applyProtection="1">
      <alignment horizontal="center" vertical="center" wrapText="1"/>
    </xf>
    <xf numFmtId="182" fontId="7" fillId="3" borderId="61" xfId="3" applyNumberFormat="1" applyFont="1" applyFill="1" applyBorder="1" applyAlignment="1" applyProtection="1">
      <alignment horizontal="center" vertical="center" wrapText="1"/>
    </xf>
    <xf numFmtId="182" fontId="7" fillId="3" borderId="69" xfId="3" applyNumberFormat="1" applyFont="1" applyFill="1" applyBorder="1" applyAlignment="1" applyProtection="1">
      <alignment horizontal="center" vertical="center" wrapText="1"/>
    </xf>
    <xf numFmtId="178" fontId="2" fillId="0" borderId="8" xfId="1" applyNumberFormat="1" applyFont="1" applyFill="1" applyBorder="1" applyAlignment="1" applyProtection="1">
      <alignment vertical="center"/>
    </xf>
    <xf numFmtId="178" fontId="2" fillId="0" borderId="13" xfId="1" applyNumberFormat="1" applyFont="1" applyFill="1" applyBorder="1" applyAlignment="1" applyProtection="1">
      <alignment vertical="top" wrapText="1"/>
    </xf>
    <xf numFmtId="178" fontId="2" fillId="0" borderId="78" xfId="2" applyNumberFormat="1" applyFont="1" applyFill="1" applyBorder="1" applyAlignment="1" applyProtection="1">
      <alignment horizontal="center" vertical="center" wrapText="1"/>
      <protection locked="0"/>
    </xf>
    <xf numFmtId="178" fontId="2" fillId="0" borderId="60" xfId="2" applyNumberFormat="1" applyFont="1" applyFill="1" applyBorder="1" applyAlignment="1" applyProtection="1">
      <alignment horizontal="center" vertical="center" wrapText="1"/>
      <protection locked="0"/>
    </xf>
    <xf numFmtId="178" fontId="2" fillId="0" borderId="79" xfId="2" applyNumberFormat="1" applyFont="1" applyFill="1" applyBorder="1" applyAlignment="1" applyProtection="1">
      <alignment horizontal="center" vertical="center" wrapText="1"/>
      <protection locked="0"/>
    </xf>
    <xf numFmtId="178" fontId="2" fillId="0" borderId="35" xfId="1" applyNumberFormat="1" applyFont="1" applyFill="1" applyBorder="1" applyAlignment="1" applyProtection="1">
      <alignment horizontal="center" vertical="center"/>
    </xf>
    <xf numFmtId="178" fontId="2" fillId="0" borderId="35" xfId="1" applyNumberFormat="1" applyFont="1" applyFill="1" applyBorder="1" applyAlignment="1" applyProtection="1">
      <alignment horizontal="center" vertical="center"/>
      <protection locked="0"/>
    </xf>
    <xf numFmtId="178" fontId="2" fillId="3" borderId="39" xfId="1" applyNumberFormat="1" applyFont="1" applyFill="1" applyBorder="1" applyAlignment="1" applyProtection="1">
      <alignment horizontal="center" vertical="center"/>
      <protection locked="0"/>
    </xf>
    <xf numFmtId="0" fontId="2" fillId="0" borderId="13" xfId="3" applyFont="1" applyFill="1" applyBorder="1" applyAlignment="1" applyProtection="1">
      <alignment vertical="center"/>
    </xf>
    <xf numFmtId="180" fontId="2" fillId="0" borderId="0" xfId="3" applyNumberFormat="1" applyFont="1" applyFill="1" applyAlignment="1" applyProtection="1">
      <alignment vertical="center"/>
    </xf>
    <xf numFmtId="0" fontId="17" fillId="0" borderId="0" xfId="3" applyFont="1" applyFill="1" applyAlignment="1" applyProtection="1">
      <alignment vertical="center"/>
    </xf>
    <xf numFmtId="178" fontId="17" fillId="0" borderId="0" xfId="3" applyNumberFormat="1" applyFont="1" applyFill="1" applyAlignment="1" applyProtection="1">
      <alignment vertical="center"/>
    </xf>
    <xf numFmtId="180" fontId="17" fillId="0" borderId="0" xfId="3" applyNumberFormat="1" applyFont="1" applyFill="1" applyAlignment="1" applyProtection="1">
      <alignment vertical="center"/>
    </xf>
    <xf numFmtId="0" fontId="17" fillId="0" borderId="0" xfId="3" quotePrefix="1" applyFont="1" applyFill="1" applyAlignment="1" applyProtection="1">
      <alignment vertical="center" wrapText="1"/>
    </xf>
    <xf numFmtId="180" fontId="2" fillId="0" borderId="80" xfId="3" quotePrefix="1" applyNumberFormat="1" applyFont="1" applyFill="1" applyBorder="1" applyAlignment="1" applyProtection="1">
      <alignment vertical="center"/>
    </xf>
    <xf numFmtId="180" fontId="2" fillId="0" borderId="24" xfId="3" quotePrefix="1" applyNumberFormat="1" applyFont="1" applyFill="1" applyBorder="1" applyAlignment="1" applyProtection="1">
      <alignment vertical="center"/>
    </xf>
    <xf numFmtId="0" fontId="2" fillId="4" borderId="0" xfId="3" applyFont="1" applyFill="1" applyAlignment="1" applyProtection="1">
      <alignment vertical="center"/>
    </xf>
    <xf numFmtId="0" fontId="7" fillId="0" borderId="1"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4" fillId="0" borderId="1" xfId="3" applyFont="1" applyFill="1" applyBorder="1" applyAlignment="1" applyProtection="1">
      <alignment horizontal="center" vertical="center"/>
    </xf>
    <xf numFmtId="0" fontId="11" fillId="0" borderId="0" xfId="3" applyFont="1" applyFill="1" applyAlignment="1" applyProtection="1">
      <alignment horizontal="left" vertical="center"/>
    </xf>
    <xf numFmtId="0" fontId="11" fillId="0" borderId="0" xfId="3" applyFont="1" applyFill="1" applyAlignment="1" applyProtection="1">
      <alignment vertical="center"/>
    </xf>
    <xf numFmtId="0" fontId="4" fillId="0" borderId="1" xfId="3" applyFont="1" applyFill="1" applyBorder="1" applyAlignment="1" applyProtection="1">
      <alignment horizontal="center" vertical="center"/>
    </xf>
    <xf numFmtId="0" fontId="4" fillId="0" borderId="46" xfId="3" applyFont="1" applyFill="1" applyBorder="1" applyAlignment="1" applyProtection="1">
      <alignment vertical="center" shrinkToFit="1"/>
    </xf>
    <xf numFmtId="3" fontId="4" fillId="0" borderId="83" xfId="3" applyNumberFormat="1" applyFont="1" applyFill="1" applyBorder="1" applyAlignment="1" applyProtection="1">
      <alignment vertical="center" shrinkToFit="1"/>
    </xf>
    <xf numFmtId="3" fontId="4" fillId="0" borderId="84" xfId="3" applyNumberFormat="1" applyFont="1" applyFill="1" applyBorder="1" applyAlignment="1" applyProtection="1">
      <alignment vertical="center" shrinkToFit="1"/>
    </xf>
    <xf numFmtId="3" fontId="22" fillId="3" borderId="83" xfId="3" applyNumberFormat="1" applyFont="1" applyFill="1" applyBorder="1" applyAlignment="1" applyProtection="1">
      <alignment vertical="center" shrinkToFit="1"/>
    </xf>
    <xf numFmtId="3" fontId="22" fillId="3" borderId="84" xfId="3" applyNumberFormat="1" applyFont="1" applyFill="1" applyBorder="1" applyAlignment="1" applyProtection="1">
      <alignment vertical="center" shrinkToFit="1"/>
    </xf>
    <xf numFmtId="3" fontId="22" fillId="3" borderId="85" xfId="3" applyNumberFormat="1" applyFont="1" applyFill="1" applyBorder="1" applyAlignment="1" applyProtection="1">
      <alignment vertical="center" shrinkToFit="1"/>
    </xf>
    <xf numFmtId="3" fontId="22" fillId="3" borderId="46" xfId="3" applyNumberFormat="1" applyFont="1" applyFill="1" applyBorder="1" applyAlignment="1" applyProtection="1">
      <alignment vertical="center" shrinkToFit="1"/>
    </xf>
    <xf numFmtId="0" fontId="4" fillId="0" borderId="47" xfId="3" applyFont="1" applyFill="1" applyBorder="1" applyAlignment="1" applyProtection="1">
      <alignment vertical="center"/>
    </xf>
    <xf numFmtId="0" fontId="4" fillId="0" borderId="1" xfId="3" applyFont="1" applyFill="1" applyBorder="1" applyAlignment="1" applyProtection="1">
      <alignment vertical="center" shrinkToFit="1"/>
    </xf>
    <xf numFmtId="3" fontId="4" fillId="0" borderId="93" xfId="3" applyNumberFormat="1" applyFont="1" applyFill="1" applyBorder="1" applyAlignment="1" applyProtection="1">
      <alignment vertical="center" shrinkToFit="1"/>
    </xf>
    <xf numFmtId="3" fontId="4" fillId="0" borderId="94" xfId="3" applyNumberFormat="1" applyFont="1" applyFill="1" applyBorder="1" applyAlignment="1" applyProtection="1">
      <alignment vertical="center" shrinkToFit="1"/>
    </xf>
    <xf numFmtId="3" fontId="4" fillId="0" borderId="95" xfId="3" applyNumberFormat="1" applyFont="1" applyFill="1" applyBorder="1" applyAlignment="1" applyProtection="1">
      <alignment vertical="center" shrinkToFit="1"/>
    </xf>
    <xf numFmtId="3" fontId="4" fillId="0" borderId="1" xfId="3" applyNumberFormat="1" applyFont="1" applyFill="1" applyBorder="1" applyAlignment="1" applyProtection="1">
      <alignment vertical="center" shrinkToFit="1"/>
    </xf>
    <xf numFmtId="0" fontId="4" fillId="0" borderId="51" xfId="3" applyFont="1" applyFill="1" applyBorder="1" applyAlignment="1" applyProtection="1">
      <alignment vertical="center"/>
    </xf>
    <xf numFmtId="3" fontId="22" fillId="3" borderId="93" xfId="3" applyNumberFormat="1" applyFont="1" applyFill="1" applyBorder="1" applyAlignment="1" applyProtection="1">
      <alignment vertical="center" shrinkToFit="1"/>
    </xf>
    <xf numFmtId="3" fontId="22" fillId="3" borderId="94" xfId="3" applyNumberFormat="1" applyFont="1" applyFill="1" applyBorder="1" applyAlignment="1" applyProtection="1">
      <alignment vertical="center" shrinkToFit="1"/>
    </xf>
    <xf numFmtId="3" fontId="22" fillId="3" borderId="95" xfId="3" applyNumberFormat="1" applyFont="1" applyFill="1" applyBorder="1" applyAlignment="1" applyProtection="1">
      <alignment vertical="center" shrinkToFit="1"/>
    </xf>
    <xf numFmtId="0" fontId="4" fillId="0" borderId="90" xfId="3" applyFont="1" applyFill="1" applyBorder="1" applyAlignment="1" applyProtection="1">
      <alignment vertical="center" shrinkToFit="1"/>
    </xf>
    <xf numFmtId="3" fontId="4" fillId="0" borderId="87" xfId="3" applyNumberFormat="1" applyFont="1" applyFill="1" applyBorder="1" applyAlignment="1" applyProtection="1">
      <alignment vertical="center" shrinkToFit="1"/>
    </xf>
    <xf numFmtId="3" fontId="4" fillId="0" borderId="88" xfId="3" applyNumberFormat="1" applyFont="1" applyFill="1" applyBorder="1" applyAlignment="1" applyProtection="1">
      <alignment vertical="center" shrinkToFit="1"/>
    </xf>
    <xf numFmtId="3" fontId="22" fillId="3" borderId="87" xfId="3" applyNumberFormat="1" applyFont="1" applyFill="1" applyBorder="1" applyAlignment="1" applyProtection="1">
      <alignment vertical="center" shrinkToFit="1"/>
    </xf>
    <xf numFmtId="3" fontId="22" fillId="3" borderId="88" xfId="3" applyNumberFormat="1" applyFont="1" applyFill="1" applyBorder="1" applyAlignment="1" applyProtection="1">
      <alignment vertical="center" shrinkToFit="1"/>
    </xf>
    <xf numFmtId="3" fontId="22" fillId="3" borderId="89" xfId="3" applyNumberFormat="1" applyFont="1" applyFill="1" applyBorder="1" applyAlignment="1" applyProtection="1">
      <alignment vertical="center" shrinkToFit="1"/>
    </xf>
    <xf numFmtId="3" fontId="4" fillId="0" borderId="90" xfId="3" applyNumberFormat="1" applyFont="1" applyFill="1" applyBorder="1" applyAlignment="1" applyProtection="1">
      <alignment vertical="center" shrinkToFit="1"/>
    </xf>
    <xf numFmtId="0" fontId="4" fillId="0" borderId="91" xfId="3" applyFont="1" applyFill="1" applyBorder="1" applyAlignment="1" applyProtection="1">
      <alignment vertical="center"/>
    </xf>
    <xf numFmtId="181" fontId="0" fillId="0" borderId="1" xfId="0" applyNumberFormat="1" applyFill="1" applyBorder="1" applyAlignment="1" applyProtection="1">
      <alignment horizontal="center" vertical="center"/>
    </xf>
    <xf numFmtId="0" fontId="0" fillId="0" borderId="0" xfId="0" applyFill="1" applyProtection="1">
      <alignment vertical="center"/>
    </xf>
    <xf numFmtId="0" fontId="0" fillId="0" borderId="1" xfId="0" applyFill="1" applyBorder="1" applyAlignment="1" applyProtection="1">
      <alignment horizontal="center" vertical="center"/>
    </xf>
    <xf numFmtId="0" fontId="0" fillId="0" borderId="7" xfId="0" applyFill="1" applyBorder="1" applyAlignment="1" applyProtection="1">
      <alignment horizontal="center"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0" xfId="0" applyFill="1" applyBorder="1" applyAlignment="1" applyProtection="1">
      <alignment horizontal="center" vertical="center"/>
    </xf>
    <xf numFmtId="176" fontId="0" fillId="0" borderId="0" xfId="0" applyNumberFormat="1" applyFill="1" applyBorder="1" applyAlignment="1" applyProtection="1">
      <alignment horizontal="center" vertical="center"/>
    </xf>
    <xf numFmtId="180" fontId="2" fillId="0" borderId="0" xfId="3" quotePrefix="1" applyNumberFormat="1" applyFont="1" applyFill="1" applyAlignment="1" applyProtection="1">
      <alignment vertical="center"/>
    </xf>
    <xf numFmtId="178" fontId="2" fillId="0" borderId="0" xfId="3" quotePrefix="1" applyNumberFormat="1" applyFont="1" applyFill="1" applyAlignment="1" applyProtection="1">
      <alignment vertical="center"/>
    </xf>
    <xf numFmtId="180" fontId="17" fillId="0" borderId="0" xfId="3" quotePrefix="1" applyNumberFormat="1" applyFont="1" applyFill="1" applyAlignment="1" applyProtection="1">
      <alignment vertical="center"/>
    </xf>
    <xf numFmtId="0" fontId="2" fillId="0" borderId="1" xfId="3" quotePrefix="1" applyFont="1" applyFill="1" applyBorder="1" applyAlignment="1" applyProtection="1">
      <alignment vertical="center" wrapText="1"/>
    </xf>
    <xf numFmtId="178" fontId="17" fillId="0" borderId="0" xfId="3" quotePrefix="1" applyNumberFormat="1" applyFont="1" applyFill="1" applyAlignment="1" applyProtection="1">
      <alignment vertical="center"/>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 xfId="0" applyFill="1" applyBorder="1" applyAlignment="1" applyProtection="1">
      <alignment horizontal="center" vertical="center"/>
    </xf>
    <xf numFmtId="0" fontId="4" fillId="0" borderId="1" xfId="3" applyFont="1" applyFill="1" applyBorder="1" applyAlignment="1" applyProtection="1">
      <alignment horizontal="center" vertical="center" shrinkToFit="1"/>
    </xf>
    <xf numFmtId="0" fontId="4" fillId="0" borderId="90" xfId="3" applyFont="1" applyFill="1" applyBorder="1" applyAlignment="1" applyProtection="1">
      <alignment horizontal="center" vertical="center" shrinkToFit="1"/>
    </xf>
    <xf numFmtId="0" fontId="4" fillId="0" borderId="0" xfId="3" applyFont="1" applyFill="1" applyBorder="1" applyAlignment="1" applyProtection="1">
      <alignment horizontal="center" vertical="center"/>
    </xf>
    <xf numFmtId="3" fontId="4" fillId="0" borderId="94" xfId="3" applyNumberFormat="1" applyFont="1" applyFill="1" applyBorder="1" applyAlignment="1" applyProtection="1">
      <alignment vertical="center" shrinkToFit="1"/>
    </xf>
    <xf numFmtId="0" fontId="4" fillId="0" borderId="1" xfId="3" applyFont="1" applyFill="1" applyBorder="1" applyAlignment="1" applyProtection="1">
      <alignment horizontal="center" vertical="center"/>
    </xf>
    <xf numFmtId="178" fontId="4" fillId="0" borderId="1" xfId="3" applyNumberFormat="1" applyFont="1" applyFill="1" applyBorder="1" applyAlignment="1" applyProtection="1">
      <alignment vertical="center" shrinkToFit="1"/>
    </xf>
    <xf numFmtId="3" fontId="4" fillId="0" borderId="88" xfId="3" applyNumberFormat="1" applyFont="1" applyFill="1" applyBorder="1" applyAlignment="1" applyProtection="1">
      <alignment vertical="center" shrinkToFit="1"/>
    </xf>
    <xf numFmtId="3" fontId="4" fillId="0" borderId="84" xfId="3" applyNumberFormat="1" applyFont="1" applyFill="1" applyBorder="1" applyAlignment="1" applyProtection="1">
      <alignment vertical="center" shrinkToFit="1"/>
    </xf>
    <xf numFmtId="178" fontId="4" fillId="0" borderId="46" xfId="3" applyNumberFormat="1" applyFont="1" applyFill="1" applyBorder="1" applyAlignment="1" applyProtection="1">
      <alignment vertical="center" shrinkToFit="1"/>
    </xf>
    <xf numFmtId="0" fontId="11" fillId="0" borderId="0" xfId="3" applyFont="1" applyFill="1" applyAlignment="1" applyProtection="1">
      <alignment horizontal="left" vertical="center"/>
    </xf>
    <xf numFmtId="0" fontId="7" fillId="0" borderId="1" xfId="3" applyFont="1" applyFill="1" applyBorder="1" applyAlignment="1" applyProtection="1">
      <alignment horizontal="center" vertical="center"/>
    </xf>
    <xf numFmtId="0" fontId="2" fillId="0" borderId="1" xfId="3" applyFont="1" applyFill="1" applyBorder="1" applyAlignment="1" applyProtection="1">
      <alignment horizontal="center" vertical="center"/>
    </xf>
    <xf numFmtId="0" fontId="14" fillId="0" borderId="1" xfId="3" applyFont="1" applyFill="1" applyBorder="1" applyAlignment="1" applyProtection="1">
      <alignment horizontal="center" vertical="center"/>
    </xf>
    <xf numFmtId="178" fontId="2" fillId="0" borderId="18" xfId="1" applyNumberFormat="1" applyFont="1" applyFill="1" applyBorder="1" applyAlignment="1" applyProtection="1">
      <alignment horizontal="center" vertical="center" wrapText="1"/>
    </xf>
    <xf numFmtId="178" fontId="4" fillId="0" borderId="53"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178" fontId="7" fillId="0" borderId="121" xfId="3" applyNumberFormat="1" applyFont="1" applyFill="1" applyBorder="1" applyAlignment="1" applyProtection="1">
      <alignment vertical="center" wrapText="1"/>
      <protection locked="0"/>
    </xf>
    <xf numFmtId="178" fontId="7" fillId="0" borderId="30" xfId="3" applyNumberFormat="1" applyFont="1" applyFill="1" applyBorder="1" applyAlignment="1" applyProtection="1">
      <alignment vertical="center" wrapText="1"/>
      <protection locked="0"/>
    </xf>
    <xf numFmtId="178" fontId="7" fillId="0" borderId="122" xfId="3" applyNumberFormat="1" applyFont="1" applyFill="1" applyBorder="1" applyAlignment="1" applyProtection="1">
      <alignment vertical="center" wrapText="1"/>
      <protection locked="0"/>
    </xf>
    <xf numFmtId="182" fontId="7" fillId="0" borderId="22" xfId="3" applyNumberFormat="1" applyFont="1" applyFill="1" applyBorder="1" applyAlignment="1" applyProtection="1">
      <alignment horizontal="center" vertical="center" wrapText="1"/>
      <protection locked="0"/>
    </xf>
    <xf numFmtId="182" fontId="7" fillId="0" borderId="27" xfId="3" applyNumberFormat="1" applyFont="1" applyFill="1" applyBorder="1" applyAlignment="1" applyProtection="1">
      <alignment horizontal="center" vertical="center" wrapText="1"/>
      <protection locked="0"/>
    </xf>
    <xf numFmtId="182" fontId="7" fillId="0" borderId="32" xfId="3" applyNumberFormat="1" applyFont="1" applyFill="1" applyBorder="1" applyAlignment="1" applyProtection="1">
      <alignment horizontal="center" vertical="center" wrapText="1"/>
      <protection locked="0"/>
    </xf>
    <xf numFmtId="14" fontId="3" fillId="0" borderId="0" xfId="4" applyNumberFormat="1">
      <alignment vertical="center"/>
    </xf>
    <xf numFmtId="0" fontId="3" fillId="0" borderId="0" xfId="4" applyNumberFormat="1" applyFill="1" applyBorder="1" applyAlignment="1">
      <alignment horizontal="center" vertical="center" shrinkToFit="1"/>
    </xf>
    <xf numFmtId="0" fontId="3" fillId="0" borderId="0" xfId="4">
      <alignment vertical="center"/>
    </xf>
    <xf numFmtId="0" fontId="3" fillId="0" borderId="1" xfId="4" applyBorder="1" applyAlignment="1">
      <alignment horizontal="center" vertical="center" shrinkToFit="1"/>
    </xf>
    <xf numFmtId="14" fontId="3" fillId="0" borderId="1" xfId="4" applyNumberFormat="1" applyBorder="1" applyAlignment="1">
      <alignment horizontal="center" vertical="center" shrinkToFit="1"/>
    </xf>
    <xf numFmtId="0" fontId="3" fillId="0" borderId="4" xfId="4" applyBorder="1" applyAlignment="1">
      <alignment horizontal="center" vertical="center" shrinkToFit="1"/>
    </xf>
    <xf numFmtId="14" fontId="3" fillId="0" borderId="4" xfId="4" applyNumberFormat="1" applyBorder="1" applyAlignment="1">
      <alignment horizontal="center" vertical="center" shrinkToFit="1"/>
    </xf>
    <xf numFmtId="14" fontId="3" fillId="0" borderId="0" xfId="4" applyNumberFormat="1" applyBorder="1" applyAlignment="1">
      <alignment horizontal="center" vertical="center" shrinkToFit="1"/>
    </xf>
    <xf numFmtId="0" fontId="3" fillId="0" borderId="0" xfId="4" applyBorder="1">
      <alignment vertical="center"/>
    </xf>
    <xf numFmtId="0" fontId="3" fillId="0" borderId="0" xfId="4" applyBorder="1" applyAlignment="1">
      <alignment horizontal="center" vertical="center" shrinkToFit="1"/>
    </xf>
    <xf numFmtId="0" fontId="3" fillId="0" borderId="0" xfId="4" applyNumberFormat="1" applyBorder="1" applyAlignment="1">
      <alignment horizontal="center" vertical="center" shrinkToFit="1"/>
    </xf>
    <xf numFmtId="0" fontId="3" fillId="0" borderId="75" xfId="4" applyBorder="1" applyAlignment="1">
      <alignment vertical="center"/>
    </xf>
    <xf numFmtId="14" fontId="3" fillId="0" borderId="75" xfId="4" applyNumberFormat="1" applyBorder="1" applyAlignment="1">
      <alignment horizontal="center" vertical="center"/>
    </xf>
    <xf numFmtId="14" fontId="3" fillId="0" borderId="0" xfId="4" applyNumberFormat="1" applyBorder="1" applyAlignment="1">
      <alignment horizontal="center" vertical="center"/>
    </xf>
    <xf numFmtId="0" fontId="3" fillId="0" borderId="0" xfId="4" applyBorder="1" applyAlignment="1">
      <alignment vertical="center"/>
    </xf>
    <xf numFmtId="0" fontId="3" fillId="0" borderId="1" xfId="4" applyFill="1" applyBorder="1" applyAlignment="1">
      <alignment horizontal="center" vertical="center" shrinkToFit="1"/>
    </xf>
    <xf numFmtId="0" fontId="3" fillId="5" borderId="1" xfId="4" applyFill="1" applyBorder="1" applyAlignment="1">
      <alignment horizontal="center" vertical="center" shrinkToFit="1"/>
    </xf>
    <xf numFmtId="0" fontId="3" fillId="6" borderId="1" xfId="4" applyFill="1" applyBorder="1" applyAlignment="1">
      <alignment horizontal="center" vertical="center" shrinkToFit="1"/>
    </xf>
    <xf numFmtId="0" fontId="3" fillId="7" borderId="1" xfId="4" applyFill="1" applyBorder="1" applyAlignment="1">
      <alignment horizontal="center" vertical="center" shrinkToFit="1"/>
    </xf>
    <xf numFmtId="0" fontId="3" fillId="8" borderId="1" xfId="4" applyFill="1" applyBorder="1" applyAlignment="1">
      <alignment horizontal="center" vertical="center" shrinkToFit="1"/>
    </xf>
    <xf numFmtId="0" fontId="3" fillId="0" borderId="1" xfId="4" applyBorder="1" applyAlignment="1">
      <alignment vertical="center" shrinkToFit="1"/>
    </xf>
    <xf numFmtId="14" fontId="3" fillId="0" borderId="1" xfId="4" applyNumberFormat="1" applyFill="1" applyBorder="1" applyAlignment="1">
      <alignment horizontal="center" vertical="center" shrinkToFit="1"/>
    </xf>
    <xf numFmtId="14" fontId="3" fillId="5" borderId="1" xfId="4" applyNumberFormat="1" applyFill="1" applyBorder="1" applyAlignment="1">
      <alignment horizontal="center" vertical="center" shrinkToFit="1"/>
    </xf>
    <xf numFmtId="14" fontId="3" fillId="6" borderId="1" xfId="4" applyNumberFormat="1" applyFill="1" applyBorder="1" applyAlignment="1">
      <alignment horizontal="center" vertical="center" shrinkToFit="1"/>
    </xf>
    <xf numFmtId="14" fontId="3" fillId="7" borderId="1" xfId="4" applyNumberFormat="1" applyFill="1" applyBorder="1" applyAlignment="1">
      <alignment horizontal="center" vertical="center" shrinkToFit="1"/>
    </xf>
    <xf numFmtId="14" fontId="3" fillId="8" borderId="1" xfId="4" applyNumberFormat="1" applyFill="1" applyBorder="1" applyAlignment="1">
      <alignment horizontal="center" vertical="center" shrinkToFit="1"/>
    </xf>
    <xf numFmtId="0" fontId="19" fillId="0" borderId="0" xfId="4" applyFont="1">
      <alignment vertical="center"/>
    </xf>
    <xf numFmtId="0" fontId="3" fillId="9" borderId="123" xfId="4" applyFill="1" applyBorder="1" applyAlignment="1">
      <alignment horizontal="center" vertical="center" shrinkToFit="1"/>
    </xf>
    <xf numFmtId="0" fontId="3" fillId="10" borderId="123" xfId="4" applyFill="1" applyBorder="1" applyAlignment="1">
      <alignment horizontal="center" vertical="center" shrinkToFit="1"/>
    </xf>
    <xf numFmtId="0" fontId="3" fillId="10" borderId="123" xfId="4" applyFill="1" applyBorder="1" applyAlignment="1">
      <alignment vertical="center" shrinkToFit="1"/>
    </xf>
    <xf numFmtId="14" fontId="3" fillId="9" borderId="1" xfId="4" applyNumberFormat="1" applyFill="1" applyBorder="1" applyAlignment="1">
      <alignment horizontal="center" vertical="center" shrinkToFit="1"/>
    </xf>
    <xf numFmtId="178" fontId="2" fillId="3" borderId="78" xfId="2" applyNumberFormat="1" applyFont="1" applyFill="1" applyBorder="1" applyAlignment="1" applyProtection="1">
      <alignment horizontal="center" vertical="center" wrapText="1"/>
      <protection locked="0"/>
    </xf>
    <xf numFmtId="178" fontId="2" fillId="3" borderId="60" xfId="2" applyNumberFormat="1" applyFont="1" applyFill="1" applyBorder="1" applyAlignment="1" applyProtection="1">
      <alignment horizontal="center" vertical="center" wrapText="1"/>
      <protection locked="0"/>
    </xf>
    <xf numFmtId="178" fontId="2" fillId="3" borderId="79" xfId="2" applyNumberFormat="1" applyFont="1" applyFill="1" applyBorder="1" applyAlignment="1" applyProtection="1">
      <alignment horizontal="center" vertical="center" wrapText="1"/>
      <protection locked="0"/>
    </xf>
    <xf numFmtId="178" fontId="2" fillId="3" borderId="35" xfId="1" applyNumberFormat="1" applyFont="1" applyFill="1" applyBorder="1" applyAlignment="1" applyProtection="1">
      <alignment horizontal="center" vertical="center"/>
      <protection locked="0"/>
    </xf>
    <xf numFmtId="178" fontId="2" fillId="3" borderId="58" xfId="2" applyNumberFormat="1" applyFont="1" applyFill="1" applyBorder="1" applyAlignment="1" applyProtection="1">
      <alignment horizontal="center" vertical="center" wrapText="1"/>
      <protection locked="0"/>
    </xf>
    <xf numFmtId="178" fontId="2" fillId="3" borderId="62" xfId="2" applyNumberFormat="1" applyFont="1" applyFill="1" applyBorder="1" applyAlignment="1" applyProtection="1">
      <alignment horizontal="center" vertical="center" wrapText="1"/>
      <protection locked="0"/>
    </xf>
    <xf numFmtId="178" fontId="2" fillId="3" borderId="27" xfId="2" applyNumberFormat="1" applyFont="1" applyFill="1" applyBorder="1" applyAlignment="1" applyProtection="1">
      <alignment horizontal="center" vertical="center" wrapText="1"/>
      <protection locked="0"/>
    </xf>
    <xf numFmtId="178" fontId="2" fillId="3" borderId="65" xfId="2" applyNumberFormat="1" applyFont="1" applyFill="1" applyBorder="1" applyAlignment="1" applyProtection="1">
      <alignment horizontal="center" vertical="center" wrapText="1"/>
      <protection locked="0"/>
    </xf>
    <xf numFmtId="178" fontId="2" fillId="3" borderId="69" xfId="2" applyNumberFormat="1" applyFont="1" applyFill="1" applyBorder="1" applyAlignment="1" applyProtection="1">
      <alignment horizontal="center" vertical="center" wrapText="1"/>
      <protection locked="0"/>
    </xf>
    <xf numFmtId="0" fontId="4" fillId="0" borderId="2" xfId="3" applyFont="1" applyFill="1" applyBorder="1" applyAlignment="1" applyProtection="1">
      <alignment vertical="center"/>
    </xf>
    <xf numFmtId="0" fontId="2" fillId="0" borderId="0" xfId="3" applyFill="1" applyAlignment="1" applyProtection="1">
      <alignment vertical="center"/>
    </xf>
    <xf numFmtId="0" fontId="2" fillId="0" borderId="1" xfId="3" applyFill="1" applyBorder="1" applyAlignment="1" applyProtection="1">
      <alignment horizontal="center" vertical="center"/>
    </xf>
    <xf numFmtId="0" fontId="2" fillId="0" borderId="0" xfId="3" applyFill="1" applyBorder="1" applyAlignment="1" applyProtection="1">
      <alignment vertical="center"/>
    </xf>
    <xf numFmtId="0" fontId="9" fillId="0" borderId="0" xfId="3" applyFont="1" applyFill="1" applyAlignment="1" applyProtection="1">
      <alignment vertical="center"/>
    </xf>
    <xf numFmtId="0" fontId="2" fillId="0" borderId="0" xfId="3" applyFill="1" applyBorder="1" applyAlignment="1" applyProtection="1">
      <alignment horizontal="center" vertical="center"/>
    </xf>
    <xf numFmtId="0" fontId="4" fillId="0" borderId="1" xfId="3" applyFont="1" applyFill="1" applyBorder="1" applyAlignment="1" applyProtection="1">
      <alignment vertical="center" shrinkToFit="1"/>
      <protection locked="0"/>
    </xf>
    <xf numFmtId="0" fontId="4" fillId="4" borderId="53" xfId="3" applyFont="1" applyFill="1" applyBorder="1" applyAlignment="1" applyProtection="1">
      <alignment vertical="center" shrinkToFit="1"/>
    </xf>
    <xf numFmtId="0" fontId="4" fillId="4" borderId="1" xfId="3" applyFont="1" applyFill="1" applyBorder="1" applyAlignment="1" applyProtection="1">
      <alignment vertical="center" shrinkToFit="1"/>
    </xf>
    <xf numFmtId="0" fontId="4" fillId="0" borderId="5" xfId="3" applyFont="1" applyFill="1" applyBorder="1" applyAlignment="1" applyProtection="1">
      <alignment vertical="center" shrinkToFit="1"/>
      <protection locked="0"/>
    </xf>
    <xf numFmtId="0" fontId="4" fillId="0" borderId="124" xfId="3" applyFont="1" applyFill="1" applyBorder="1" applyAlignment="1" applyProtection="1">
      <alignment vertical="center" shrinkToFit="1"/>
      <protection locked="0"/>
    </xf>
    <xf numFmtId="0" fontId="4" fillId="0" borderId="55" xfId="3" applyFont="1" applyFill="1" applyBorder="1" applyAlignment="1" applyProtection="1">
      <alignment vertical="center" shrinkToFit="1"/>
      <protection locked="0"/>
    </xf>
    <xf numFmtId="0" fontId="4" fillId="4" borderId="50" xfId="3" applyFont="1" applyFill="1" applyBorder="1" applyAlignment="1" applyProtection="1">
      <alignment vertical="center" shrinkToFit="1"/>
    </xf>
    <xf numFmtId="0" fontId="4" fillId="4" borderId="5" xfId="3" applyFont="1" applyFill="1" applyBorder="1" applyAlignment="1" applyProtection="1">
      <alignment vertical="center" shrinkToFit="1"/>
    </xf>
    <xf numFmtId="0" fontId="28" fillId="0" borderId="0" xfId="3" applyFont="1" applyFill="1" applyAlignment="1" applyProtection="1">
      <alignment vertical="center"/>
    </xf>
    <xf numFmtId="0" fontId="28" fillId="0" borderId="0" xfId="3" applyFont="1" applyFill="1" applyBorder="1" applyAlignment="1" applyProtection="1">
      <alignment vertical="center"/>
    </xf>
    <xf numFmtId="0" fontId="4" fillId="0" borderId="53" xfId="3" applyFont="1" applyFill="1" applyBorder="1" applyAlignment="1" applyProtection="1">
      <alignment horizontal="center" vertical="center" shrinkToFit="1"/>
    </xf>
    <xf numFmtId="0" fontId="4" fillId="4" borderId="53" xfId="3" applyFont="1" applyFill="1" applyBorder="1" applyAlignment="1" applyProtection="1">
      <alignment horizontal="center" vertical="center" shrinkToFit="1"/>
    </xf>
    <xf numFmtId="0" fontId="4" fillId="4" borderId="74" xfId="3" applyFont="1" applyFill="1" applyBorder="1" applyAlignment="1" applyProtection="1">
      <alignment horizontal="center" vertical="center" shrinkToFit="1"/>
    </xf>
    <xf numFmtId="0" fontId="4" fillId="11" borderId="12" xfId="3" applyFont="1" applyFill="1" applyBorder="1" applyAlignment="1" applyProtection="1">
      <alignment horizontal="center" vertical="center" shrinkToFit="1"/>
    </xf>
    <xf numFmtId="178" fontId="4" fillId="4" borderId="46" xfId="3" applyNumberFormat="1" applyFont="1" applyFill="1" applyBorder="1" applyAlignment="1" applyProtection="1">
      <alignment vertical="center" shrinkToFit="1"/>
    </xf>
    <xf numFmtId="178" fontId="4" fillId="0" borderId="42" xfId="3" applyNumberFormat="1" applyFont="1" applyFill="1" applyBorder="1" applyAlignment="1" applyProtection="1">
      <alignment vertical="center" shrinkToFit="1"/>
    </xf>
    <xf numFmtId="178" fontId="4" fillId="11" borderId="98" xfId="3" applyNumberFormat="1" applyFont="1" applyFill="1" applyBorder="1" applyAlignment="1" applyProtection="1">
      <alignment vertical="center" shrinkToFit="1"/>
    </xf>
    <xf numFmtId="178" fontId="4" fillId="11" borderId="126" xfId="3" applyNumberFormat="1" applyFont="1" applyFill="1" applyBorder="1" applyAlignment="1" applyProtection="1">
      <alignment vertical="center" shrinkToFit="1"/>
    </xf>
    <xf numFmtId="178" fontId="4" fillId="4" borderId="1" xfId="3" applyNumberFormat="1" applyFont="1" applyFill="1" applyBorder="1" applyAlignment="1" applyProtection="1">
      <alignment vertical="center" shrinkToFit="1"/>
    </xf>
    <xf numFmtId="178" fontId="4" fillId="0" borderId="5" xfId="3" applyNumberFormat="1" applyFont="1" applyFill="1" applyBorder="1" applyAlignment="1" applyProtection="1">
      <alignment vertical="center" shrinkToFit="1"/>
    </xf>
    <xf numFmtId="178" fontId="4" fillId="11" borderId="102" xfId="3" applyNumberFormat="1" applyFont="1" applyFill="1" applyBorder="1" applyAlignment="1" applyProtection="1">
      <alignment vertical="center" shrinkToFit="1"/>
    </xf>
    <xf numFmtId="178" fontId="4" fillId="11" borderId="127" xfId="3" applyNumberFormat="1" applyFont="1" applyFill="1" applyBorder="1" applyAlignment="1" applyProtection="1">
      <alignment vertical="center" shrinkToFit="1"/>
    </xf>
    <xf numFmtId="178" fontId="4" fillId="11" borderId="106" xfId="3" applyNumberFormat="1" applyFont="1" applyFill="1" applyBorder="1" applyAlignment="1" applyProtection="1">
      <alignment vertical="center" shrinkToFit="1"/>
    </xf>
    <xf numFmtId="178" fontId="4" fillId="4" borderId="105" xfId="3" applyNumberFormat="1" applyFont="1" applyFill="1" applyBorder="1" applyAlignment="1" applyProtection="1">
      <alignment vertical="center" shrinkToFit="1"/>
    </xf>
    <xf numFmtId="178" fontId="4" fillId="4" borderId="90" xfId="3" applyNumberFormat="1" applyFont="1" applyFill="1" applyBorder="1" applyAlignment="1" applyProtection="1">
      <alignment vertical="center" shrinkToFit="1"/>
    </xf>
    <xf numFmtId="178" fontId="4" fillId="0" borderId="105" xfId="3" applyNumberFormat="1" applyFont="1" applyFill="1" applyBorder="1" applyAlignment="1" applyProtection="1">
      <alignment vertical="center" shrinkToFit="1"/>
    </xf>
    <xf numFmtId="178" fontId="4" fillId="0" borderId="90" xfId="3" applyNumberFormat="1" applyFont="1" applyFill="1" applyBorder="1" applyAlignment="1" applyProtection="1">
      <alignment vertical="center" shrinkToFit="1"/>
    </xf>
    <xf numFmtId="178" fontId="4" fillId="0" borderId="91" xfId="3" applyNumberFormat="1" applyFont="1" applyFill="1" applyBorder="1" applyAlignment="1" applyProtection="1">
      <alignment vertical="center" shrinkToFit="1"/>
    </xf>
    <xf numFmtId="178" fontId="4" fillId="11" borderId="18" xfId="3" applyNumberFormat="1" applyFont="1" applyFill="1" applyBorder="1" applyAlignment="1" applyProtection="1">
      <alignment vertical="center" shrinkToFit="1"/>
    </xf>
    <xf numFmtId="178" fontId="4" fillId="11" borderId="91" xfId="3" applyNumberFormat="1" applyFont="1" applyFill="1" applyBorder="1" applyAlignment="1" applyProtection="1">
      <alignment vertical="center" shrinkToFit="1"/>
    </xf>
    <xf numFmtId="0" fontId="4" fillId="0" borderId="3" xfId="3" applyFont="1" applyFill="1" applyBorder="1" applyAlignment="1" applyProtection="1">
      <alignment horizontal="left" vertical="center" shrinkToFit="1"/>
    </xf>
    <xf numFmtId="178" fontId="4" fillId="4" borderId="3" xfId="3" applyNumberFormat="1" applyFont="1" applyFill="1" applyBorder="1" applyAlignment="1" applyProtection="1">
      <alignment vertical="center" shrinkToFit="1"/>
    </xf>
    <xf numFmtId="178" fontId="4" fillId="4" borderId="50" xfId="3" applyNumberFormat="1" applyFont="1" applyFill="1" applyBorder="1" applyAlignment="1" applyProtection="1">
      <alignment vertical="center" shrinkToFit="1"/>
    </xf>
    <xf numFmtId="178" fontId="4" fillId="11" borderId="131" xfId="3" applyNumberFormat="1" applyFont="1" applyFill="1" applyBorder="1" applyAlignment="1" applyProtection="1">
      <alignment vertical="center" shrinkToFit="1"/>
    </xf>
    <xf numFmtId="0" fontId="4" fillId="0" borderId="1" xfId="3" applyFont="1" applyFill="1" applyBorder="1" applyAlignment="1" applyProtection="1">
      <alignment horizontal="left" vertical="center" shrinkToFit="1"/>
    </xf>
    <xf numFmtId="178" fontId="4" fillId="4" borderId="5" xfId="3" applyNumberFormat="1" applyFont="1" applyFill="1" applyBorder="1" applyAlignment="1" applyProtection="1">
      <alignment vertical="center" shrinkToFit="1"/>
    </xf>
    <xf numFmtId="178" fontId="4" fillId="11" borderId="134" xfId="3" applyNumberFormat="1" applyFont="1" applyFill="1" applyBorder="1" applyAlignment="1" applyProtection="1">
      <alignment vertical="center" shrinkToFit="1"/>
    </xf>
    <xf numFmtId="0" fontId="29" fillId="0" borderId="7" xfId="3" applyFont="1" applyFill="1" applyBorder="1" applyAlignment="1" applyProtection="1">
      <alignment horizontal="left" vertical="center" shrinkToFit="1"/>
    </xf>
    <xf numFmtId="178" fontId="4" fillId="0" borderId="124" xfId="3" applyNumberFormat="1" applyFont="1" applyFill="1" applyBorder="1" applyAlignment="1" applyProtection="1">
      <alignment vertical="center" shrinkToFit="1"/>
      <protection locked="0"/>
    </xf>
    <xf numFmtId="0" fontId="4" fillId="0" borderId="7" xfId="3" applyFont="1" applyFill="1" applyBorder="1" applyAlignment="1" applyProtection="1">
      <alignment horizontal="left" vertical="center" shrinkToFit="1"/>
    </xf>
    <xf numFmtId="178" fontId="4" fillId="11" borderId="137" xfId="3" applyNumberFormat="1" applyFont="1" applyFill="1" applyBorder="1" applyAlignment="1" applyProtection="1">
      <alignment vertical="center" shrinkToFit="1"/>
    </xf>
    <xf numFmtId="0" fontId="30" fillId="0" borderId="0" xfId="3" applyFont="1" applyFill="1" applyBorder="1" applyAlignment="1" applyProtection="1">
      <alignment horizontal="center" vertical="center"/>
    </xf>
    <xf numFmtId="0" fontId="28" fillId="0" borderId="0" xfId="3" applyFont="1" applyFill="1" applyBorder="1" applyAlignment="1" applyProtection="1">
      <alignment horizontal="center" vertical="center"/>
    </xf>
    <xf numFmtId="0" fontId="28" fillId="0" borderId="0" xfId="3" applyFont="1" applyFill="1" applyBorder="1" applyAlignment="1" applyProtection="1">
      <alignment horizontal="right" vertical="center"/>
    </xf>
    <xf numFmtId="0" fontId="4" fillId="0" borderId="74" xfId="3" applyFont="1" applyFill="1" applyBorder="1" applyAlignment="1" applyProtection="1">
      <alignment horizontal="center" vertical="center" shrinkToFit="1"/>
    </xf>
    <xf numFmtId="0" fontId="4" fillId="12" borderId="12" xfId="3" applyFont="1" applyFill="1" applyBorder="1" applyAlignment="1" applyProtection="1">
      <alignment horizontal="center" vertical="center" shrinkToFit="1"/>
    </xf>
    <xf numFmtId="178" fontId="4" fillId="12" borderId="98" xfId="3" applyNumberFormat="1" applyFont="1" applyFill="1" applyBorder="1" applyAlignment="1" applyProtection="1">
      <alignment vertical="center" shrinkToFit="1"/>
    </xf>
    <xf numFmtId="178" fontId="4" fillId="12" borderId="44" xfId="3" applyNumberFormat="1" applyFont="1" applyFill="1" applyBorder="1" applyAlignment="1" applyProtection="1">
      <alignment vertical="center" shrinkToFit="1"/>
    </xf>
    <xf numFmtId="178" fontId="4" fillId="12" borderId="102" xfId="3" applyNumberFormat="1" applyFont="1" applyFill="1" applyBorder="1" applyAlignment="1" applyProtection="1">
      <alignment vertical="center" shrinkToFit="1"/>
    </xf>
    <xf numFmtId="178" fontId="4" fillId="12" borderId="139" xfId="3" applyNumberFormat="1" applyFont="1" applyFill="1" applyBorder="1" applyAlignment="1" applyProtection="1">
      <alignment vertical="center" shrinkToFit="1"/>
    </xf>
    <xf numFmtId="178" fontId="4" fillId="12" borderId="106" xfId="3" applyNumberFormat="1" applyFont="1" applyFill="1" applyBorder="1" applyAlignment="1" applyProtection="1">
      <alignment vertical="center" shrinkToFit="1"/>
    </xf>
    <xf numFmtId="178" fontId="4" fillId="12" borderId="31" xfId="3" applyNumberFormat="1" applyFont="1" applyFill="1" applyBorder="1" applyAlignment="1" applyProtection="1">
      <alignment vertical="center" shrinkToFit="1"/>
    </xf>
    <xf numFmtId="178" fontId="4" fillId="12" borderId="91" xfId="3" applyNumberFormat="1" applyFont="1" applyFill="1" applyBorder="1" applyAlignment="1" applyProtection="1">
      <alignment vertical="center" shrinkToFit="1"/>
    </xf>
    <xf numFmtId="178" fontId="4" fillId="0" borderId="50" xfId="3" applyNumberFormat="1" applyFont="1" applyFill="1" applyBorder="1" applyAlignment="1" applyProtection="1">
      <alignment vertical="center" shrinkToFit="1"/>
    </xf>
    <xf numFmtId="178" fontId="4" fillId="12" borderId="131" xfId="3" applyNumberFormat="1" applyFont="1" applyFill="1" applyBorder="1" applyAlignment="1" applyProtection="1">
      <alignment vertical="center" shrinkToFit="1"/>
    </xf>
    <xf numFmtId="178" fontId="4" fillId="12" borderId="134" xfId="3" applyNumberFormat="1" applyFont="1" applyFill="1" applyBorder="1" applyAlignment="1" applyProtection="1">
      <alignment vertical="center" shrinkToFit="1"/>
    </xf>
    <xf numFmtId="178" fontId="4" fillId="12" borderId="137" xfId="3" applyNumberFormat="1" applyFont="1" applyFill="1" applyBorder="1" applyAlignment="1" applyProtection="1">
      <alignment vertical="center" shrinkToFit="1"/>
    </xf>
    <xf numFmtId="0" fontId="31" fillId="4" borderId="46" xfId="3" applyFont="1" applyFill="1" applyBorder="1" applyAlignment="1" applyProtection="1">
      <alignment vertical="center" shrinkToFit="1"/>
    </xf>
    <xf numFmtId="178" fontId="31" fillId="4" borderId="46" xfId="3" applyNumberFormat="1" applyFont="1" applyFill="1" applyBorder="1" applyAlignment="1" applyProtection="1">
      <alignment vertical="center" shrinkToFit="1"/>
    </xf>
    <xf numFmtId="178" fontId="31" fillId="4" borderId="47" xfId="3" applyNumberFormat="1" applyFont="1" applyFill="1" applyBorder="1" applyAlignment="1" applyProtection="1">
      <alignment vertical="center" shrinkToFit="1"/>
    </xf>
    <xf numFmtId="178" fontId="4" fillId="11" borderId="46" xfId="3" applyNumberFormat="1" applyFont="1" applyFill="1" applyBorder="1" applyAlignment="1" applyProtection="1">
      <alignment vertical="center" shrinkToFit="1"/>
    </xf>
    <xf numFmtId="178" fontId="4" fillId="11" borderId="47" xfId="3" applyNumberFormat="1" applyFont="1" applyFill="1" applyBorder="1" applyAlignment="1" applyProtection="1">
      <alignment vertical="center" shrinkToFit="1"/>
    </xf>
    <xf numFmtId="0" fontId="31" fillId="4" borderId="1" xfId="3" applyFont="1" applyFill="1" applyBorder="1" applyAlignment="1" applyProtection="1">
      <alignment vertical="center" shrinkToFit="1"/>
    </xf>
    <xf numFmtId="178" fontId="31" fillId="4" borderId="1" xfId="3" applyNumberFormat="1" applyFont="1" applyFill="1" applyBorder="1" applyAlignment="1" applyProtection="1">
      <alignment vertical="center" shrinkToFit="1"/>
    </xf>
    <xf numFmtId="178" fontId="31" fillId="4" borderId="51" xfId="3" applyNumberFormat="1" applyFont="1" applyFill="1" applyBorder="1" applyAlignment="1" applyProtection="1">
      <alignment vertical="center" shrinkToFit="1"/>
    </xf>
    <xf numFmtId="178" fontId="4" fillId="11" borderId="1" xfId="3" applyNumberFormat="1" applyFont="1" applyFill="1" applyBorder="1" applyAlignment="1" applyProtection="1">
      <alignment vertical="center" shrinkToFit="1"/>
    </xf>
    <xf numFmtId="178" fontId="4" fillId="11" borderId="51" xfId="3" applyNumberFormat="1" applyFont="1" applyFill="1" applyBorder="1" applyAlignment="1" applyProtection="1">
      <alignment vertical="center" shrinkToFit="1"/>
    </xf>
    <xf numFmtId="0" fontId="31" fillId="4" borderId="90" xfId="3" applyFont="1" applyFill="1" applyBorder="1" applyAlignment="1" applyProtection="1">
      <alignment horizontal="center" vertical="center" shrinkToFit="1"/>
    </xf>
    <xf numFmtId="178" fontId="31" fillId="4" borderId="105" xfId="3" applyNumberFormat="1" applyFont="1" applyFill="1" applyBorder="1" applyAlignment="1" applyProtection="1">
      <alignment vertical="center" shrinkToFit="1"/>
    </xf>
    <xf numFmtId="178" fontId="31" fillId="4" borderId="90" xfId="3" applyNumberFormat="1" applyFont="1" applyFill="1" applyBorder="1" applyAlignment="1" applyProtection="1">
      <alignment vertical="center" shrinkToFit="1"/>
    </xf>
    <xf numFmtId="178" fontId="31" fillId="4" borderId="91" xfId="3" applyNumberFormat="1" applyFont="1" applyFill="1" applyBorder="1" applyAlignment="1" applyProtection="1">
      <alignment vertical="center" shrinkToFit="1"/>
    </xf>
    <xf numFmtId="178" fontId="4" fillId="11" borderId="90" xfId="3" applyNumberFormat="1" applyFont="1" applyFill="1" applyBorder="1" applyAlignment="1" applyProtection="1">
      <alignment vertical="center" shrinkToFit="1"/>
    </xf>
    <xf numFmtId="0" fontId="31" fillId="4" borderId="1" xfId="3" applyFont="1" applyFill="1" applyBorder="1" applyAlignment="1" applyProtection="1">
      <alignment horizontal="left" vertical="center" shrinkToFit="1"/>
    </xf>
    <xf numFmtId="178" fontId="32" fillId="11" borderId="134" xfId="3" applyNumberFormat="1" applyFont="1" applyFill="1" applyBorder="1" applyAlignment="1" applyProtection="1">
      <alignment vertical="center" shrinkToFit="1"/>
    </xf>
    <xf numFmtId="0" fontId="31" fillId="4" borderId="7" xfId="3" applyFont="1" applyFill="1" applyBorder="1" applyAlignment="1" applyProtection="1">
      <alignment horizontal="left" vertical="center" shrinkToFit="1"/>
    </xf>
    <xf numFmtId="0" fontId="31" fillId="4" borderId="53" xfId="3" applyFont="1" applyFill="1" applyBorder="1" applyAlignment="1" applyProtection="1">
      <alignment horizontal="center" vertical="center" shrinkToFit="1"/>
    </xf>
    <xf numFmtId="178" fontId="4" fillId="4" borderId="42" xfId="3" applyNumberFormat="1" applyFont="1" applyFill="1" applyBorder="1" applyAlignment="1" applyProtection="1">
      <alignment vertical="center" shrinkToFit="1"/>
    </xf>
    <xf numFmtId="178" fontId="4" fillId="12" borderId="45" xfId="3" applyNumberFormat="1" applyFont="1" applyFill="1" applyBorder="1" applyAlignment="1" applyProtection="1">
      <alignment vertical="center" shrinkToFit="1"/>
    </xf>
    <xf numFmtId="178" fontId="4" fillId="12" borderId="47" xfId="3" applyNumberFormat="1" applyFont="1" applyFill="1" applyBorder="1" applyAlignment="1" applyProtection="1">
      <alignment vertical="center" shrinkToFit="1"/>
    </xf>
    <xf numFmtId="178" fontId="4" fillId="12" borderId="92" xfId="3" applyNumberFormat="1" applyFont="1" applyFill="1" applyBorder="1" applyAlignment="1" applyProtection="1">
      <alignment vertical="center" shrinkToFit="1"/>
    </xf>
    <xf numFmtId="178" fontId="4" fillId="12" borderId="51" xfId="3" applyNumberFormat="1" applyFont="1" applyFill="1" applyBorder="1" applyAlignment="1" applyProtection="1">
      <alignment vertical="center" shrinkToFit="1"/>
    </xf>
    <xf numFmtId="178" fontId="4" fillId="12" borderId="86" xfId="3" applyNumberFormat="1" applyFont="1" applyFill="1" applyBorder="1" applyAlignment="1" applyProtection="1">
      <alignment vertical="center" shrinkToFit="1"/>
    </xf>
    <xf numFmtId="178" fontId="31" fillId="4" borderId="3" xfId="3" applyNumberFormat="1" applyFont="1" applyFill="1" applyBorder="1" applyAlignment="1" applyProtection="1">
      <alignment vertical="center" shrinkToFit="1"/>
    </xf>
    <xf numFmtId="178" fontId="31" fillId="4" borderId="5" xfId="3" applyNumberFormat="1" applyFont="1" applyFill="1" applyBorder="1" applyAlignment="1" applyProtection="1">
      <alignment vertical="center" shrinkToFit="1"/>
    </xf>
    <xf numFmtId="178" fontId="33" fillId="12" borderId="134" xfId="3" applyNumberFormat="1" applyFont="1" applyFill="1" applyBorder="1" applyAlignment="1" applyProtection="1">
      <alignment vertical="center" shrinkToFit="1"/>
    </xf>
    <xf numFmtId="0" fontId="4" fillId="0" borderId="0" xfId="3" applyFont="1" applyFill="1" applyBorder="1" applyAlignment="1" applyProtection="1">
      <alignment horizontal="center" vertical="center" shrinkToFit="1"/>
    </xf>
    <xf numFmtId="178" fontId="4" fillId="4" borderId="47" xfId="3" applyNumberFormat="1" applyFont="1" applyFill="1" applyBorder="1" applyAlignment="1" applyProtection="1">
      <alignment vertical="center" shrinkToFit="1"/>
    </xf>
    <xf numFmtId="178" fontId="4" fillId="4" borderId="51" xfId="3" applyNumberFormat="1" applyFont="1" applyFill="1" applyBorder="1" applyAlignment="1" applyProtection="1">
      <alignment vertical="center" shrinkToFit="1"/>
    </xf>
    <xf numFmtId="178" fontId="4" fillId="4" borderId="91" xfId="3" applyNumberFormat="1" applyFont="1" applyFill="1" applyBorder="1" applyAlignment="1" applyProtection="1">
      <alignment vertical="center" shrinkToFit="1"/>
    </xf>
    <xf numFmtId="14" fontId="3" fillId="8" borderId="1" xfId="4" applyNumberFormat="1" applyFill="1" applyBorder="1" applyAlignment="1">
      <alignment vertical="center" shrinkToFit="1"/>
    </xf>
    <xf numFmtId="178" fontId="2" fillId="3" borderId="23" xfId="2" applyNumberFormat="1" applyFont="1" applyFill="1" applyBorder="1" applyAlignment="1" applyProtection="1">
      <alignment horizontal="center" vertical="center" wrapText="1"/>
      <protection locked="0"/>
    </xf>
    <xf numFmtId="178" fontId="2" fillId="3" borderId="28" xfId="2" applyNumberFormat="1" applyFont="1" applyFill="1" applyBorder="1" applyAlignment="1" applyProtection="1">
      <alignment horizontal="center" vertical="center" wrapText="1"/>
      <protection locked="0"/>
    </xf>
    <xf numFmtId="178" fontId="2" fillId="3" borderId="33" xfId="2" applyNumberFormat="1" applyFont="1" applyFill="1" applyBorder="1" applyAlignment="1" applyProtection="1">
      <alignment horizontal="center" vertical="center" wrapText="1"/>
      <protection locked="0"/>
    </xf>
    <xf numFmtId="178" fontId="12" fillId="3" borderId="51" xfId="3" applyNumberFormat="1" applyFont="1" applyFill="1" applyBorder="1" applyAlignment="1" applyProtection="1">
      <alignment horizontal="center" vertical="center"/>
      <protection locked="0"/>
    </xf>
    <xf numFmtId="178" fontId="2" fillId="3" borderId="59" xfId="2" applyNumberFormat="1" applyFont="1" applyFill="1" applyBorder="1" applyAlignment="1" applyProtection="1">
      <alignment horizontal="center" vertical="center" wrapText="1"/>
      <protection locked="0"/>
    </xf>
    <xf numFmtId="178" fontId="2" fillId="3" borderId="63" xfId="2" applyNumberFormat="1" applyFont="1" applyFill="1" applyBorder="1" applyAlignment="1" applyProtection="1">
      <alignment horizontal="center" vertical="center" wrapText="1"/>
      <protection locked="0"/>
    </xf>
    <xf numFmtId="178" fontId="2" fillId="3" borderId="66" xfId="2" applyNumberFormat="1" applyFont="1" applyFill="1" applyBorder="1" applyAlignment="1" applyProtection="1">
      <alignment horizontal="center" vertical="center" wrapText="1"/>
      <protection locked="0"/>
    </xf>
    <xf numFmtId="178" fontId="2" fillId="3" borderId="76" xfId="2" applyNumberFormat="1" applyFont="1" applyFill="1" applyBorder="1" applyAlignment="1" applyProtection="1">
      <alignment horizontal="center" vertical="center" wrapText="1"/>
      <protection locked="0"/>
    </xf>
    <xf numFmtId="178" fontId="2" fillId="3" borderId="77" xfId="2" applyNumberFormat="1" applyFont="1" applyFill="1" applyBorder="1" applyAlignment="1" applyProtection="1">
      <alignment horizontal="center" vertical="center" wrapText="1"/>
      <protection locked="0"/>
    </xf>
    <xf numFmtId="178" fontId="2" fillId="3" borderId="72" xfId="2" applyNumberFormat="1" applyFont="1" applyFill="1" applyBorder="1" applyAlignment="1" applyProtection="1">
      <alignment horizontal="center" vertical="center" wrapText="1"/>
      <protection locked="0"/>
    </xf>
    <xf numFmtId="179" fontId="12" fillId="3" borderId="1" xfId="3" applyNumberFormat="1" applyFont="1" applyFill="1" applyBorder="1" applyAlignment="1" applyProtection="1">
      <alignment horizontal="center" vertical="center"/>
      <protection locked="0"/>
    </xf>
    <xf numFmtId="178" fontId="2" fillId="3" borderId="18" xfId="2" applyNumberFormat="1" applyFont="1" applyFill="1" applyBorder="1" applyAlignment="1" applyProtection="1">
      <alignment horizontal="center" vertical="center" wrapText="1"/>
      <protection locked="0"/>
    </xf>
    <xf numFmtId="0" fontId="0" fillId="0" borderId="5" xfId="0" applyFill="1" applyBorder="1" applyAlignment="1" applyProtection="1">
      <alignment horizontal="center" vertical="center"/>
    </xf>
    <xf numFmtId="0" fontId="0" fillId="0" borderId="6" xfId="0" applyFill="1" applyBorder="1" applyAlignment="1" applyProtection="1">
      <alignment horizontal="center" vertical="center"/>
    </xf>
    <xf numFmtId="0" fontId="0" fillId="0" borderId="1" xfId="0" applyFill="1" applyBorder="1" applyAlignment="1" applyProtection="1">
      <alignment horizontal="center" vertical="center"/>
    </xf>
    <xf numFmtId="176" fontId="0" fillId="0" borderId="53" xfId="0" applyNumberFormat="1" applyFill="1" applyBorder="1" applyAlignment="1" applyProtection="1">
      <alignment horizontal="center" vertical="center"/>
    </xf>
    <xf numFmtId="176" fontId="0" fillId="0" borderId="15" xfId="0" applyNumberFormat="1" applyFill="1" applyBorder="1" applyAlignment="1" applyProtection="1">
      <alignment horizontal="center" vertical="center"/>
    </xf>
    <xf numFmtId="176" fontId="0" fillId="0" borderId="3" xfId="0" applyNumberFormat="1" applyFill="1" applyBorder="1" applyAlignment="1" applyProtection="1">
      <alignment horizontal="center" vertical="center"/>
    </xf>
    <xf numFmtId="0" fontId="4" fillId="0" borderId="45" xfId="3" applyFont="1" applyFill="1" applyBorder="1" applyAlignment="1" applyProtection="1">
      <alignment horizontal="center" vertical="center" shrinkToFit="1"/>
    </xf>
    <xf numFmtId="0" fontId="4" fillId="0" borderId="46" xfId="3" applyFont="1" applyFill="1" applyBorder="1" applyAlignment="1" applyProtection="1">
      <alignment horizontal="center" vertical="center" shrinkToFit="1"/>
    </xf>
    <xf numFmtId="0" fontId="4" fillId="0" borderId="92" xfId="3" applyFont="1" applyFill="1" applyBorder="1" applyAlignment="1" applyProtection="1">
      <alignment horizontal="center" vertical="center" shrinkToFit="1"/>
    </xf>
    <xf numFmtId="0" fontId="4" fillId="0" borderId="1" xfId="3" applyFont="1" applyFill="1" applyBorder="1" applyAlignment="1" applyProtection="1">
      <alignment horizontal="center" vertical="center" shrinkToFit="1"/>
    </xf>
    <xf numFmtId="0" fontId="4" fillId="0" borderId="86" xfId="3" applyFont="1" applyFill="1" applyBorder="1" applyAlignment="1" applyProtection="1">
      <alignment horizontal="center" vertical="center" shrinkToFit="1"/>
    </xf>
    <xf numFmtId="0" fontId="4" fillId="0" borderId="90" xfId="3" applyFont="1" applyFill="1" applyBorder="1" applyAlignment="1" applyProtection="1">
      <alignment horizontal="center" vertical="center" shrinkToFit="1"/>
    </xf>
    <xf numFmtId="3" fontId="4" fillId="0" borderId="1" xfId="3" applyNumberFormat="1" applyFont="1" applyFill="1" applyBorder="1" applyAlignment="1" applyProtection="1">
      <alignment vertical="center" shrinkToFit="1"/>
      <protection locked="0"/>
    </xf>
    <xf numFmtId="3" fontId="4" fillId="0" borderId="90" xfId="3" applyNumberFormat="1" applyFont="1" applyFill="1" applyBorder="1" applyAlignment="1" applyProtection="1">
      <alignment vertical="center" shrinkToFit="1"/>
      <protection locked="0"/>
    </xf>
    <xf numFmtId="0" fontId="4" fillId="0" borderId="51" xfId="3" applyFont="1" applyFill="1" applyBorder="1" applyAlignment="1" applyProtection="1">
      <alignment vertical="center" wrapText="1"/>
      <protection locked="0"/>
    </xf>
    <xf numFmtId="0" fontId="4" fillId="0" borderId="91" xfId="3" applyFont="1" applyFill="1" applyBorder="1" applyAlignment="1" applyProtection="1">
      <alignment vertical="center" wrapText="1"/>
      <protection locked="0"/>
    </xf>
    <xf numFmtId="0" fontId="4" fillId="0" borderId="8" xfId="3" applyFont="1" applyFill="1" applyBorder="1" applyAlignment="1" applyProtection="1">
      <alignment horizontal="center" vertical="center"/>
    </xf>
    <xf numFmtId="0" fontId="4" fillId="0" borderId="68" xfId="3" applyFont="1" applyFill="1" applyBorder="1" applyAlignment="1" applyProtection="1">
      <alignment horizontal="center" vertical="center"/>
    </xf>
    <xf numFmtId="0" fontId="4" fillId="0" borderId="9" xfId="3" applyFont="1" applyFill="1" applyBorder="1" applyAlignment="1" applyProtection="1">
      <alignment horizontal="center" vertical="center"/>
    </xf>
    <xf numFmtId="0" fontId="4" fillId="0" borderId="13" xfId="3" applyFont="1" applyFill="1" applyBorder="1" applyAlignment="1" applyProtection="1">
      <alignment horizontal="center" vertical="center"/>
    </xf>
    <xf numFmtId="0" fontId="4" fillId="0" borderId="0" xfId="3" applyFont="1" applyFill="1" applyBorder="1" applyAlignment="1" applyProtection="1">
      <alignment horizontal="center" vertical="center"/>
    </xf>
    <xf numFmtId="0" fontId="4" fillId="0" borderId="14" xfId="3" applyFont="1" applyFill="1" applyBorder="1" applyAlignment="1" applyProtection="1">
      <alignment horizontal="center" vertical="center"/>
    </xf>
    <xf numFmtId="0" fontId="4" fillId="0" borderId="10" xfId="3" applyFont="1" applyFill="1" applyBorder="1" applyAlignment="1" applyProtection="1">
      <alignment vertical="center" shrinkToFit="1"/>
    </xf>
    <xf numFmtId="0" fontId="4" fillId="0" borderId="15" xfId="3" applyFont="1" applyFill="1" applyBorder="1" applyAlignment="1" applyProtection="1">
      <alignment vertical="center" shrinkToFit="1"/>
    </xf>
    <xf numFmtId="3" fontId="4" fillId="0" borderId="114" xfId="3" applyNumberFormat="1" applyFont="1" applyFill="1" applyBorder="1" applyAlignment="1" applyProtection="1">
      <alignment vertical="center" shrinkToFit="1"/>
    </xf>
    <xf numFmtId="3" fontId="4" fillId="0" borderId="117" xfId="3" applyNumberFormat="1" applyFont="1" applyFill="1" applyBorder="1" applyAlignment="1" applyProtection="1">
      <alignment vertical="center" shrinkToFit="1"/>
    </xf>
    <xf numFmtId="3" fontId="4" fillId="0" borderId="115" xfId="3" applyNumberFormat="1" applyFont="1" applyFill="1" applyBorder="1" applyAlignment="1" applyProtection="1">
      <alignment vertical="center" shrinkToFit="1"/>
    </xf>
    <xf numFmtId="3" fontId="4" fillId="0" borderId="118" xfId="3" applyNumberFormat="1" applyFont="1" applyFill="1" applyBorder="1" applyAlignment="1" applyProtection="1">
      <alignment vertical="center" shrinkToFit="1"/>
    </xf>
    <xf numFmtId="3" fontId="4" fillId="0" borderId="116" xfId="3" applyNumberFormat="1" applyFont="1" applyFill="1" applyBorder="1" applyAlignment="1" applyProtection="1">
      <alignment vertical="center" shrinkToFit="1"/>
    </xf>
    <xf numFmtId="3" fontId="4" fillId="0" borderId="119" xfId="3" applyNumberFormat="1" applyFont="1" applyFill="1" applyBorder="1" applyAlignment="1" applyProtection="1">
      <alignment vertical="center" shrinkToFit="1"/>
    </xf>
    <xf numFmtId="3" fontId="4" fillId="0" borderId="120" xfId="3" applyNumberFormat="1" applyFont="1" applyFill="1" applyBorder="1" applyAlignment="1" applyProtection="1">
      <alignment vertical="center" shrinkToFit="1"/>
    </xf>
    <xf numFmtId="0" fontId="4" fillId="0" borderId="11" xfId="3" applyFont="1" applyFill="1" applyBorder="1" applyAlignment="1" applyProtection="1">
      <alignment vertical="center"/>
    </xf>
    <xf numFmtId="0" fontId="4" fillId="0" borderId="16" xfId="3" applyFont="1" applyFill="1" applyBorder="1" applyAlignment="1" applyProtection="1">
      <alignment vertical="center"/>
    </xf>
    <xf numFmtId="3" fontId="4" fillId="3" borderId="111" xfId="3" applyNumberFormat="1" applyFont="1" applyFill="1" applyBorder="1" applyAlignment="1" applyProtection="1">
      <alignment vertical="center" shrinkToFit="1"/>
    </xf>
    <xf numFmtId="3" fontId="4" fillId="3" borderId="93" xfId="3" applyNumberFormat="1" applyFont="1" applyFill="1" applyBorder="1" applyAlignment="1" applyProtection="1">
      <alignment vertical="center" shrinkToFit="1"/>
    </xf>
    <xf numFmtId="3" fontId="4" fillId="3" borderId="87" xfId="3" applyNumberFormat="1" applyFont="1" applyFill="1" applyBorder="1" applyAlignment="1" applyProtection="1">
      <alignment vertical="center" shrinkToFit="1"/>
    </xf>
    <xf numFmtId="3" fontId="4" fillId="3" borderId="112" xfId="3" applyNumberFormat="1" applyFont="1" applyFill="1" applyBorder="1" applyAlignment="1" applyProtection="1">
      <alignment vertical="center" shrinkToFit="1"/>
    </xf>
    <xf numFmtId="3" fontId="4" fillId="0" borderId="94" xfId="3" applyNumberFormat="1" applyFont="1" applyFill="1" applyBorder="1" applyAlignment="1" applyProtection="1">
      <alignment vertical="center" shrinkToFit="1"/>
      <protection locked="0"/>
    </xf>
    <xf numFmtId="3" fontId="4" fillId="0" borderId="88" xfId="3" applyNumberFormat="1" applyFont="1" applyFill="1" applyBorder="1" applyAlignment="1" applyProtection="1">
      <alignment vertical="center" shrinkToFit="1"/>
      <protection locked="0"/>
    </xf>
    <xf numFmtId="3" fontId="4" fillId="0" borderId="93" xfId="3" applyNumberFormat="1" applyFont="1" applyFill="1" applyBorder="1" applyAlignment="1" applyProtection="1">
      <alignment vertical="center" shrinkToFit="1"/>
      <protection locked="0"/>
    </xf>
    <xf numFmtId="3" fontId="4" fillId="0" borderId="94" xfId="3" applyNumberFormat="1" applyFont="1" applyFill="1" applyBorder="1" applyAlignment="1" applyProtection="1">
      <alignment vertical="center" shrinkToFit="1"/>
    </xf>
    <xf numFmtId="3" fontId="4" fillId="3" borderId="94" xfId="3" applyNumberFormat="1" applyFont="1" applyFill="1" applyBorder="1" applyAlignment="1" applyProtection="1">
      <alignment vertical="center" shrinkToFit="1"/>
    </xf>
    <xf numFmtId="0" fontId="4" fillId="0" borderId="1" xfId="3" applyFont="1" applyFill="1" applyBorder="1" applyAlignment="1" applyProtection="1">
      <alignment horizontal="center" vertical="center"/>
    </xf>
    <xf numFmtId="0" fontId="4" fillId="3" borderId="53" xfId="3" applyFont="1" applyFill="1" applyBorder="1" applyAlignment="1" applyProtection="1">
      <alignment horizontal="center" vertical="center" shrinkToFit="1"/>
    </xf>
    <xf numFmtId="0" fontId="4" fillId="3" borderId="3" xfId="3" applyFont="1" applyFill="1" applyBorder="1" applyAlignment="1" applyProtection="1">
      <alignment horizontal="center" vertical="center" shrinkToFit="1"/>
    </xf>
    <xf numFmtId="178" fontId="4" fillId="0" borderId="1" xfId="3" applyNumberFormat="1" applyFont="1" applyFill="1" applyBorder="1" applyAlignment="1" applyProtection="1">
      <alignment vertical="center" shrinkToFit="1"/>
    </xf>
    <xf numFmtId="0" fontId="21" fillId="0" borderId="1" xfId="0" applyFont="1" applyFill="1" applyBorder="1" applyAlignment="1">
      <alignment vertical="center" shrinkToFit="1"/>
    </xf>
    <xf numFmtId="0" fontId="21" fillId="0" borderId="93" xfId="0" applyFont="1" applyBorder="1" applyAlignment="1" applyProtection="1">
      <alignment vertical="center" shrinkToFit="1"/>
      <protection locked="0"/>
    </xf>
    <xf numFmtId="0" fontId="4" fillId="0" borderId="90" xfId="3" applyFont="1" applyFill="1" applyBorder="1" applyAlignment="1" applyProtection="1">
      <alignment horizontal="center" vertical="center"/>
    </xf>
    <xf numFmtId="0" fontId="4" fillId="3" borderId="18" xfId="3" applyFont="1" applyFill="1" applyBorder="1" applyAlignment="1" applyProtection="1">
      <alignment horizontal="center" vertical="center" shrinkToFit="1"/>
    </xf>
    <xf numFmtId="0" fontId="21" fillId="0" borderId="90" xfId="0" applyFont="1" applyFill="1" applyBorder="1" applyAlignment="1">
      <alignment vertical="center" shrinkToFit="1"/>
    </xf>
    <xf numFmtId="0" fontId="21" fillId="0" borderId="87" xfId="0" applyFont="1" applyBorder="1" applyAlignment="1" applyProtection="1">
      <alignment vertical="center" shrinkToFit="1"/>
      <protection locked="0"/>
    </xf>
    <xf numFmtId="3" fontId="4" fillId="0" borderId="88" xfId="3" applyNumberFormat="1" applyFont="1" applyFill="1" applyBorder="1" applyAlignment="1" applyProtection="1">
      <alignment vertical="center" shrinkToFit="1"/>
    </xf>
    <xf numFmtId="3" fontId="4" fillId="0" borderId="87" xfId="3" applyNumberFormat="1" applyFont="1" applyFill="1" applyBorder="1" applyAlignment="1" applyProtection="1">
      <alignment vertical="center" shrinkToFit="1"/>
      <protection locked="0"/>
    </xf>
    <xf numFmtId="3" fontId="4" fillId="3" borderId="88" xfId="3" applyNumberFormat="1" applyFont="1" applyFill="1" applyBorder="1" applyAlignment="1" applyProtection="1">
      <alignment vertical="center" shrinkToFit="1"/>
    </xf>
    <xf numFmtId="3" fontId="4" fillId="0" borderId="84" xfId="3" applyNumberFormat="1" applyFont="1" applyFill="1" applyBorder="1" applyAlignment="1" applyProtection="1">
      <alignment vertical="center" shrinkToFit="1"/>
      <protection locked="0"/>
    </xf>
    <xf numFmtId="3" fontId="4" fillId="0" borderId="46" xfId="3" applyNumberFormat="1" applyFont="1" applyFill="1" applyBorder="1" applyAlignment="1" applyProtection="1">
      <alignment vertical="center" shrinkToFit="1"/>
      <protection locked="0"/>
    </xf>
    <xf numFmtId="0" fontId="4" fillId="0" borderId="47" xfId="3" applyFont="1" applyFill="1" applyBorder="1" applyAlignment="1" applyProtection="1">
      <alignment vertical="center" wrapText="1"/>
      <protection locked="0"/>
    </xf>
    <xf numFmtId="178" fontId="4" fillId="0" borderId="53" xfId="3" applyNumberFormat="1" applyFont="1" applyFill="1" applyBorder="1" applyAlignment="1" applyProtection="1">
      <alignment vertical="center" shrinkToFit="1"/>
    </xf>
    <xf numFmtId="178" fontId="4" fillId="0" borderId="3" xfId="3" applyNumberFormat="1" applyFont="1" applyFill="1" applyBorder="1" applyAlignment="1" applyProtection="1">
      <alignment vertical="center" shrinkToFit="1"/>
    </xf>
    <xf numFmtId="3" fontId="4" fillId="0" borderId="84" xfId="3" applyNumberFormat="1" applyFont="1" applyFill="1" applyBorder="1" applyAlignment="1" applyProtection="1">
      <alignment vertical="center" shrinkToFit="1"/>
    </xf>
    <xf numFmtId="3" fontId="4" fillId="3" borderId="83" xfId="3" applyNumberFormat="1" applyFont="1" applyFill="1" applyBorder="1" applyAlignment="1" applyProtection="1">
      <alignment vertical="center" shrinkToFit="1"/>
    </xf>
    <xf numFmtId="3" fontId="4" fillId="3" borderId="84" xfId="3" applyNumberFormat="1" applyFont="1" applyFill="1" applyBorder="1" applyAlignment="1" applyProtection="1">
      <alignment vertical="center" shrinkToFit="1"/>
    </xf>
    <xf numFmtId="3" fontId="4" fillId="3" borderId="113" xfId="3" applyNumberFormat="1" applyFont="1" applyFill="1" applyBorder="1" applyAlignment="1" applyProtection="1">
      <alignment vertical="center" shrinkToFit="1"/>
    </xf>
    <xf numFmtId="3" fontId="4" fillId="0" borderId="83" xfId="3" applyNumberFormat="1" applyFont="1" applyFill="1" applyBorder="1" applyAlignment="1" applyProtection="1">
      <alignment vertical="center" shrinkToFit="1"/>
      <protection locked="0"/>
    </xf>
    <xf numFmtId="3" fontId="4" fillId="3" borderId="110" xfId="3" applyNumberFormat="1" applyFont="1" applyFill="1" applyBorder="1" applyAlignment="1" applyProtection="1">
      <alignment vertical="center" shrinkToFit="1"/>
    </xf>
    <xf numFmtId="3" fontId="4" fillId="0" borderId="109" xfId="3" applyNumberFormat="1" applyFont="1" applyFill="1" applyBorder="1" applyAlignment="1" applyProtection="1">
      <alignment vertical="center" shrinkToFit="1"/>
    </xf>
    <xf numFmtId="3" fontId="4" fillId="0" borderId="5" xfId="3" applyNumberFormat="1" applyFont="1" applyFill="1" applyBorder="1" applyAlignment="1" applyProtection="1">
      <alignment vertical="center" shrinkToFit="1"/>
      <protection locked="0"/>
    </xf>
    <xf numFmtId="3" fontId="4" fillId="0" borderId="104" xfId="3" applyNumberFormat="1" applyFont="1" applyFill="1" applyBorder="1" applyAlignment="1" applyProtection="1">
      <alignment vertical="center" shrinkToFit="1"/>
      <protection locked="0"/>
    </xf>
    <xf numFmtId="3" fontId="4" fillId="0" borderId="7" xfId="3" applyNumberFormat="1" applyFont="1" applyFill="1" applyBorder="1" applyAlignment="1" applyProtection="1">
      <alignment vertical="center" shrinkToFit="1"/>
      <protection locked="0"/>
    </xf>
    <xf numFmtId="0" fontId="21" fillId="0" borderId="5" xfId="0" applyFont="1" applyBorder="1" applyAlignment="1" applyProtection="1">
      <alignment vertical="center" shrinkToFit="1"/>
      <protection locked="0"/>
    </xf>
    <xf numFmtId="3" fontId="4" fillId="0" borderId="102" xfId="3" applyNumberFormat="1" applyFont="1" applyFill="1" applyBorder="1" applyAlignment="1" applyProtection="1">
      <alignment vertical="center" shrinkToFit="1"/>
    </xf>
    <xf numFmtId="3" fontId="4" fillId="0" borderId="103" xfId="3" applyNumberFormat="1" applyFont="1" applyFill="1" applyBorder="1" applyAlignment="1" applyProtection="1">
      <alignment vertical="center" shrinkToFit="1"/>
      <protection locked="0"/>
    </xf>
    <xf numFmtId="3" fontId="4" fillId="0" borderId="106" xfId="3" applyNumberFormat="1" applyFont="1" applyFill="1" applyBorder="1" applyAlignment="1" applyProtection="1">
      <alignment vertical="center" shrinkToFit="1"/>
    </xf>
    <xf numFmtId="3" fontId="4" fillId="0" borderId="107" xfId="3" applyNumberFormat="1" applyFont="1" applyFill="1" applyBorder="1" applyAlignment="1" applyProtection="1">
      <alignment vertical="center" shrinkToFit="1"/>
      <protection locked="0"/>
    </xf>
    <xf numFmtId="3" fontId="4" fillId="0" borderId="105" xfId="3" applyNumberFormat="1" applyFont="1" applyFill="1" applyBorder="1" applyAlignment="1" applyProtection="1">
      <alignment vertical="center" shrinkToFit="1"/>
      <protection locked="0"/>
    </xf>
    <xf numFmtId="3" fontId="4" fillId="0" borderId="108" xfId="3" applyNumberFormat="1" applyFont="1" applyFill="1" applyBorder="1" applyAlignment="1" applyProtection="1">
      <alignment vertical="center" shrinkToFit="1"/>
      <protection locked="0"/>
    </xf>
    <xf numFmtId="3" fontId="4" fillId="0" borderId="55" xfId="3" applyNumberFormat="1" applyFont="1" applyFill="1" applyBorder="1" applyAlignment="1" applyProtection="1">
      <alignment vertical="center" shrinkToFit="1"/>
      <protection locked="0"/>
    </xf>
    <xf numFmtId="3" fontId="4" fillId="0" borderId="42" xfId="3" applyNumberFormat="1" applyFont="1" applyFill="1" applyBorder="1" applyAlignment="1" applyProtection="1">
      <alignment vertical="center" shrinkToFit="1"/>
      <protection locked="0"/>
    </xf>
    <xf numFmtId="3" fontId="4" fillId="0" borderId="100" xfId="3" applyNumberFormat="1" applyFont="1" applyFill="1" applyBorder="1" applyAlignment="1" applyProtection="1">
      <alignment vertical="center" shrinkToFit="1"/>
      <protection locked="0"/>
    </xf>
    <xf numFmtId="3" fontId="4" fillId="0" borderId="101" xfId="3" applyNumberFormat="1" applyFont="1" applyFill="1" applyBorder="1" applyAlignment="1" applyProtection="1">
      <alignment vertical="center" shrinkToFit="1"/>
      <protection locked="0"/>
    </xf>
    <xf numFmtId="3" fontId="4" fillId="0" borderId="98" xfId="3" applyNumberFormat="1" applyFont="1" applyFill="1" applyBorder="1" applyAlignment="1" applyProtection="1">
      <alignment vertical="center" shrinkToFit="1"/>
    </xf>
    <xf numFmtId="3" fontId="4" fillId="0" borderId="99" xfId="3" applyNumberFormat="1" applyFont="1" applyFill="1" applyBorder="1" applyAlignment="1" applyProtection="1">
      <alignment vertical="center" shrinkToFit="1"/>
      <protection locked="0"/>
    </xf>
    <xf numFmtId="178" fontId="4" fillId="0" borderId="45" xfId="3" applyNumberFormat="1" applyFont="1" applyFill="1" applyBorder="1" applyAlignment="1" applyProtection="1">
      <alignment horizontal="center" vertical="center" textRotation="255" wrapText="1"/>
    </xf>
    <xf numFmtId="178" fontId="4" fillId="0" borderId="92" xfId="3" applyNumberFormat="1" applyFont="1" applyFill="1" applyBorder="1" applyAlignment="1" applyProtection="1">
      <alignment horizontal="center" vertical="center" textRotation="255" wrapText="1"/>
    </xf>
    <xf numFmtId="178" fontId="4" fillId="0" borderId="86" xfId="3" applyNumberFormat="1" applyFont="1" applyFill="1" applyBorder="1" applyAlignment="1" applyProtection="1">
      <alignment horizontal="center" vertical="center" textRotation="255" wrapText="1"/>
    </xf>
    <xf numFmtId="178" fontId="4" fillId="0" borderId="10" xfId="3" applyNumberFormat="1" applyFont="1" applyFill="1" applyBorder="1" applyAlignment="1" applyProtection="1">
      <alignment horizontal="center" vertical="center" shrinkToFit="1"/>
    </xf>
    <xf numFmtId="178" fontId="4" fillId="0" borderId="3" xfId="3" applyNumberFormat="1" applyFont="1" applyFill="1" applyBorder="1" applyAlignment="1" applyProtection="1">
      <alignment horizontal="center" vertical="center" shrinkToFit="1"/>
    </xf>
    <xf numFmtId="0" fontId="2" fillId="3" borderId="10" xfId="3" applyFont="1" applyFill="1" applyBorder="1" applyAlignment="1" applyProtection="1">
      <alignment horizontal="center" vertical="center"/>
    </xf>
    <xf numFmtId="0" fontId="2" fillId="3" borderId="3" xfId="3" applyFont="1" applyFill="1" applyBorder="1" applyAlignment="1" applyProtection="1">
      <alignment horizontal="center" vertical="center"/>
    </xf>
    <xf numFmtId="178" fontId="4" fillId="0" borderId="46" xfId="3" applyNumberFormat="1" applyFont="1" applyFill="1" applyBorder="1" applyAlignment="1" applyProtection="1">
      <alignment vertical="center" shrinkToFit="1"/>
    </xf>
    <xf numFmtId="0" fontId="21" fillId="0" borderId="105" xfId="0" applyFont="1" applyBorder="1" applyAlignment="1" applyProtection="1">
      <alignment vertical="center" shrinkToFit="1"/>
      <protection locked="0"/>
    </xf>
    <xf numFmtId="3" fontId="4" fillId="3" borderId="95" xfId="3" applyNumberFormat="1" applyFont="1" applyFill="1" applyBorder="1" applyAlignment="1" applyProtection="1">
      <alignment vertical="center" shrinkToFit="1"/>
    </xf>
    <xf numFmtId="3" fontId="4" fillId="3" borderId="97" xfId="3" applyNumberFormat="1" applyFont="1" applyFill="1" applyBorder="1" applyAlignment="1" applyProtection="1">
      <alignment vertical="center" shrinkToFit="1"/>
    </xf>
    <xf numFmtId="3" fontId="4" fillId="3" borderId="1" xfId="3" applyNumberFormat="1" applyFont="1" applyFill="1" applyBorder="1" applyAlignment="1" applyProtection="1">
      <alignment vertical="center" shrinkToFit="1"/>
    </xf>
    <xf numFmtId="3" fontId="4" fillId="3" borderId="90" xfId="3" applyNumberFormat="1" applyFont="1" applyFill="1" applyBorder="1" applyAlignment="1" applyProtection="1">
      <alignment vertical="center" shrinkToFit="1"/>
    </xf>
    <xf numFmtId="3" fontId="4" fillId="0" borderId="96" xfId="3" applyNumberFormat="1" applyFont="1" applyFill="1" applyBorder="1" applyAlignment="1" applyProtection="1">
      <alignment vertical="center" shrinkToFit="1"/>
    </xf>
    <xf numFmtId="3" fontId="4" fillId="3" borderId="85" xfId="3" applyNumberFormat="1" applyFont="1" applyFill="1" applyBorder="1" applyAlignment="1" applyProtection="1">
      <alignment vertical="center" shrinkToFit="1"/>
    </xf>
    <xf numFmtId="3" fontId="4" fillId="3" borderId="46" xfId="3" applyNumberFormat="1" applyFont="1" applyFill="1" applyBorder="1" applyAlignment="1" applyProtection="1">
      <alignment vertical="center" shrinkToFit="1"/>
    </xf>
    <xf numFmtId="183" fontId="20" fillId="0" borderId="12" xfId="3" applyNumberFormat="1" applyFont="1" applyFill="1" applyBorder="1" applyAlignment="1" applyProtection="1">
      <alignment horizontal="center" vertical="center" shrinkToFit="1"/>
      <protection locked="0"/>
    </xf>
    <xf numFmtId="183" fontId="20" fillId="0" borderId="81" xfId="3" applyNumberFormat="1" applyFont="1" applyFill="1" applyBorder="1" applyAlignment="1" applyProtection="1">
      <alignment horizontal="center" vertical="center" shrinkToFit="1"/>
      <protection locked="0"/>
    </xf>
    <xf numFmtId="177" fontId="10" fillId="0" borderId="0" xfId="3" applyNumberFormat="1" applyFont="1" applyFill="1" applyAlignment="1" applyProtection="1">
      <alignment horizontal="center" vertical="center"/>
    </xf>
    <xf numFmtId="0" fontId="10" fillId="0" borderId="0" xfId="3" applyFont="1" applyFill="1" applyAlignment="1" applyProtection="1">
      <alignment horizontal="center" vertical="center"/>
    </xf>
    <xf numFmtId="0" fontId="11" fillId="0" borderId="0" xfId="3" applyFont="1" applyFill="1" applyAlignment="1" applyProtection="1">
      <alignment horizontal="left" vertical="center"/>
    </xf>
    <xf numFmtId="0" fontId="2" fillId="0" borderId="83" xfId="3" applyFont="1" applyFill="1" applyBorder="1" applyAlignment="1" applyProtection="1">
      <alignment horizontal="center" vertical="center"/>
    </xf>
    <xf numFmtId="0" fontId="2" fillId="0" borderId="87" xfId="3" applyFont="1" applyFill="1" applyBorder="1" applyAlignment="1" applyProtection="1">
      <alignment horizontal="center" vertical="center"/>
    </xf>
    <xf numFmtId="0" fontId="2" fillId="0" borderId="85" xfId="3" applyFont="1" applyFill="1" applyBorder="1" applyAlignment="1" applyProtection="1">
      <alignment horizontal="center" vertical="center"/>
    </xf>
    <xf numFmtId="0" fontId="2" fillId="0" borderId="89" xfId="3" applyFont="1" applyFill="1" applyBorder="1" applyAlignment="1" applyProtection="1">
      <alignment horizontal="center" vertical="center"/>
    </xf>
    <xf numFmtId="0" fontId="2" fillId="0" borderId="84" xfId="3" applyFont="1" applyFill="1" applyBorder="1" applyAlignment="1" applyProtection="1">
      <alignment horizontal="center" vertical="center"/>
    </xf>
    <xf numFmtId="0" fontId="2" fillId="0" borderId="88" xfId="3" applyFont="1" applyFill="1" applyBorder="1" applyAlignment="1" applyProtection="1">
      <alignment horizontal="center" vertical="center"/>
    </xf>
    <xf numFmtId="0" fontId="2" fillId="0" borderId="46" xfId="3" applyFont="1" applyFill="1" applyBorder="1" applyAlignment="1" applyProtection="1">
      <alignment horizontal="center" vertical="center" shrinkToFit="1"/>
    </xf>
    <xf numFmtId="0" fontId="2" fillId="0" borderId="90" xfId="3" applyFont="1" applyFill="1" applyBorder="1" applyAlignment="1" applyProtection="1">
      <alignment horizontal="center" vertical="center" shrinkToFit="1"/>
    </xf>
    <xf numFmtId="0" fontId="2" fillId="0" borderId="47" xfId="3" applyFont="1" applyFill="1" applyBorder="1" applyAlignment="1" applyProtection="1">
      <alignment horizontal="center" vertical="center"/>
    </xf>
    <xf numFmtId="0" fontId="2" fillId="0" borderId="91" xfId="3" applyFont="1" applyFill="1" applyBorder="1" applyAlignment="1" applyProtection="1">
      <alignment horizontal="center" vertical="center"/>
    </xf>
    <xf numFmtId="0" fontId="2" fillId="0" borderId="84" xfId="3" applyFont="1" applyFill="1" applyBorder="1" applyAlignment="1" applyProtection="1">
      <alignment horizontal="center" vertical="center" wrapText="1"/>
    </xf>
    <xf numFmtId="0" fontId="2" fillId="0" borderId="83" xfId="3" applyFont="1" applyFill="1" applyBorder="1" applyAlignment="1" applyProtection="1">
      <alignment horizontal="center" vertical="center" wrapText="1"/>
    </xf>
    <xf numFmtId="179" fontId="12" fillId="0" borderId="10" xfId="3" applyNumberFormat="1" applyFont="1" applyFill="1" applyBorder="1" applyAlignment="1" applyProtection="1">
      <alignment horizontal="center" vertical="center"/>
    </xf>
    <xf numFmtId="179" fontId="12" fillId="0" borderId="15" xfId="3" applyNumberFormat="1" applyFont="1" applyFill="1" applyBorder="1" applyAlignment="1" applyProtection="1">
      <alignment horizontal="center" vertical="center"/>
    </xf>
    <xf numFmtId="0" fontId="2" fillId="0" borderId="45" xfId="3" applyFont="1" applyFill="1" applyBorder="1" applyAlignment="1" applyProtection="1">
      <alignment horizontal="center" vertical="center"/>
    </xf>
    <xf numFmtId="0" fontId="2" fillId="0" borderId="86" xfId="3" applyFont="1" applyFill="1" applyBorder="1" applyAlignment="1" applyProtection="1">
      <alignment horizontal="center" vertical="center"/>
    </xf>
    <xf numFmtId="0" fontId="2" fillId="0" borderId="10" xfId="3" applyFont="1" applyFill="1" applyBorder="1" applyAlignment="1" applyProtection="1">
      <alignment horizontal="center" vertical="center" textRotation="255"/>
    </xf>
    <xf numFmtId="0" fontId="2" fillId="0" borderId="18" xfId="3" applyFont="1" applyFill="1" applyBorder="1" applyAlignment="1" applyProtection="1">
      <alignment horizontal="center" vertical="center" textRotation="255"/>
    </xf>
    <xf numFmtId="0" fontId="2" fillId="0" borderId="9" xfId="3" applyFont="1" applyFill="1" applyBorder="1" applyAlignment="1" applyProtection="1">
      <alignment horizontal="center" vertical="center"/>
    </xf>
    <xf numFmtId="0" fontId="2" fillId="0" borderId="71" xfId="3" applyFont="1" applyFill="1" applyBorder="1" applyAlignment="1" applyProtection="1">
      <alignment horizontal="center" vertical="center"/>
    </xf>
    <xf numFmtId="0" fontId="20" fillId="0" borderId="82" xfId="3" applyFont="1" applyFill="1" applyBorder="1" applyAlignment="1" applyProtection="1">
      <alignment horizontal="right" vertical="center" shrinkToFit="1"/>
    </xf>
    <xf numFmtId="0" fontId="2" fillId="0" borderId="5" xfId="3" applyFont="1" applyFill="1" applyBorder="1" applyAlignment="1" applyProtection="1">
      <alignment horizontal="center" vertical="center" shrinkToFit="1"/>
    </xf>
    <xf numFmtId="0" fontId="2" fillId="0" borderId="7" xfId="3" applyFont="1" applyFill="1" applyBorder="1" applyAlignment="1" applyProtection="1">
      <alignment horizontal="center" vertical="center" shrinkToFit="1"/>
    </xf>
    <xf numFmtId="0" fontId="4" fillId="0" borderId="5" xfId="2" applyFont="1" applyFill="1" applyBorder="1" applyAlignment="1" applyProtection="1">
      <alignment horizontal="center" vertical="center"/>
    </xf>
    <xf numFmtId="0" fontId="4" fillId="0" borderId="6" xfId="2" applyFont="1" applyFill="1" applyBorder="1" applyAlignment="1" applyProtection="1">
      <alignment horizontal="center" vertical="center"/>
    </xf>
    <xf numFmtId="0" fontId="4" fillId="0" borderId="7" xfId="2"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2" fillId="0" borderId="1" xfId="3" applyFont="1" applyFill="1" applyBorder="1" applyAlignment="1" applyProtection="1">
      <alignment horizontal="center" vertical="center"/>
    </xf>
    <xf numFmtId="177" fontId="10" fillId="0" borderId="0" xfId="3" applyNumberFormat="1" applyFont="1" applyFill="1" applyBorder="1" applyAlignment="1" applyProtection="1">
      <alignment horizontal="center" vertical="center"/>
    </xf>
    <xf numFmtId="0" fontId="11" fillId="0" borderId="0" xfId="3" applyFont="1" applyFill="1" applyBorder="1" applyAlignment="1" applyProtection="1">
      <alignment vertical="center"/>
    </xf>
    <xf numFmtId="0" fontId="7" fillId="0" borderId="1" xfId="3" applyFont="1" applyFill="1" applyBorder="1" applyAlignment="1" applyProtection="1">
      <alignment horizontal="center" vertical="center" wrapText="1"/>
    </xf>
    <xf numFmtId="0" fontId="7" fillId="0" borderId="5" xfId="3" applyFont="1" applyFill="1" applyBorder="1" applyAlignment="1" applyProtection="1">
      <alignment horizontal="center" vertical="center" shrinkToFit="1"/>
      <protection locked="0"/>
    </xf>
    <xf numFmtId="0" fontId="7" fillId="0" borderId="6" xfId="3" applyFont="1" applyFill="1" applyBorder="1" applyAlignment="1" applyProtection="1">
      <alignment horizontal="center" vertical="center" shrinkToFit="1"/>
      <protection locked="0"/>
    </xf>
    <xf numFmtId="0" fontId="7" fillId="0" borderId="7" xfId="3" applyFont="1" applyFill="1" applyBorder="1" applyAlignment="1" applyProtection="1">
      <alignment horizontal="center" vertical="center" shrinkToFit="1"/>
      <protection locked="0"/>
    </xf>
    <xf numFmtId="0" fontId="2" fillId="0" borderId="5" xfId="3" applyFont="1" applyFill="1" applyBorder="1" applyAlignment="1" applyProtection="1">
      <alignment horizontal="center" vertical="center" shrinkToFit="1"/>
      <protection locked="0"/>
    </xf>
    <xf numFmtId="0" fontId="2" fillId="0" borderId="6" xfId="3" applyFont="1" applyFill="1" applyBorder="1" applyAlignment="1" applyProtection="1">
      <alignment horizontal="center" vertical="center" shrinkToFit="1"/>
      <protection locked="0"/>
    </xf>
    <xf numFmtId="0" fontId="2" fillId="0" borderId="7" xfId="3" applyFont="1" applyFill="1" applyBorder="1" applyAlignment="1" applyProtection="1">
      <alignment horizontal="center" vertical="center" shrinkToFit="1"/>
      <protection locked="0"/>
    </xf>
    <xf numFmtId="178" fontId="7" fillId="0" borderId="8" xfId="3" applyNumberFormat="1" applyFont="1" applyFill="1" applyBorder="1" applyAlignment="1" applyProtection="1">
      <alignment horizontal="center" vertical="center" wrapText="1"/>
    </xf>
    <xf numFmtId="178" fontId="7" fillId="0" borderId="9" xfId="3" applyNumberFormat="1" applyFont="1" applyFill="1" applyBorder="1" applyAlignment="1" applyProtection="1">
      <alignment horizontal="center" vertical="center" wrapText="1"/>
    </xf>
    <xf numFmtId="178" fontId="7" fillId="0" borderId="13" xfId="3" applyNumberFormat="1" applyFont="1" applyFill="1" applyBorder="1" applyAlignment="1" applyProtection="1">
      <alignment horizontal="center" vertical="center" wrapText="1"/>
    </xf>
    <xf numFmtId="178" fontId="7" fillId="0" borderId="14" xfId="3" applyNumberFormat="1" applyFont="1" applyFill="1" applyBorder="1" applyAlignment="1" applyProtection="1">
      <alignment horizontal="center" vertical="center" wrapText="1"/>
    </xf>
    <xf numFmtId="0" fontId="2" fillId="0" borderId="15" xfId="3" applyFont="1" applyFill="1" applyBorder="1" applyAlignment="1" applyProtection="1">
      <alignment horizontal="center" vertical="center" textRotation="255"/>
    </xf>
    <xf numFmtId="178" fontId="7" fillId="0" borderId="10" xfId="3" applyNumberFormat="1" applyFont="1" applyFill="1" applyBorder="1" applyAlignment="1" applyProtection="1">
      <alignment horizontal="center" vertical="center"/>
    </xf>
    <xf numFmtId="178" fontId="7" fillId="0" borderId="15" xfId="3" applyNumberFormat="1" applyFont="1" applyFill="1" applyBorder="1" applyAlignment="1" applyProtection="1">
      <alignment horizontal="center" vertical="center"/>
    </xf>
    <xf numFmtId="178" fontId="7" fillId="0" borderId="18" xfId="3" applyNumberFormat="1" applyFont="1" applyFill="1" applyBorder="1" applyAlignment="1" applyProtection="1">
      <alignment horizontal="center" vertical="center"/>
    </xf>
    <xf numFmtId="0" fontId="13" fillId="0" borderId="12" xfId="3" applyFont="1" applyFill="1" applyBorder="1" applyAlignment="1" applyProtection="1">
      <alignment horizontal="center" vertical="center" wrapText="1"/>
    </xf>
    <xf numFmtId="0" fontId="13" fillId="0" borderId="17" xfId="3" applyFont="1" applyFill="1" applyBorder="1" applyAlignment="1" applyProtection="1">
      <alignment horizontal="center" vertical="center" wrapText="1"/>
    </xf>
    <xf numFmtId="178" fontId="7" fillId="0" borderId="19" xfId="3" applyNumberFormat="1" applyFont="1" applyFill="1" applyBorder="1" applyAlignment="1" applyProtection="1">
      <alignment horizontal="center" vertical="center" textRotation="255" wrapText="1"/>
    </xf>
    <xf numFmtId="178" fontId="7" fillId="0" borderId="13" xfId="3" applyNumberFormat="1" applyFont="1" applyFill="1" applyBorder="1" applyAlignment="1" applyProtection="1">
      <alignment horizontal="center" vertical="center" textRotation="255" wrapText="1"/>
    </xf>
    <xf numFmtId="178" fontId="7" fillId="0" borderId="31" xfId="3" applyNumberFormat="1" applyFont="1" applyFill="1" applyBorder="1" applyAlignment="1" applyProtection="1">
      <alignment horizontal="center" vertical="center" textRotation="255" wrapText="1"/>
    </xf>
    <xf numFmtId="179" fontId="12" fillId="0" borderId="41" xfId="3" applyNumberFormat="1" applyFont="1" applyFill="1" applyBorder="1" applyAlignment="1" applyProtection="1">
      <alignment horizontal="center" vertical="center"/>
    </xf>
    <xf numFmtId="179" fontId="12" fillId="0" borderId="2" xfId="3" applyNumberFormat="1" applyFont="1" applyFill="1" applyBorder="1" applyAlignment="1" applyProtection="1">
      <alignment horizontal="center" vertical="center"/>
    </xf>
    <xf numFmtId="179" fontId="12" fillId="3" borderId="11" xfId="2" applyNumberFormat="1" applyFont="1" applyFill="1" applyBorder="1" applyAlignment="1" applyProtection="1">
      <alignment horizontal="center" vertical="center" wrapText="1"/>
      <protection locked="0"/>
    </xf>
    <xf numFmtId="179" fontId="12" fillId="3" borderId="16" xfId="2" applyNumberFormat="1" applyFont="1" applyFill="1" applyBorder="1" applyAlignment="1" applyProtection="1">
      <alignment horizontal="center" vertical="center" wrapText="1"/>
      <protection locked="0"/>
    </xf>
    <xf numFmtId="178" fontId="7" fillId="0" borderId="48" xfId="3" applyNumberFormat="1" applyFont="1" applyFill="1" applyBorder="1" applyAlignment="1" applyProtection="1">
      <alignment horizontal="center" vertical="center" wrapText="1"/>
    </xf>
    <xf numFmtId="178" fontId="7" fillId="0" borderId="49" xfId="3" applyNumberFormat="1" applyFont="1" applyFill="1" applyBorder="1" applyAlignment="1" applyProtection="1">
      <alignment horizontal="center" vertical="center" wrapText="1"/>
    </xf>
    <xf numFmtId="0" fontId="2" fillId="0" borderId="41" xfId="3" applyFont="1" applyFill="1" applyBorder="1" applyAlignment="1" applyProtection="1">
      <alignment horizontal="center" vertical="center"/>
    </xf>
    <xf numFmtId="0" fontId="2" fillId="0" borderId="50" xfId="3" applyFont="1" applyFill="1" applyBorder="1" applyAlignment="1" applyProtection="1">
      <alignment horizontal="center" vertical="center"/>
    </xf>
    <xf numFmtId="0" fontId="2" fillId="0" borderId="49" xfId="3" applyFont="1" applyFill="1" applyBorder="1" applyAlignment="1" applyProtection="1">
      <alignment horizontal="center" vertical="center"/>
    </xf>
    <xf numFmtId="178" fontId="7" fillId="0" borderId="3" xfId="3" applyNumberFormat="1" applyFont="1" applyFill="1" applyBorder="1" applyAlignment="1" applyProtection="1">
      <alignment horizontal="center" vertical="center"/>
    </xf>
    <xf numFmtId="178" fontId="14" fillId="0" borderId="42" xfId="3" applyNumberFormat="1" applyFont="1" applyFill="1" applyBorder="1" applyAlignment="1" applyProtection="1">
      <alignment horizontal="center" vertical="center"/>
    </xf>
    <xf numFmtId="178" fontId="14" fillId="0" borderId="43" xfId="3" applyNumberFormat="1" applyFont="1" applyFill="1" applyBorder="1" applyAlignment="1" applyProtection="1">
      <alignment horizontal="center" vertical="center"/>
    </xf>
    <xf numFmtId="178" fontId="14" fillId="0" borderId="44" xfId="3" applyNumberFormat="1" applyFont="1" applyFill="1" applyBorder="1" applyAlignment="1" applyProtection="1">
      <alignment horizontal="center" vertical="center"/>
    </xf>
    <xf numFmtId="178" fontId="2" fillId="0" borderId="52" xfId="1" applyNumberFormat="1" applyFont="1" applyFill="1" applyBorder="1" applyAlignment="1" applyProtection="1">
      <alignment horizontal="center" vertical="center"/>
    </xf>
    <xf numFmtId="178" fontId="2" fillId="0" borderId="25" xfId="1" applyNumberFormat="1" applyFont="1" applyFill="1" applyBorder="1" applyAlignment="1" applyProtection="1">
      <alignment horizontal="center" vertical="center"/>
    </xf>
    <xf numFmtId="178" fontId="2" fillId="0" borderId="31" xfId="1" applyNumberFormat="1" applyFont="1" applyFill="1" applyBorder="1" applyAlignment="1" applyProtection="1">
      <alignment horizontal="center" vertical="center"/>
    </xf>
    <xf numFmtId="178" fontId="7" fillId="0" borderId="60" xfId="3" applyNumberFormat="1" applyFont="1" applyFill="1" applyBorder="1" applyAlignment="1" applyProtection="1">
      <alignment horizontal="center" vertical="center" wrapText="1"/>
    </xf>
    <xf numFmtId="178" fontId="7" fillId="0" borderId="61" xfId="3" applyNumberFormat="1" applyFont="1" applyFill="1" applyBorder="1" applyAlignment="1" applyProtection="1">
      <alignment horizontal="center" vertical="center" wrapText="1"/>
    </xf>
    <xf numFmtId="0" fontId="14" fillId="0" borderId="1" xfId="3" applyFont="1" applyFill="1" applyBorder="1" applyAlignment="1" applyProtection="1">
      <alignment horizontal="center" vertical="center"/>
    </xf>
    <xf numFmtId="0" fontId="14" fillId="0" borderId="6" xfId="3" applyFont="1" applyFill="1" applyBorder="1" applyAlignment="1" applyProtection="1">
      <alignment horizontal="center" vertical="center"/>
    </xf>
    <xf numFmtId="0" fontId="14" fillId="0" borderId="7" xfId="3" applyFont="1" applyFill="1" applyBorder="1" applyAlignment="1" applyProtection="1">
      <alignment horizontal="center" vertical="center"/>
    </xf>
    <xf numFmtId="180" fontId="14" fillId="0" borderId="5" xfId="3" applyNumberFormat="1" applyFont="1" applyFill="1" applyBorder="1" applyAlignment="1" applyProtection="1">
      <alignment horizontal="center" vertical="center"/>
    </xf>
    <xf numFmtId="180" fontId="14" fillId="0" borderId="6" xfId="3" applyNumberFormat="1" applyFont="1" applyFill="1" applyBorder="1" applyAlignment="1" applyProtection="1">
      <alignment horizontal="center" vertical="center"/>
    </xf>
    <xf numFmtId="180" fontId="14" fillId="0" borderId="7" xfId="3" applyNumberFormat="1" applyFont="1" applyFill="1" applyBorder="1" applyAlignment="1" applyProtection="1">
      <alignment horizontal="center" vertical="center"/>
    </xf>
    <xf numFmtId="180" fontId="14" fillId="0" borderId="1" xfId="3" applyNumberFormat="1" applyFont="1" applyFill="1" applyBorder="1" applyAlignment="1" applyProtection="1">
      <alignment horizontal="center" vertical="center"/>
    </xf>
    <xf numFmtId="178" fontId="2" fillId="0" borderId="53" xfId="1" applyNumberFormat="1" applyFont="1" applyFill="1" applyBorder="1" applyAlignment="1" applyProtection="1">
      <alignment horizontal="center" vertical="center" wrapText="1"/>
    </xf>
    <xf numFmtId="178" fontId="2" fillId="0" borderId="15" xfId="1" applyNumberFormat="1" applyFont="1" applyFill="1" applyBorder="1" applyAlignment="1" applyProtection="1">
      <alignment horizontal="center" vertical="center" wrapText="1"/>
    </xf>
    <xf numFmtId="178" fontId="2" fillId="0" borderId="18" xfId="1" applyNumberFormat="1" applyFont="1" applyFill="1" applyBorder="1" applyAlignment="1" applyProtection="1">
      <alignment horizontal="center" vertical="center" wrapText="1"/>
    </xf>
    <xf numFmtId="178" fontId="2" fillId="0" borderId="53" xfId="1" applyNumberFormat="1" applyFont="1" applyFill="1" applyBorder="1" applyAlignment="1" applyProtection="1">
      <alignment vertical="center"/>
    </xf>
    <xf numFmtId="178" fontId="2" fillId="0" borderId="15" xfId="1" applyNumberFormat="1" applyFont="1" applyFill="1" applyBorder="1" applyAlignment="1" applyProtection="1">
      <alignment vertical="center"/>
    </xf>
    <xf numFmtId="178" fontId="2" fillId="0" borderId="18" xfId="1" applyNumberFormat="1" applyFont="1" applyFill="1" applyBorder="1" applyAlignment="1" applyProtection="1">
      <alignment vertical="center"/>
    </xf>
    <xf numFmtId="178" fontId="2" fillId="0" borderId="54" xfId="1" applyNumberFormat="1" applyFont="1" applyFill="1" applyBorder="1" applyAlignment="1" applyProtection="1">
      <alignment vertical="center"/>
    </xf>
    <xf numFmtId="178" fontId="2" fillId="0" borderId="16" xfId="1" applyNumberFormat="1" applyFont="1" applyFill="1" applyBorder="1" applyAlignment="1" applyProtection="1">
      <alignment vertical="center"/>
    </xf>
    <xf numFmtId="178" fontId="2" fillId="0" borderId="67" xfId="1" applyNumberFormat="1" applyFont="1" applyFill="1" applyBorder="1" applyAlignment="1" applyProtection="1">
      <alignment vertical="center"/>
    </xf>
    <xf numFmtId="0" fontId="14" fillId="0" borderId="74" xfId="3" applyFont="1" applyFill="1" applyBorder="1" applyAlignment="1" applyProtection="1">
      <alignment horizontal="center" vertical="center"/>
    </xf>
    <xf numFmtId="0" fontId="14" fillId="0" borderId="4" xfId="3" applyFont="1" applyFill="1" applyBorder="1" applyAlignment="1" applyProtection="1">
      <alignment horizontal="center" vertical="center"/>
    </xf>
    <xf numFmtId="0" fontId="14" fillId="0" borderId="55" xfId="3" applyFont="1" applyFill="1" applyBorder="1" applyAlignment="1" applyProtection="1">
      <alignment horizontal="center" vertical="center"/>
    </xf>
    <xf numFmtId="0" fontId="14" fillId="0" borderId="2" xfId="3" applyFont="1" applyFill="1" applyBorder="1" applyAlignment="1" applyProtection="1">
      <alignment horizontal="center" vertical="center"/>
    </xf>
    <xf numFmtId="0" fontId="14" fillId="0" borderId="0" xfId="3" applyFont="1" applyFill="1" applyBorder="1" applyAlignment="1" applyProtection="1">
      <alignment horizontal="center" vertical="center"/>
    </xf>
    <xf numFmtId="0" fontId="14" fillId="0" borderId="14" xfId="3" applyFont="1" applyFill="1" applyBorder="1" applyAlignment="1" applyProtection="1">
      <alignment horizontal="center" vertical="center"/>
    </xf>
    <xf numFmtId="0" fontId="14" fillId="0" borderId="50" xfId="3" applyFont="1" applyFill="1" applyBorder="1" applyAlignment="1" applyProtection="1">
      <alignment horizontal="center" vertical="center"/>
    </xf>
    <xf numFmtId="0" fontId="14" fillId="0" borderId="75" xfId="3" applyFont="1" applyFill="1" applyBorder="1" applyAlignment="1" applyProtection="1">
      <alignment horizontal="center" vertical="center"/>
    </xf>
    <xf numFmtId="0" fontId="14" fillId="0" borderId="49" xfId="3" applyFont="1" applyFill="1" applyBorder="1" applyAlignment="1" applyProtection="1">
      <alignment horizontal="center" vertical="center"/>
    </xf>
    <xf numFmtId="0" fontId="18" fillId="2" borderId="1" xfId="0" applyFont="1" applyFill="1" applyBorder="1" applyAlignment="1">
      <alignment horizontal="center" vertical="center" wrapText="1"/>
    </xf>
    <xf numFmtId="0" fontId="2" fillId="0" borderId="10" xfId="3" applyFont="1" applyFill="1" applyBorder="1" applyAlignment="1" applyProtection="1">
      <alignment horizontal="center" vertical="center"/>
    </xf>
    <xf numFmtId="0" fontId="2" fillId="0" borderId="3" xfId="3" applyFont="1" applyFill="1" applyBorder="1" applyAlignment="1" applyProtection="1">
      <alignment horizontal="center" vertical="center"/>
    </xf>
    <xf numFmtId="178" fontId="7" fillId="0" borderId="35" xfId="3" applyNumberFormat="1" applyFont="1" applyFill="1" applyBorder="1" applyAlignment="1" applyProtection="1">
      <alignment horizontal="center" vertical="center" wrapText="1"/>
    </xf>
    <xf numFmtId="178" fontId="7" fillId="0" borderId="36" xfId="3" applyNumberFormat="1" applyFont="1" applyFill="1" applyBorder="1" applyAlignment="1" applyProtection="1">
      <alignment horizontal="center" vertical="center" wrapText="1"/>
    </xf>
    <xf numFmtId="178" fontId="7" fillId="0" borderId="37" xfId="3" applyNumberFormat="1" applyFont="1" applyFill="1" applyBorder="1" applyAlignment="1" applyProtection="1">
      <alignment horizontal="center" vertical="center" wrapText="1"/>
    </xf>
    <xf numFmtId="178" fontId="7" fillId="0" borderId="40" xfId="3" applyNumberFormat="1" applyFont="1" applyFill="1" applyBorder="1" applyAlignment="1" applyProtection="1">
      <alignment horizontal="center" vertical="center" wrapText="1"/>
    </xf>
    <xf numFmtId="178" fontId="2" fillId="0" borderId="3" xfId="1" applyNumberFormat="1" applyFont="1" applyFill="1" applyBorder="1" applyAlignment="1" applyProtection="1">
      <alignment horizontal="center" vertical="center" wrapText="1"/>
    </xf>
    <xf numFmtId="178" fontId="2" fillId="0" borderId="53" xfId="3" applyNumberFormat="1" applyFont="1" applyFill="1" applyBorder="1" applyAlignment="1" applyProtection="1">
      <alignment vertical="center"/>
    </xf>
    <xf numFmtId="178" fontId="2" fillId="0" borderId="15" xfId="3" applyNumberFormat="1" applyFont="1" applyFill="1" applyBorder="1" applyAlignment="1" applyProtection="1">
      <alignment vertical="center"/>
    </xf>
    <xf numFmtId="178" fontId="2" fillId="0" borderId="3" xfId="3" applyNumberFormat="1" applyFont="1" applyFill="1" applyBorder="1" applyAlignment="1" applyProtection="1">
      <alignment vertical="center"/>
    </xf>
    <xf numFmtId="178" fontId="2" fillId="0" borderId="54" xfId="3" quotePrefix="1" applyNumberFormat="1" applyFont="1" applyFill="1" applyBorder="1" applyAlignment="1" applyProtection="1">
      <alignment vertical="center" wrapText="1"/>
    </xf>
    <xf numFmtId="178" fontId="2" fillId="0" borderId="16" xfId="3" applyNumberFormat="1" applyFont="1" applyFill="1" applyBorder="1" applyAlignment="1" applyProtection="1">
      <alignment vertical="center" wrapText="1"/>
    </xf>
    <xf numFmtId="178" fontId="2" fillId="0" borderId="64" xfId="3" applyNumberFormat="1" applyFont="1" applyFill="1" applyBorder="1" applyAlignment="1" applyProtection="1">
      <alignment vertical="center" wrapText="1"/>
    </xf>
    <xf numFmtId="178" fontId="7" fillId="0" borderId="55" xfId="3" applyNumberFormat="1" applyFont="1" applyFill="1" applyBorder="1" applyAlignment="1" applyProtection="1">
      <alignment horizontal="center" vertical="center" textRotation="255" wrapText="1"/>
    </xf>
    <xf numFmtId="178" fontId="7" fillId="0" borderId="14" xfId="3" applyNumberFormat="1" applyFont="1" applyFill="1" applyBorder="1" applyAlignment="1" applyProtection="1">
      <alignment horizontal="center" vertical="center" textRotation="255" wrapText="1"/>
    </xf>
    <xf numFmtId="178" fontId="7" fillId="0" borderId="70" xfId="3" applyNumberFormat="1" applyFont="1" applyFill="1" applyBorder="1" applyAlignment="1" applyProtection="1">
      <alignment horizontal="center" vertical="center" textRotation="255" wrapText="1"/>
    </xf>
    <xf numFmtId="178" fontId="7" fillId="0" borderId="71" xfId="3" applyNumberFormat="1" applyFont="1" applyFill="1" applyBorder="1" applyAlignment="1" applyProtection="1">
      <alignment horizontal="center" vertical="center" textRotation="255" wrapText="1"/>
    </xf>
    <xf numFmtId="178" fontId="7" fillId="0" borderId="56" xfId="3" applyNumberFormat="1" applyFont="1" applyFill="1" applyBorder="1" applyAlignment="1" applyProtection="1">
      <alignment horizontal="center" vertical="center" wrapText="1"/>
    </xf>
    <xf numFmtId="178" fontId="7" fillId="0" borderId="57" xfId="3" applyNumberFormat="1" applyFont="1" applyFill="1" applyBorder="1" applyAlignment="1" applyProtection="1">
      <alignment horizontal="center" vertical="center" wrapText="1"/>
    </xf>
    <xf numFmtId="178" fontId="7" fillId="0" borderId="72" xfId="3" applyNumberFormat="1" applyFont="1" applyFill="1" applyBorder="1" applyAlignment="1" applyProtection="1">
      <alignment horizontal="center" vertical="center"/>
    </xf>
    <xf numFmtId="178" fontId="7" fillId="0" borderId="73" xfId="3" applyNumberFormat="1" applyFont="1" applyFill="1" applyBorder="1" applyAlignment="1" applyProtection="1">
      <alignment horizontal="center" vertical="center"/>
    </xf>
    <xf numFmtId="178" fontId="7" fillId="0" borderId="71" xfId="3" applyNumberFormat="1" applyFont="1" applyFill="1" applyBorder="1" applyAlignment="1" applyProtection="1">
      <alignment horizontal="center" vertical="center"/>
    </xf>
    <xf numFmtId="0" fontId="17" fillId="2" borderId="1" xfId="3" applyFont="1" applyFill="1" applyBorder="1" applyAlignment="1" applyProtection="1">
      <alignment horizontal="center" vertical="center"/>
    </xf>
    <xf numFmtId="0" fontId="7" fillId="0" borderId="1" xfId="3" applyFont="1" applyFill="1" applyBorder="1" applyAlignment="1" applyProtection="1">
      <alignment horizontal="center" vertical="center" shrinkToFit="1"/>
      <protection locked="0"/>
    </xf>
    <xf numFmtId="0" fontId="21" fillId="0" borderId="1" xfId="0" applyFont="1" applyBorder="1" applyAlignment="1">
      <alignment vertical="center" shrinkToFit="1"/>
    </xf>
    <xf numFmtId="0" fontId="13" fillId="0" borderId="81" xfId="3" applyFont="1" applyFill="1" applyBorder="1" applyAlignment="1" applyProtection="1">
      <alignment horizontal="center" vertical="center" wrapText="1"/>
    </xf>
    <xf numFmtId="0" fontId="21" fillId="0" borderId="90" xfId="0" applyFont="1" applyBorder="1" applyAlignment="1">
      <alignment vertical="center" shrinkToFit="1"/>
    </xf>
    <xf numFmtId="178" fontId="2" fillId="0" borderId="16" xfId="3" quotePrefix="1" applyNumberFormat="1" applyFont="1" applyFill="1" applyBorder="1" applyAlignment="1" applyProtection="1">
      <alignment vertical="center" wrapText="1"/>
    </xf>
    <xf numFmtId="178" fontId="2" fillId="0" borderId="64" xfId="3" quotePrefix="1" applyNumberFormat="1" applyFont="1" applyFill="1" applyBorder="1" applyAlignment="1" applyProtection="1">
      <alignment vertical="center" wrapText="1"/>
    </xf>
    <xf numFmtId="179" fontId="12" fillId="3" borderId="41" xfId="3" applyNumberFormat="1" applyFont="1" applyFill="1" applyBorder="1" applyAlignment="1" applyProtection="1">
      <alignment horizontal="center" vertical="center"/>
      <protection locked="0"/>
    </xf>
    <xf numFmtId="179" fontId="12" fillId="3" borderId="2" xfId="3" applyNumberFormat="1" applyFont="1" applyFill="1" applyBorder="1" applyAlignment="1" applyProtection="1">
      <alignment horizontal="center" vertical="center"/>
      <protection locked="0"/>
    </xf>
    <xf numFmtId="0" fontId="4" fillId="0" borderId="138" xfId="3" applyFont="1" applyFill="1" applyBorder="1" applyAlignment="1" applyProtection="1">
      <alignment horizontal="left" vertical="center" shrinkToFit="1"/>
      <protection locked="0"/>
    </xf>
    <xf numFmtId="0" fontId="4" fillId="0" borderId="6" xfId="3" applyFont="1" applyFill="1" applyBorder="1" applyAlignment="1" applyProtection="1">
      <alignment horizontal="left" vertical="center" shrinkToFit="1"/>
      <protection locked="0"/>
    </xf>
    <xf numFmtId="0" fontId="4" fillId="0" borderId="7" xfId="3" applyFont="1" applyFill="1" applyBorder="1" applyAlignment="1" applyProtection="1">
      <alignment horizontal="left" vertical="center" shrinkToFit="1"/>
      <protection locked="0"/>
    </xf>
    <xf numFmtId="178" fontId="4" fillId="0" borderId="128" xfId="3" applyNumberFormat="1" applyFont="1" applyFill="1" applyBorder="1" applyAlignment="1" applyProtection="1">
      <alignment vertical="center" shrinkToFit="1"/>
    </xf>
    <xf numFmtId="178" fontId="4" fillId="0" borderId="129" xfId="3" applyNumberFormat="1" applyFont="1" applyFill="1" applyBorder="1" applyAlignment="1" applyProtection="1">
      <alignment vertical="center" shrinkToFit="1"/>
    </xf>
    <xf numFmtId="178" fontId="4" fillId="12" borderId="130" xfId="3" applyNumberFormat="1" applyFont="1" applyFill="1" applyBorder="1" applyAlignment="1" applyProtection="1">
      <alignment vertical="center" shrinkToFit="1"/>
    </xf>
    <xf numFmtId="178" fontId="4" fillId="12" borderId="133" xfId="3" applyNumberFormat="1" applyFont="1" applyFill="1" applyBorder="1" applyAlignment="1" applyProtection="1">
      <alignment vertical="center" shrinkToFit="1"/>
    </xf>
    <xf numFmtId="0" fontId="4" fillId="0" borderId="15" xfId="3" applyFont="1" applyFill="1" applyBorder="1" applyAlignment="1" applyProtection="1">
      <alignment horizontal="center" vertical="center" shrinkToFit="1"/>
    </xf>
    <xf numFmtId="0" fontId="4" fillId="0" borderId="3" xfId="3" applyFont="1" applyFill="1" applyBorder="1" applyAlignment="1" applyProtection="1">
      <alignment horizontal="center" vertical="center" shrinkToFit="1"/>
    </xf>
    <xf numFmtId="178" fontId="4" fillId="4" borderId="128" xfId="3" applyNumberFormat="1" applyFont="1" applyFill="1" applyBorder="1" applyAlignment="1" applyProtection="1">
      <alignment vertical="center" shrinkToFit="1"/>
    </xf>
    <xf numFmtId="178" fontId="4" fillId="4" borderId="129" xfId="3" applyNumberFormat="1" applyFont="1" applyFill="1" applyBorder="1" applyAlignment="1" applyProtection="1">
      <alignment vertical="center" shrinkToFit="1"/>
    </xf>
    <xf numFmtId="0" fontId="4" fillId="0" borderId="1" xfId="3" applyFont="1" applyFill="1" applyBorder="1" applyAlignment="1" applyProtection="1">
      <alignment horizontal="center" vertical="center" wrapText="1" shrinkToFit="1"/>
    </xf>
    <xf numFmtId="0" fontId="4" fillId="0" borderId="5" xfId="3" applyFont="1" applyFill="1" applyBorder="1" applyAlignment="1" applyProtection="1">
      <alignment horizontal="center" vertical="center" shrinkToFit="1"/>
    </xf>
    <xf numFmtId="178" fontId="4" fillId="11" borderId="130" xfId="3" applyNumberFormat="1" applyFont="1" applyFill="1" applyBorder="1" applyAlignment="1" applyProtection="1">
      <alignment vertical="center" shrinkToFit="1"/>
    </xf>
    <xf numFmtId="178" fontId="4" fillId="11" borderId="133" xfId="3" applyNumberFormat="1" applyFont="1" applyFill="1" applyBorder="1" applyAlignment="1" applyProtection="1">
      <alignment vertical="center" shrinkToFit="1"/>
    </xf>
    <xf numFmtId="0" fontId="4" fillId="12" borderId="125" xfId="3" applyFont="1" applyFill="1" applyBorder="1" applyAlignment="1" applyProtection="1">
      <alignment horizontal="center" vertical="center" shrinkToFit="1"/>
    </xf>
    <xf numFmtId="0" fontId="4" fillId="0" borderId="19" xfId="3" applyFont="1" applyFill="1" applyBorder="1" applyAlignment="1" applyProtection="1">
      <alignment horizontal="center" vertical="center" shrinkToFit="1"/>
    </xf>
    <xf numFmtId="0" fontId="4" fillId="0" borderId="4" xfId="3" applyFont="1" applyFill="1" applyBorder="1" applyAlignment="1" applyProtection="1">
      <alignment horizontal="center" vertical="center" shrinkToFit="1"/>
    </xf>
    <xf numFmtId="0" fontId="4" fillId="0" borderId="55" xfId="3" applyFont="1" applyFill="1" applyBorder="1" applyAlignment="1" applyProtection="1">
      <alignment horizontal="center" vertical="center" shrinkToFit="1"/>
    </xf>
    <xf numFmtId="0" fontId="4" fillId="0" borderId="48" xfId="3" applyFont="1" applyFill="1" applyBorder="1" applyAlignment="1" applyProtection="1">
      <alignment horizontal="center" vertical="center" shrinkToFit="1"/>
    </xf>
    <xf numFmtId="0" fontId="4" fillId="0" borderId="75" xfId="3" applyFont="1" applyFill="1" applyBorder="1" applyAlignment="1" applyProtection="1">
      <alignment horizontal="center" vertical="center" shrinkToFit="1"/>
    </xf>
    <xf numFmtId="0" fontId="4" fillId="0" borderId="49" xfId="3" applyFont="1" applyFill="1" applyBorder="1" applyAlignment="1" applyProtection="1">
      <alignment horizontal="center" vertical="center" shrinkToFit="1"/>
    </xf>
    <xf numFmtId="0" fontId="4" fillId="0" borderId="20" xfId="3" applyFont="1" applyFill="1" applyBorder="1" applyAlignment="1" applyProtection="1">
      <alignment horizontal="center" vertical="center" shrinkToFit="1"/>
    </xf>
    <xf numFmtId="0" fontId="4" fillId="0" borderId="25" xfId="3" applyFont="1" applyFill="1" applyBorder="1" applyAlignment="1" applyProtection="1">
      <alignment horizontal="center" vertical="center" shrinkToFit="1"/>
    </xf>
    <xf numFmtId="0" fontId="4" fillId="0" borderId="31" xfId="3" applyFont="1" applyFill="1" applyBorder="1" applyAlignment="1" applyProtection="1">
      <alignment horizontal="center" vertical="center" shrinkToFit="1"/>
    </xf>
    <xf numFmtId="0" fontId="4" fillId="0" borderId="74" xfId="3" applyFont="1" applyFill="1" applyBorder="1" applyAlignment="1" applyProtection="1">
      <alignment horizontal="center" vertical="center" shrinkToFit="1"/>
    </xf>
    <xf numFmtId="0" fontId="4" fillId="0" borderId="2" xfId="3" applyFont="1" applyFill="1" applyBorder="1" applyAlignment="1" applyProtection="1">
      <alignment horizontal="center" vertical="center" shrinkToFit="1"/>
    </xf>
    <xf numFmtId="184" fontId="4" fillId="0" borderId="5" xfId="3" applyNumberFormat="1" applyFont="1" applyFill="1" applyBorder="1" applyAlignment="1" applyProtection="1">
      <alignment horizontal="center" vertical="center" shrinkToFit="1"/>
    </xf>
    <xf numFmtId="184" fontId="4" fillId="0" borderId="7" xfId="3" applyNumberFormat="1" applyFont="1" applyFill="1" applyBorder="1" applyAlignment="1" applyProtection="1">
      <alignment horizontal="center" vertical="center" shrinkToFit="1"/>
    </xf>
    <xf numFmtId="184" fontId="4" fillId="4" borderId="5" xfId="3" applyNumberFormat="1" applyFont="1" applyFill="1" applyBorder="1" applyAlignment="1" applyProtection="1">
      <alignment horizontal="center" vertical="center" shrinkToFit="1"/>
    </xf>
    <xf numFmtId="184" fontId="4" fillId="4" borderId="7" xfId="3" applyNumberFormat="1" applyFont="1" applyFill="1" applyBorder="1" applyAlignment="1" applyProtection="1">
      <alignment horizontal="center" vertical="center" shrinkToFit="1"/>
    </xf>
    <xf numFmtId="178" fontId="4" fillId="0" borderId="136" xfId="3" applyNumberFormat="1" applyFont="1" applyFill="1" applyBorder="1" applyAlignment="1" applyProtection="1">
      <alignment vertical="center" shrinkToFit="1"/>
    </xf>
    <xf numFmtId="178" fontId="4" fillId="0" borderId="132" xfId="3" applyNumberFormat="1" applyFont="1" applyFill="1" applyBorder="1" applyAlignment="1" applyProtection="1">
      <alignment vertical="center" shrinkToFit="1"/>
    </xf>
    <xf numFmtId="0" fontId="4" fillId="11" borderId="125" xfId="3" applyFont="1" applyFill="1" applyBorder="1" applyAlignment="1" applyProtection="1">
      <alignment horizontal="center" vertical="center" shrinkToFit="1"/>
    </xf>
    <xf numFmtId="0" fontId="29" fillId="0" borderId="20" xfId="3" applyFont="1" applyFill="1" applyBorder="1" applyAlignment="1" applyProtection="1">
      <alignment horizontal="center" vertical="center" shrinkToFit="1"/>
    </xf>
    <xf numFmtId="0" fontId="29" fillId="0" borderId="25" xfId="3" applyFont="1" applyFill="1" applyBorder="1" applyAlignment="1" applyProtection="1">
      <alignment horizontal="center" vertical="center" shrinkToFit="1"/>
    </xf>
    <xf numFmtId="0" fontId="29" fillId="0" borderId="31" xfId="3" applyFont="1" applyFill="1" applyBorder="1" applyAlignment="1" applyProtection="1">
      <alignment horizontal="center" vertical="center" shrinkToFit="1"/>
    </xf>
    <xf numFmtId="178" fontId="4" fillId="0" borderId="135" xfId="3" applyNumberFormat="1" applyFont="1" applyFill="1" applyBorder="1" applyAlignment="1" applyProtection="1">
      <alignment vertical="center" shrinkToFit="1"/>
    </xf>
    <xf numFmtId="184" fontId="4" fillId="4" borderId="6" xfId="3" applyNumberFormat="1" applyFont="1" applyFill="1" applyBorder="1" applyAlignment="1" applyProtection="1">
      <alignment horizontal="center" vertical="center" shrinkToFit="1"/>
    </xf>
    <xf numFmtId="0" fontId="4" fillId="0" borderId="5" xfId="3" applyFont="1" applyFill="1" applyBorder="1" applyAlignment="1" applyProtection="1">
      <alignment horizontal="center" vertical="center"/>
    </xf>
    <xf numFmtId="0" fontId="4" fillId="0" borderId="7" xfId="3" applyFont="1" applyFill="1" applyBorder="1" applyAlignment="1" applyProtection="1">
      <alignment horizontal="center" vertical="center"/>
    </xf>
    <xf numFmtId="0" fontId="20" fillId="0" borderId="0" xfId="3" applyFont="1" applyFill="1" applyAlignment="1" applyProtection="1">
      <alignment horizontal="center" vertical="center" wrapText="1"/>
    </xf>
    <xf numFmtId="0" fontId="20" fillId="0" borderId="0" xfId="3" applyFont="1" applyFill="1" applyAlignment="1" applyProtection="1">
      <alignment horizontal="center" vertical="center"/>
    </xf>
    <xf numFmtId="0" fontId="2" fillId="0" borderId="1" xfId="3" applyFill="1" applyBorder="1" applyAlignment="1" applyProtection="1">
      <alignment horizontal="center" vertical="center"/>
    </xf>
    <xf numFmtId="0" fontId="3" fillId="0" borderId="1" xfId="4" applyFill="1" applyBorder="1" applyProtection="1">
      <alignment vertical="center"/>
    </xf>
    <xf numFmtId="0" fontId="2" fillId="0" borderId="5" xfId="3" applyFill="1" applyBorder="1" applyAlignment="1" applyProtection="1">
      <alignment horizontal="center" vertical="center" shrinkToFit="1"/>
    </xf>
    <xf numFmtId="0" fontId="2" fillId="0" borderId="6" xfId="3" applyFill="1" applyBorder="1" applyAlignment="1" applyProtection="1">
      <alignment horizontal="center" vertical="center" shrinkToFit="1"/>
    </xf>
    <xf numFmtId="0" fontId="2" fillId="0" borderId="1" xfId="3" applyFill="1" applyBorder="1" applyAlignment="1" applyProtection="1">
      <alignment horizontal="center" vertical="center" shrinkToFit="1"/>
    </xf>
    <xf numFmtId="178" fontId="31" fillId="4" borderId="128" xfId="3" applyNumberFormat="1" applyFont="1" applyFill="1" applyBorder="1" applyAlignment="1" applyProtection="1">
      <alignment vertical="center" shrinkToFit="1"/>
    </xf>
    <xf numFmtId="178" fontId="31" fillId="4" borderId="129" xfId="3" applyNumberFormat="1" applyFont="1" applyFill="1" applyBorder="1" applyAlignment="1" applyProtection="1">
      <alignment vertical="center" shrinkToFit="1"/>
    </xf>
    <xf numFmtId="0" fontId="4" fillId="0" borderId="53" xfId="3" applyFont="1" applyFill="1" applyBorder="1" applyAlignment="1" applyProtection="1">
      <alignment horizontal="center" vertical="center" wrapText="1" shrinkToFit="1"/>
    </xf>
    <xf numFmtId="0" fontId="4" fillId="0" borderId="15" xfId="3" applyFont="1" applyFill="1" applyBorder="1" applyAlignment="1" applyProtection="1">
      <alignment horizontal="center" vertical="center" wrapText="1" shrinkToFit="1"/>
    </xf>
    <xf numFmtId="0" fontId="4" fillId="0" borderId="3" xfId="3" applyFont="1" applyFill="1" applyBorder="1" applyAlignment="1" applyProtection="1">
      <alignment horizontal="center" vertical="center" wrapText="1" shrinkToFit="1"/>
    </xf>
    <xf numFmtId="0" fontId="31" fillId="4" borderId="20" xfId="3" applyFont="1" applyFill="1" applyBorder="1" applyAlignment="1" applyProtection="1">
      <alignment horizontal="center" vertical="center" shrinkToFit="1"/>
    </xf>
    <xf numFmtId="0" fontId="31" fillId="4" borderId="25" xfId="3" applyFont="1" applyFill="1" applyBorder="1" applyAlignment="1" applyProtection="1">
      <alignment horizontal="center" vertical="center" shrinkToFit="1"/>
    </xf>
    <xf numFmtId="0" fontId="31" fillId="4" borderId="31" xfId="3" applyFont="1" applyFill="1" applyBorder="1" applyAlignment="1" applyProtection="1">
      <alignment horizontal="center" vertical="center" shrinkToFit="1"/>
    </xf>
    <xf numFmtId="184" fontId="31" fillId="4" borderId="5" xfId="3" applyNumberFormat="1" applyFont="1" applyFill="1" applyBorder="1" applyAlignment="1" applyProtection="1">
      <alignment horizontal="center" vertical="center" shrinkToFit="1"/>
    </xf>
    <xf numFmtId="184" fontId="31" fillId="4" borderId="7" xfId="3" applyNumberFormat="1" applyFont="1" applyFill="1" applyBorder="1" applyAlignment="1" applyProtection="1">
      <alignment horizontal="center" vertical="center" shrinkToFit="1"/>
    </xf>
  </cellXfs>
  <cellStyles count="5">
    <cellStyle name="桁区切り 2" xfId="1" xr:uid="{00000000-0005-0000-0000-000000000000}"/>
    <cellStyle name="標準" xfId="0" builtinId="0"/>
    <cellStyle name="標準 4" xfId="4" xr:uid="{00000000-0005-0000-0000-000002000000}"/>
    <cellStyle name="標準_■03研修記録簿・集計表（●）" xfId="2" xr:uid="{00000000-0005-0000-0000-000003000000}"/>
    <cellStyle name="標準_■12参考 様式" xfId="3" xr:uid="{00000000-0005-0000-0000-000004000000}"/>
  </cellStyles>
  <dxfs count="116">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FFFF99"/>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ont>
        <color rgb="FF0070C0"/>
      </font>
    </dxf>
    <dxf>
      <font>
        <color rgb="FFFF0000"/>
      </font>
    </dxf>
    <dxf>
      <fill>
        <patternFill>
          <bgColor rgb="FFCCFFFF"/>
        </patternFill>
      </fill>
    </dxf>
    <dxf>
      <fill>
        <patternFill>
          <bgColor rgb="FFCCFFFF"/>
        </patternFill>
      </fill>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ont>
        <color rgb="FF0070C0"/>
      </font>
    </dxf>
    <dxf>
      <font>
        <color rgb="FFFF0000"/>
      </font>
    </dxf>
    <dxf>
      <fill>
        <patternFill>
          <bgColor rgb="FFCCFFFF"/>
        </patternFill>
      </fill>
    </dxf>
    <dxf>
      <fill>
        <patternFill>
          <bgColor rgb="FFCCFFFF"/>
        </patternFill>
      </fill>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ont>
        <color rgb="FF0070C0"/>
      </font>
    </dxf>
    <dxf>
      <font>
        <color rgb="FFFF0000"/>
      </font>
    </dxf>
    <dxf>
      <fill>
        <patternFill>
          <bgColor rgb="FFCCFFFF"/>
        </patternFill>
      </fill>
    </dxf>
    <dxf>
      <fill>
        <patternFill>
          <bgColor rgb="FFCCFFFF"/>
        </patternFill>
      </fill>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ont>
        <color rgb="FF0070C0"/>
      </font>
    </dxf>
    <dxf>
      <font>
        <color rgb="FFFF0000"/>
      </font>
    </dxf>
    <dxf>
      <fill>
        <patternFill>
          <bgColor rgb="FFCCFFFF"/>
        </patternFill>
      </fill>
    </dxf>
    <dxf>
      <fill>
        <patternFill>
          <bgColor rgb="FFCCFFFF"/>
        </patternFill>
      </fill>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ont>
        <color rgb="FF0070C0"/>
      </font>
    </dxf>
    <dxf>
      <font>
        <color rgb="FFFF0000"/>
      </font>
    </dxf>
    <dxf>
      <fill>
        <patternFill>
          <bgColor rgb="FFCCFFFF"/>
        </patternFill>
      </fill>
    </dxf>
    <dxf>
      <fill>
        <patternFill>
          <bgColor rgb="FFCCFFFF"/>
        </patternFill>
      </fill>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
      <fill>
        <patternFill>
          <bgColor rgb="FFCCFFFF"/>
        </patternFill>
      </fill>
    </dxf>
    <dxf>
      <fill>
        <patternFill>
          <bgColor rgb="FFCCFFFF"/>
        </patternFill>
      </fill>
    </dxf>
    <dxf>
      <fill>
        <patternFill>
          <bgColor rgb="FFFFFF99"/>
        </patternFill>
      </fill>
    </dxf>
    <dxf>
      <fill>
        <patternFill>
          <bgColor rgb="FFFFFF99"/>
        </patternFill>
      </fill>
    </dxf>
    <dxf>
      <fill>
        <patternFill>
          <bgColor rgb="FFCCFFFF"/>
        </patternFill>
      </fill>
    </dxf>
    <dxf>
      <fill>
        <patternFill>
          <bgColor rgb="FFFF0000"/>
        </patternFill>
      </fill>
    </dxf>
    <dxf>
      <fill>
        <patternFill>
          <bgColor rgb="FFCCFFFF"/>
        </patternFill>
      </fill>
    </dxf>
    <dxf>
      <font>
        <color rgb="FF0070C0"/>
      </font>
    </dxf>
    <dxf>
      <font>
        <color rgb="FFFF0000"/>
      </font>
    </dxf>
    <dxf>
      <fill>
        <patternFill>
          <bgColor rgb="FFCCFFFF"/>
        </patternFill>
      </fill>
    </dxf>
    <dxf>
      <fill>
        <patternFill>
          <bgColor rgb="FFCCFFFF"/>
        </patternFill>
      </fill>
    </dxf>
  </dxfs>
  <tableStyles count="0" defaultTableStyle="TableStyleMedium2" defaultPivotStyle="PivotStyleLight16"/>
  <colors>
    <mruColors>
      <color rgb="FFFFFF99"/>
      <color rgb="FFCCFFFF"/>
      <color rgb="FFFF66FF"/>
      <color rgb="FF00FF00"/>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79</xdr:col>
      <xdr:colOff>53627</xdr:colOff>
      <xdr:row>1</xdr:row>
      <xdr:rowOff>232121</xdr:rowOff>
    </xdr:from>
    <xdr:ext cx="2018501" cy="825867"/>
    <xdr:sp macro="" textlink="">
      <xdr:nvSpPr>
        <xdr:cNvPr id="5" name="線吹き出し 2 (枠付き) 4" hidden="1">
          <a:extLst>
            <a:ext uri="{FF2B5EF4-FFF2-40B4-BE49-F238E27FC236}">
              <a16:creationId xmlns:a16="http://schemas.microsoft.com/office/drawing/2014/main" id="{00000000-0008-0000-0000-000005000000}"/>
            </a:ext>
          </a:extLst>
        </xdr:cNvPr>
        <xdr:cNvSpPr/>
      </xdr:nvSpPr>
      <xdr:spPr>
        <a:xfrm>
          <a:off x="20682056" y="531478"/>
          <a:ext cx="2018501" cy="825867"/>
        </a:xfrm>
        <a:prstGeom prst="borderCallout2">
          <a:avLst>
            <a:gd name="adj1" fmla="val 18750"/>
            <a:gd name="adj2" fmla="val -8333"/>
            <a:gd name="adj3" fmla="val 18750"/>
            <a:gd name="adj4" fmla="val -16667"/>
            <a:gd name="adj5" fmla="val 140554"/>
            <a:gd name="adj6" fmla="val -4419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81</xdr:col>
      <xdr:colOff>537881</xdr:colOff>
      <xdr:row>31</xdr:row>
      <xdr:rowOff>201707</xdr:rowOff>
    </xdr:from>
    <xdr:ext cx="1313180" cy="275717"/>
    <xdr:sp macro="" textlink="">
      <xdr:nvSpPr>
        <xdr:cNvPr id="7" name="線吹き出し 2 (枠付き) 6" hidden="1">
          <a:extLst>
            <a:ext uri="{FF2B5EF4-FFF2-40B4-BE49-F238E27FC236}">
              <a16:creationId xmlns:a16="http://schemas.microsoft.com/office/drawing/2014/main" id="{00000000-0008-0000-0000-000007000000}"/>
            </a:ext>
          </a:extLst>
        </xdr:cNvPr>
        <xdr:cNvSpPr/>
      </xdr:nvSpPr>
      <xdr:spPr>
        <a:xfrm>
          <a:off x="23207381" y="6692314"/>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81</xdr:col>
      <xdr:colOff>1108582</xdr:colOff>
      <xdr:row>19</xdr:row>
      <xdr:rowOff>71237</xdr:rowOff>
    </xdr:from>
    <xdr:ext cx="1313180" cy="459100"/>
    <xdr:sp macro="" textlink="">
      <xdr:nvSpPr>
        <xdr:cNvPr id="8" name="線吹き出し 2 (枠付き) 7" hidden="1">
          <a:extLst>
            <a:ext uri="{FF2B5EF4-FFF2-40B4-BE49-F238E27FC236}">
              <a16:creationId xmlns:a16="http://schemas.microsoft.com/office/drawing/2014/main" id="{00000000-0008-0000-0000-000008000000}"/>
            </a:ext>
          </a:extLst>
        </xdr:cNvPr>
        <xdr:cNvSpPr/>
      </xdr:nvSpPr>
      <xdr:spPr>
        <a:xfrm>
          <a:off x="23778082" y="4112558"/>
          <a:ext cx="1313180" cy="459100"/>
        </a:xfrm>
        <a:prstGeom prst="borderCallout2">
          <a:avLst>
            <a:gd name="adj1" fmla="val 18750"/>
            <a:gd name="adj2" fmla="val -8333"/>
            <a:gd name="adj3" fmla="val 18750"/>
            <a:gd name="adj4" fmla="val -16667"/>
            <a:gd name="adj5" fmla="val -56669"/>
            <a:gd name="adj6" fmla="val -4266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月は未使用</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空白（関数なし）</a:t>
          </a:r>
        </a:p>
      </xdr:txBody>
    </xdr:sp>
    <xdr:clientData/>
  </xdr:oneCellAnchor>
  <xdr:oneCellAnchor>
    <xdr:from>
      <xdr:col>78</xdr:col>
      <xdr:colOff>544285</xdr:colOff>
      <xdr:row>31</xdr:row>
      <xdr:rowOff>204108</xdr:rowOff>
    </xdr:from>
    <xdr:ext cx="1313180" cy="275717"/>
    <xdr:sp macro="" textlink="">
      <xdr:nvSpPr>
        <xdr:cNvPr id="10" name="線吹き出し 2 (枠付き) 9" hidden="1">
          <a:extLst>
            <a:ext uri="{FF2B5EF4-FFF2-40B4-BE49-F238E27FC236}">
              <a16:creationId xmlns:a16="http://schemas.microsoft.com/office/drawing/2014/main" id="{00000000-0008-0000-0000-00000A000000}"/>
            </a:ext>
          </a:extLst>
        </xdr:cNvPr>
        <xdr:cNvSpPr/>
      </xdr:nvSpPr>
      <xdr:spPr>
        <a:xfrm flipH="1">
          <a:off x="19567071" y="6694715"/>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254684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5529720" y="332015"/>
          <a:ext cx="2103444" cy="1324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7114957" y="508905"/>
          <a:ext cx="1244928" cy="11449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219442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に入力した定着率を入力して下さい（新規林業経営体は”新規”と入力して下さい）</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81</xdr:col>
      <xdr:colOff>483454</xdr:colOff>
      <xdr:row>31</xdr:row>
      <xdr:rowOff>190500</xdr:rowOff>
    </xdr:from>
    <xdr:ext cx="1313180" cy="275717"/>
    <xdr:sp macro="" textlink="">
      <xdr:nvSpPr>
        <xdr:cNvPr id="5" name="線吹き出し 2 (枠付き) 4" hidden="1">
          <a:extLst>
            <a:ext uri="{FF2B5EF4-FFF2-40B4-BE49-F238E27FC236}">
              <a16:creationId xmlns:a16="http://schemas.microsoft.com/office/drawing/2014/main" id="{00000000-0008-0000-0100-000005000000}"/>
            </a:ext>
          </a:extLst>
        </xdr:cNvPr>
        <xdr:cNvSpPr/>
      </xdr:nvSpPr>
      <xdr:spPr>
        <a:xfrm>
          <a:off x="24432025" y="8205107"/>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1238250</xdr:colOff>
      <xdr:row>32</xdr:row>
      <xdr:rowOff>16009</xdr:rowOff>
    </xdr:from>
    <xdr:ext cx="1313180" cy="275717"/>
    <xdr:sp macro="" textlink="">
      <xdr:nvSpPr>
        <xdr:cNvPr id="6" name="線吹き出し 2 (枠付き) 5" hidden="1">
          <a:extLst>
            <a:ext uri="{FF2B5EF4-FFF2-40B4-BE49-F238E27FC236}">
              <a16:creationId xmlns:a16="http://schemas.microsoft.com/office/drawing/2014/main" id="{00000000-0008-0000-0100-000006000000}"/>
            </a:ext>
          </a:extLst>
        </xdr:cNvPr>
        <xdr:cNvSpPr/>
      </xdr:nvSpPr>
      <xdr:spPr>
        <a:xfrm flipH="1">
          <a:off x="20818929" y="8261938"/>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857248</xdr:colOff>
      <xdr:row>10</xdr:row>
      <xdr:rowOff>1238252</xdr:rowOff>
    </xdr:from>
    <xdr:ext cx="2159566" cy="825867"/>
    <xdr:sp macro="" textlink="">
      <xdr:nvSpPr>
        <xdr:cNvPr id="7" name="線吹き出し 2 (枠付き) 6" hidden="1">
          <a:extLst>
            <a:ext uri="{FF2B5EF4-FFF2-40B4-BE49-F238E27FC236}">
              <a16:creationId xmlns:a16="http://schemas.microsoft.com/office/drawing/2014/main" id="{00000000-0008-0000-0100-000007000000}"/>
            </a:ext>
          </a:extLst>
        </xdr:cNvPr>
        <xdr:cNvSpPr/>
      </xdr:nvSpPr>
      <xdr:spPr>
        <a:xfrm flipH="1">
          <a:off x="20437927" y="3442609"/>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2258785</xdr:colOff>
      <xdr:row>20</xdr:row>
      <xdr:rowOff>13607</xdr:rowOff>
    </xdr:from>
    <xdr:ext cx="2159566" cy="825867"/>
    <xdr:sp macro="" textlink="">
      <xdr:nvSpPr>
        <xdr:cNvPr id="8" name="線吹き出し 2 (枠付き) 7" hidden="1">
          <a:extLst>
            <a:ext uri="{FF2B5EF4-FFF2-40B4-BE49-F238E27FC236}">
              <a16:creationId xmlns:a16="http://schemas.microsoft.com/office/drawing/2014/main" id="{00000000-0008-0000-0100-000008000000}"/>
            </a:ext>
          </a:extLst>
        </xdr:cNvPr>
        <xdr:cNvSpPr/>
      </xdr:nvSpPr>
      <xdr:spPr>
        <a:xfrm flipH="1">
          <a:off x="21839464" y="5783036"/>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1744118</xdr:colOff>
      <xdr:row>1</xdr:row>
      <xdr:rowOff>244929</xdr:rowOff>
    </xdr:from>
    <xdr:ext cx="2018501" cy="825867"/>
    <xdr:sp macro="" textlink="">
      <xdr:nvSpPr>
        <xdr:cNvPr id="9" name="線吹き出し 2 (枠付き) 8" hidden="1">
          <a:extLst>
            <a:ext uri="{FF2B5EF4-FFF2-40B4-BE49-F238E27FC236}">
              <a16:creationId xmlns:a16="http://schemas.microsoft.com/office/drawing/2014/main" id="{00000000-0008-0000-0100-000009000000}"/>
            </a:ext>
          </a:extLst>
        </xdr:cNvPr>
        <xdr:cNvSpPr/>
      </xdr:nvSpPr>
      <xdr:spPr>
        <a:xfrm>
          <a:off x="21324797" y="544286"/>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78</xdr:col>
      <xdr:colOff>0</xdr:colOff>
      <xdr:row>5</xdr:row>
      <xdr:rowOff>-1</xdr:rowOff>
    </xdr:from>
    <xdr:ext cx="1031051" cy="275717"/>
    <xdr:sp macro="" textlink="">
      <xdr:nvSpPr>
        <xdr:cNvPr id="12" name="線吹き出し 2 (枠付き) 11" hidden="1">
          <a:extLst>
            <a:ext uri="{FF2B5EF4-FFF2-40B4-BE49-F238E27FC236}">
              <a16:creationId xmlns:a16="http://schemas.microsoft.com/office/drawing/2014/main" id="{00000000-0008-0000-0100-00000C000000}"/>
            </a:ext>
          </a:extLst>
        </xdr:cNvPr>
        <xdr:cNvSpPr/>
      </xdr:nvSpPr>
      <xdr:spPr>
        <a:xfrm flipH="1">
          <a:off x="18369643" y="1292678"/>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40066"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18" name="テキスト ボックス 17">
          <a:extLst>
            <a:ext uri="{FF2B5EF4-FFF2-40B4-BE49-F238E27FC236}">
              <a16:creationId xmlns:a16="http://schemas.microsoft.com/office/drawing/2014/main" id="{00000000-0008-0000-0100-000012000000}"/>
            </a:ext>
          </a:extLst>
        </xdr:cNvPr>
        <xdr:cNvSpPr txBox="1"/>
      </xdr:nvSpPr>
      <xdr:spPr>
        <a:xfrm>
          <a:off x="26701295"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9" name="テキスト ボックス 18">
          <a:extLst>
            <a:ext uri="{FF2B5EF4-FFF2-40B4-BE49-F238E27FC236}">
              <a16:creationId xmlns:a16="http://schemas.microsoft.com/office/drawing/2014/main" id="{00000000-0008-0000-0100-000013000000}"/>
            </a:ext>
          </a:extLst>
        </xdr:cNvPr>
        <xdr:cNvSpPr txBox="1"/>
      </xdr:nvSpPr>
      <xdr:spPr>
        <a:xfrm>
          <a:off x="28286532"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20" name="テキスト ボックス 19">
          <a:extLst>
            <a:ext uri="{FF2B5EF4-FFF2-40B4-BE49-F238E27FC236}">
              <a16:creationId xmlns:a16="http://schemas.microsoft.com/office/drawing/2014/main" id="{00000000-0008-0000-0100-000014000000}"/>
            </a:ext>
          </a:extLst>
        </xdr:cNvPr>
        <xdr:cNvSpPr txBox="1"/>
      </xdr:nvSpPr>
      <xdr:spPr>
        <a:xfrm>
          <a:off x="23115813"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に入力した定着率を入力して下さい（新規林業経営体は”新規”と入力して下さい）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81</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2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2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2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2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2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78</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2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2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2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2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に入力した定着率を入力して下さい（新規林業経営体は”新規”と入力して下さい）</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81</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3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3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3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3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3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78</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3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3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3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3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3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に入力した定着率を入力して下さい（新規林業経営体は”新規”と入力して下さい）</a:t>
          </a: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81</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4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4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4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4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4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78</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4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4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4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4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に入力した定着率を入力して下さい（新規林業経営体は”新規”と入力して下さい）</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81</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5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5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5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5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5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78</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5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5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5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5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に入力した定着率を入力して下さい（新規林業経営体は”新規”と入力して下さい）</a:t>
          </a:r>
        </a:p>
      </xdr:txBody>
    </xdr:sp>
    <xdr:clientData/>
  </xdr:twoCellAnchor>
</xdr:wsDr>
</file>

<file path=xl/drawings/drawing7.xml><?xml version="1.0" encoding="utf-8"?>
<xdr:wsDr xmlns:xdr="http://schemas.openxmlformats.org/drawingml/2006/spreadsheetDrawing" xmlns:a="http://schemas.openxmlformats.org/drawingml/2006/main">
  <xdr:oneCellAnchor>
    <xdr:from>
      <xdr:col>81</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6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6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6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6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6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78</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6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6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6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に入力した定着率を入力して下さい（新規林業経営体は”新規”と入力して下さい）</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81</xdr:col>
      <xdr:colOff>483454</xdr:colOff>
      <xdr:row>31</xdr:row>
      <xdr:rowOff>190500</xdr:rowOff>
    </xdr:from>
    <xdr:ext cx="1313180" cy="275717"/>
    <xdr:sp macro="" textlink="">
      <xdr:nvSpPr>
        <xdr:cNvPr id="2" name="線吹き出し 2 (枠付き) 1" hidden="1">
          <a:extLst>
            <a:ext uri="{FF2B5EF4-FFF2-40B4-BE49-F238E27FC236}">
              <a16:creationId xmlns:a16="http://schemas.microsoft.com/office/drawing/2014/main" id="{00000000-0008-0000-0700-000002000000}"/>
            </a:ext>
          </a:extLst>
        </xdr:cNvPr>
        <xdr:cNvSpPr/>
      </xdr:nvSpPr>
      <xdr:spPr>
        <a:xfrm>
          <a:off x="53785354" y="6791325"/>
          <a:ext cx="1313180" cy="275717"/>
        </a:xfrm>
        <a:prstGeom prst="borderCallout2">
          <a:avLst>
            <a:gd name="adj1" fmla="val 18750"/>
            <a:gd name="adj2" fmla="val -8333"/>
            <a:gd name="adj3" fmla="val 18750"/>
            <a:gd name="adj4" fmla="val -16667"/>
            <a:gd name="adj5" fmla="val -145582"/>
            <a:gd name="adj6" fmla="val -47934"/>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1238250</xdr:colOff>
      <xdr:row>32</xdr:row>
      <xdr:rowOff>16009</xdr:rowOff>
    </xdr:from>
    <xdr:ext cx="1313180" cy="275717"/>
    <xdr:sp macro="" textlink="">
      <xdr:nvSpPr>
        <xdr:cNvPr id="3" name="線吹き出し 2 (枠付き) 2" hidden="1">
          <a:extLst>
            <a:ext uri="{FF2B5EF4-FFF2-40B4-BE49-F238E27FC236}">
              <a16:creationId xmlns:a16="http://schemas.microsoft.com/office/drawing/2014/main" id="{00000000-0008-0000-0700-000003000000}"/>
            </a:ext>
          </a:extLst>
        </xdr:cNvPr>
        <xdr:cNvSpPr/>
      </xdr:nvSpPr>
      <xdr:spPr>
        <a:xfrm flipH="1">
          <a:off x="50177700" y="6845434"/>
          <a:ext cx="1313180" cy="275717"/>
        </a:xfrm>
        <a:prstGeom prst="borderCallout2">
          <a:avLst>
            <a:gd name="adj1" fmla="val 18750"/>
            <a:gd name="adj2" fmla="val -1622"/>
            <a:gd name="adj3" fmla="val 18750"/>
            <a:gd name="adj4" fmla="val -16667"/>
            <a:gd name="adj5" fmla="val -161609"/>
            <a:gd name="adj6" fmla="val -39209"/>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集計表の同名項目</a:t>
          </a:r>
        </a:p>
      </xdr:txBody>
    </xdr:sp>
    <xdr:clientData/>
  </xdr:oneCellAnchor>
  <xdr:oneCellAnchor>
    <xdr:from>
      <xdr:col>78</xdr:col>
      <xdr:colOff>857248</xdr:colOff>
      <xdr:row>10</xdr:row>
      <xdr:rowOff>1238252</xdr:rowOff>
    </xdr:from>
    <xdr:ext cx="2159566" cy="825867"/>
    <xdr:sp macro="" textlink="">
      <xdr:nvSpPr>
        <xdr:cNvPr id="4" name="線吹き出し 2 (枠付き) 3" hidden="1">
          <a:extLst>
            <a:ext uri="{FF2B5EF4-FFF2-40B4-BE49-F238E27FC236}">
              <a16:creationId xmlns:a16="http://schemas.microsoft.com/office/drawing/2014/main" id="{00000000-0008-0000-0700-000004000000}"/>
            </a:ext>
          </a:extLst>
        </xdr:cNvPr>
        <xdr:cNvSpPr/>
      </xdr:nvSpPr>
      <xdr:spPr>
        <a:xfrm flipH="1">
          <a:off x="49796698" y="2409827"/>
          <a:ext cx="2159566" cy="825867"/>
        </a:xfrm>
        <a:prstGeom prst="borderCallout2">
          <a:avLst>
            <a:gd name="adj1" fmla="val 18750"/>
            <a:gd name="adj2" fmla="val -1622"/>
            <a:gd name="adj3" fmla="val 18750"/>
            <a:gd name="adj4" fmla="val -16667"/>
            <a:gd name="adj5" fmla="val -10503"/>
            <a:gd name="adj6" fmla="val -63065"/>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余白の当月までの実地研修日数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2258785</xdr:colOff>
      <xdr:row>20</xdr:row>
      <xdr:rowOff>13607</xdr:rowOff>
    </xdr:from>
    <xdr:ext cx="2159566" cy="825867"/>
    <xdr:sp macro="" textlink="">
      <xdr:nvSpPr>
        <xdr:cNvPr id="5" name="線吹き出し 2 (枠付き) 4" hidden="1">
          <a:extLst>
            <a:ext uri="{FF2B5EF4-FFF2-40B4-BE49-F238E27FC236}">
              <a16:creationId xmlns:a16="http://schemas.microsoft.com/office/drawing/2014/main" id="{00000000-0008-0000-0700-000005000000}"/>
            </a:ext>
          </a:extLst>
        </xdr:cNvPr>
        <xdr:cNvSpPr/>
      </xdr:nvSpPr>
      <xdr:spPr>
        <a:xfrm flipH="1">
          <a:off x="51198235" y="4309382"/>
          <a:ext cx="2159566" cy="825867"/>
        </a:xfrm>
        <a:prstGeom prst="borderCallout2">
          <a:avLst>
            <a:gd name="adj1" fmla="val 18750"/>
            <a:gd name="adj2" fmla="val -1622"/>
            <a:gd name="adj3" fmla="val 18750"/>
            <a:gd name="adj4" fmla="val -16667"/>
            <a:gd name="adj5" fmla="val -236185"/>
            <a:gd name="adj6" fmla="val -70626"/>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検索キーに一致する</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前月</a:t>
          </a:r>
          <a:r>
            <a:rPr kumimoji="1" lang="en-US" altLang="ja-JP" sz="1100">
              <a:solidFill>
                <a:srgbClr val="FF0000"/>
              </a:solidFill>
              <a:latin typeface="ＭＳ ゴシック" panose="020B0609070205080204" pitchFamily="49" charset="-128"/>
              <a:ea typeface="ＭＳ ゴシック" panose="020B0609070205080204" pitchFamily="49" charset="-128"/>
            </a:rPr>
            <a:t>6</a:t>
          </a:r>
          <a:r>
            <a:rPr kumimoji="1" lang="ja-JP" altLang="en-US" sz="1100">
              <a:solidFill>
                <a:srgbClr val="FF0000"/>
              </a:solidFill>
              <a:latin typeface="ＭＳ ゴシック" panose="020B0609070205080204" pitchFamily="49" charset="-128"/>
              <a:ea typeface="ＭＳ ゴシック" panose="020B0609070205080204" pitchFamily="49" charset="-128"/>
            </a:rPr>
            <a:t>月集計表の</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余白の当月までの集合研修日数</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（累計）を取得</a:t>
          </a:r>
        </a:p>
      </xdr:txBody>
    </xdr:sp>
    <xdr:clientData/>
  </xdr:oneCellAnchor>
  <xdr:oneCellAnchor>
    <xdr:from>
      <xdr:col>78</xdr:col>
      <xdr:colOff>1744118</xdr:colOff>
      <xdr:row>1</xdr:row>
      <xdr:rowOff>244929</xdr:rowOff>
    </xdr:from>
    <xdr:ext cx="2018501" cy="825867"/>
    <xdr:sp macro="" textlink="">
      <xdr:nvSpPr>
        <xdr:cNvPr id="6" name="線吹き出し 2 (枠付き) 5" hidden="1">
          <a:extLst>
            <a:ext uri="{FF2B5EF4-FFF2-40B4-BE49-F238E27FC236}">
              <a16:creationId xmlns:a16="http://schemas.microsoft.com/office/drawing/2014/main" id="{00000000-0008-0000-0700-000006000000}"/>
            </a:ext>
          </a:extLst>
        </xdr:cNvPr>
        <xdr:cNvSpPr/>
      </xdr:nvSpPr>
      <xdr:spPr>
        <a:xfrm>
          <a:off x="50683568" y="549729"/>
          <a:ext cx="2018501" cy="825867"/>
        </a:xfrm>
        <a:prstGeom prst="borderCallout2">
          <a:avLst>
            <a:gd name="adj1" fmla="val 18750"/>
            <a:gd name="adj2" fmla="val -8333"/>
            <a:gd name="adj3" fmla="val 18750"/>
            <a:gd name="adj4" fmla="val -16667"/>
            <a:gd name="adj5" fmla="val 147145"/>
            <a:gd name="adj6" fmla="val -34761"/>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集計表の以下項目を文字結合</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・区分</a:t>
          </a:r>
          <a:endParaRPr kumimoji="1" lang="en-US" altLang="ja-JP" sz="1100">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a:t>
          </a:r>
          <a:r>
            <a:rPr kumimoji="1" lang="en-US" altLang="ja-JP" sz="1100">
              <a:solidFill>
                <a:srgbClr val="FF0000"/>
              </a:solidFill>
              <a:latin typeface="ＭＳ ゴシック" panose="020B0609070205080204" pitchFamily="49" charset="-128"/>
              <a:ea typeface="ＭＳ ゴシック" panose="020B0609070205080204" pitchFamily="49" charset="-128"/>
            </a:rPr>
            <a:t>ID</a:t>
          </a:r>
        </a:p>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・氏名</a:t>
          </a:r>
        </a:p>
      </xdr:txBody>
    </xdr:sp>
    <xdr:clientData/>
  </xdr:oneCellAnchor>
  <xdr:oneCellAnchor>
    <xdr:from>
      <xdr:col>78</xdr:col>
      <xdr:colOff>0</xdr:colOff>
      <xdr:row>5</xdr:row>
      <xdr:rowOff>-1</xdr:rowOff>
    </xdr:from>
    <xdr:ext cx="1031051" cy="275717"/>
    <xdr:sp macro="" textlink="">
      <xdr:nvSpPr>
        <xdr:cNvPr id="7" name="線吹き出し 2 (枠付き) 6" hidden="1">
          <a:extLst>
            <a:ext uri="{FF2B5EF4-FFF2-40B4-BE49-F238E27FC236}">
              <a16:creationId xmlns:a16="http://schemas.microsoft.com/office/drawing/2014/main" id="{00000000-0008-0000-0700-000007000000}"/>
            </a:ext>
          </a:extLst>
        </xdr:cNvPr>
        <xdr:cNvSpPr/>
      </xdr:nvSpPr>
      <xdr:spPr>
        <a:xfrm flipH="1">
          <a:off x="48939450" y="1314449"/>
          <a:ext cx="1031051" cy="275717"/>
        </a:xfrm>
        <a:prstGeom prst="borderCallout2">
          <a:avLst>
            <a:gd name="adj1" fmla="val 18750"/>
            <a:gd name="adj2" fmla="val -8333"/>
            <a:gd name="adj3" fmla="val 18750"/>
            <a:gd name="adj4" fmla="val -16667"/>
            <a:gd name="adj5" fmla="val 161853"/>
            <a:gd name="adj6" fmla="val -58912"/>
          </a:avLst>
        </a:prstGeom>
        <a:solidFill>
          <a:schemeClr val="bg1"/>
        </a:solidFill>
        <a:ln w="254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t">
          <a:spAutoFit/>
        </a:bodyPr>
        <a:lstStyle/>
        <a:p>
          <a:pPr algn="l"/>
          <a:r>
            <a:rPr kumimoji="1" lang="ja-JP" altLang="en-US" sz="1100">
              <a:solidFill>
                <a:srgbClr val="FF0000"/>
              </a:solidFill>
              <a:latin typeface="ＭＳ ゴシック" panose="020B0609070205080204" pitchFamily="49" charset="-128"/>
              <a:ea typeface="ＭＳ ゴシック" panose="020B0609070205080204" pitchFamily="49" charset="-128"/>
            </a:rPr>
            <a:t>すべて追加行</a:t>
          </a:r>
        </a:p>
      </xdr:txBody>
    </xdr:sp>
    <xdr:clientData/>
  </xdr:oneCellAnchor>
  <xdr:twoCellAnchor>
    <xdr:from>
      <xdr:col>51</xdr:col>
      <xdr:colOff>1170216</xdr:colOff>
      <xdr:row>1</xdr:row>
      <xdr:rowOff>27215</xdr:rowOff>
    </xdr:from>
    <xdr:to>
      <xdr:col>54</xdr:col>
      <xdr:colOff>395084</xdr:colOff>
      <xdr:row>5</xdr:row>
      <xdr:rowOff>25294</xdr:rowOff>
    </xdr:to>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26840091" y="332015"/>
          <a:ext cx="2796743" cy="1007729"/>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a:t>		</a:t>
          </a:r>
          <a:endParaRPr lang="ja-JP" altLang="en-US"/>
        </a:p>
      </xdr:txBody>
    </xdr:sp>
    <xdr:clientData/>
  </xdr:twoCellAnchor>
  <xdr:twoCellAnchor>
    <xdr:from>
      <xdr:col>52</xdr:col>
      <xdr:colOff>40820</xdr:colOff>
      <xdr:row>1</xdr:row>
      <xdr:rowOff>27215</xdr:rowOff>
    </xdr:from>
    <xdr:to>
      <xdr:col>53</xdr:col>
      <xdr:colOff>953639</xdr:colOff>
      <xdr:row>6</xdr:row>
      <xdr:rowOff>256135</xdr:rowOff>
    </xdr:to>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26901320" y="332015"/>
          <a:ext cx="2103444" cy="1276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u="sng">
              <a:latin typeface="+mn-ea"/>
              <a:ea typeface="+mn-ea"/>
            </a:rPr>
            <a:t>定着率（</a:t>
          </a:r>
          <a:r>
            <a:rPr kumimoji="1" lang="ja-JP" altLang="en-US" sz="1100" b="1" u="sng">
              <a:latin typeface="+mn-ea"/>
              <a:ea typeface="+mn-ea"/>
            </a:rPr>
            <a:t>ＦＷ１</a:t>
          </a:r>
          <a:r>
            <a:rPr kumimoji="1" lang="ja-JP" altLang="en-US" sz="1100" b="0" u="sng">
              <a:latin typeface="+mn-ea"/>
              <a:ea typeface="+mn-ea"/>
            </a:rPr>
            <a:t>月額上限）</a:t>
          </a:r>
        </a:p>
        <a:p>
          <a:pPr algn="l">
            <a:lnSpc>
              <a:spcPts val="1300"/>
            </a:lnSpc>
          </a:pPr>
          <a:r>
            <a:rPr kumimoji="1" lang="en-US" altLang="ja-JP" sz="1100" b="0">
              <a:latin typeface="+mn-ea"/>
              <a:ea typeface="+mn-ea"/>
            </a:rPr>
            <a:t>100</a:t>
          </a:r>
          <a:r>
            <a:rPr kumimoji="1" lang="ja-JP" altLang="en-US" sz="1100" b="0">
              <a:latin typeface="+mn-ea"/>
              <a:ea typeface="+mn-ea"/>
            </a:rPr>
            <a:t>％</a:t>
          </a:r>
        </a:p>
        <a:p>
          <a:pPr algn="l">
            <a:lnSpc>
              <a:spcPts val="1300"/>
            </a:lnSpc>
          </a:pPr>
          <a:r>
            <a:rPr kumimoji="1" lang="en-US" altLang="ja-JP" sz="1100" b="0">
              <a:latin typeface="+mn-ea"/>
              <a:ea typeface="+mn-ea"/>
            </a:rPr>
            <a:t> 80</a:t>
          </a:r>
          <a:r>
            <a:rPr kumimoji="1" lang="ja-JP" altLang="en-US" sz="1100" b="0">
              <a:latin typeface="+mn-ea"/>
              <a:ea typeface="+mn-ea"/>
            </a:rPr>
            <a:t>％以上～</a:t>
          </a:r>
          <a:r>
            <a:rPr kumimoji="1" lang="en-US" altLang="ja-JP" sz="1100" b="0">
              <a:latin typeface="+mn-ea"/>
              <a:ea typeface="+mn-ea"/>
            </a:rPr>
            <a:t>100</a:t>
          </a:r>
          <a:r>
            <a:rPr kumimoji="1" lang="ja-JP" altLang="en-US" sz="1100" b="0">
              <a:latin typeface="+mn-ea"/>
              <a:ea typeface="+mn-ea"/>
            </a:rPr>
            <a:t>％未満</a:t>
          </a:r>
        </a:p>
        <a:p>
          <a:pPr algn="l"/>
          <a:r>
            <a:rPr kumimoji="1" lang="en-US" altLang="ja-JP" sz="1100" b="0">
              <a:latin typeface="+mn-ea"/>
              <a:ea typeface="+mn-ea"/>
            </a:rPr>
            <a:t> 60</a:t>
          </a:r>
          <a:r>
            <a:rPr kumimoji="1" lang="ja-JP" altLang="en-US" sz="1100" b="0">
              <a:latin typeface="+mn-ea"/>
              <a:ea typeface="+mn-ea"/>
            </a:rPr>
            <a:t>％以上～ </a:t>
          </a:r>
          <a:r>
            <a:rPr kumimoji="1" lang="en-US" altLang="ja-JP" sz="1100" b="0">
              <a:latin typeface="+mn-ea"/>
              <a:ea typeface="+mn-ea"/>
            </a:rPr>
            <a:t>80</a:t>
          </a:r>
          <a:r>
            <a:rPr kumimoji="1" lang="ja-JP" altLang="en-US" sz="1100" b="0">
              <a:latin typeface="+mn-ea"/>
              <a:ea typeface="+mn-ea"/>
            </a:rPr>
            <a:t>％未満</a:t>
          </a:r>
        </a:p>
        <a:p>
          <a:pPr algn="l">
            <a:lnSpc>
              <a:spcPts val="1000"/>
            </a:lnSpc>
          </a:pPr>
          <a:r>
            <a:rPr kumimoji="1" lang="en-US" altLang="ja-JP" sz="1100" b="0">
              <a:latin typeface="+mn-ea"/>
              <a:ea typeface="+mn-ea"/>
            </a:rPr>
            <a:t> 0</a:t>
          </a:r>
          <a:r>
            <a:rPr kumimoji="1" lang="ja-JP" altLang="en-US" sz="1100" b="0">
              <a:latin typeface="+mn-ea"/>
              <a:ea typeface="+mn-ea"/>
            </a:rPr>
            <a:t>％　　 　～</a:t>
          </a:r>
          <a:r>
            <a:rPr kumimoji="1" lang="ja-JP" altLang="en-US" sz="1100" b="0" baseline="0">
              <a:latin typeface="+mn-ea"/>
              <a:ea typeface="+mn-ea"/>
            </a:rPr>
            <a:t>  </a:t>
          </a:r>
          <a:r>
            <a:rPr kumimoji="1" lang="en-US" altLang="ja-JP" sz="1100" b="0">
              <a:latin typeface="+mn-ea"/>
              <a:ea typeface="+mn-ea"/>
            </a:rPr>
            <a:t>60</a:t>
          </a:r>
          <a:r>
            <a:rPr kumimoji="1" lang="ja-JP" altLang="en-US" sz="1100" b="0">
              <a:latin typeface="+mn-ea"/>
              <a:ea typeface="+mn-ea"/>
            </a:rPr>
            <a:t>％未満</a:t>
          </a:r>
        </a:p>
      </xdr:txBody>
    </xdr:sp>
    <xdr:clientData/>
  </xdr:twoCellAnchor>
  <xdr:twoCellAnchor>
    <xdr:from>
      <xdr:col>53</xdr:col>
      <xdr:colOff>435432</xdr:colOff>
      <xdr:row>1</xdr:row>
      <xdr:rowOff>204105</xdr:rowOff>
    </xdr:from>
    <xdr:to>
      <xdr:col>54</xdr:col>
      <xdr:colOff>489735</xdr:colOff>
      <xdr:row>6</xdr:row>
      <xdr:rowOff>244189</xdr:rowOff>
    </xdr:to>
    <xdr:sp macro="" textlink="">
      <xdr:nvSpPr>
        <xdr:cNvPr id="10" name="テキスト ボックス 9">
          <a:extLst>
            <a:ext uri="{FF2B5EF4-FFF2-40B4-BE49-F238E27FC236}">
              <a16:creationId xmlns:a16="http://schemas.microsoft.com/office/drawing/2014/main" id="{00000000-0008-0000-0700-00000A000000}"/>
            </a:ext>
          </a:extLst>
        </xdr:cNvPr>
        <xdr:cNvSpPr txBox="1"/>
      </xdr:nvSpPr>
      <xdr:spPr>
        <a:xfrm>
          <a:off x="28486557" y="508905"/>
          <a:ext cx="1244928" cy="10973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100" b="0">
              <a:latin typeface="+mn-ea"/>
              <a:ea typeface="+mn-ea"/>
            </a:rPr>
            <a:t>（</a:t>
          </a:r>
          <a:r>
            <a:rPr kumimoji="1" lang="en-US" altLang="ja-JP" sz="1100" b="0">
              <a:latin typeface="+mn-ea"/>
              <a:ea typeface="+mn-ea"/>
            </a:rPr>
            <a:t>94,500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90,000</a:t>
          </a:r>
          <a:r>
            <a:rPr kumimoji="1" lang="ja-JP" altLang="en-US" sz="1100" b="0">
              <a:latin typeface="+mn-ea"/>
              <a:ea typeface="+mn-ea"/>
            </a:rPr>
            <a:t>円）</a:t>
          </a:r>
        </a:p>
        <a:p>
          <a:pPr algn="l">
            <a:lnSpc>
              <a:spcPts val="1200"/>
            </a:lnSpc>
          </a:pPr>
          <a:r>
            <a:rPr kumimoji="1" lang="ja-JP" altLang="en-US" sz="1100" b="0">
              <a:latin typeface="+mn-ea"/>
              <a:ea typeface="+mn-ea"/>
            </a:rPr>
            <a:t>（</a:t>
          </a:r>
          <a:r>
            <a:rPr kumimoji="1" lang="en-US" altLang="ja-JP" sz="1100" b="0">
              <a:latin typeface="+mn-ea"/>
              <a:ea typeface="+mn-ea"/>
            </a:rPr>
            <a:t>85,500</a:t>
          </a:r>
          <a:r>
            <a:rPr kumimoji="1" lang="ja-JP" altLang="en-US" sz="1100" b="0">
              <a:latin typeface="+mn-ea"/>
              <a:ea typeface="+mn-ea"/>
            </a:rPr>
            <a:t>円）</a:t>
          </a:r>
        </a:p>
        <a:p>
          <a:pPr algn="l">
            <a:lnSpc>
              <a:spcPts val="1300"/>
            </a:lnSpc>
          </a:pPr>
          <a:r>
            <a:rPr kumimoji="1" lang="ja-JP" altLang="en-US" sz="1100" b="0">
              <a:latin typeface="+mn-ea"/>
              <a:ea typeface="+mn-ea"/>
            </a:rPr>
            <a:t>（</a:t>
          </a:r>
          <a:r>
            <a:rPr kumimoji="1" lang="en-US" altLang="ja-JP" sz="1100" b="0">
              <a:latin typeface="+mn-ea"/>
              <a:ea typeface="+mn-ea"/>
            </a:rPr>
            <a:t>81,000</a:t>
          </a:r>
          <a:r>
            <a:rPr kumimoji="1" lang="ja-JP" altLang="en-US" sz="1100" b="0">
              <a:latin typeface="+mn-ea"/>
              <a:ea typeface="+mn-ea"/>
            </a:rPr>
            <a:t>円）</a:t>
          </a:r>
        </a:p>
      </xdr:txBody>
    </xdr:sp>
    <xdr:clientData/>
  </xdr:twoCellAnchor>
  <xdr:twoCellAnchor>
    <xdr:from>
      <xdr:col>49</xdr:col>
      <xdr:colOff>27213</xdr:colOff>
      <xdr:row>0</xdr:row>
      <xdr:rowOff>81644</xdr:rowOff>
    </xdr:from>
    <xdr:to>
      <xdr:col>55</xdr:col>
      <xdr:colOff>1111016</xdr:colOff>
      <xdr:row>1</xdr:row>
      <xdr:rowOff>163286</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23315838" y="81644"/>
          <a:ext cx="8227553" cy="3864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lnSpc>
              <a:spcPts val="1300"/>
            </a:lnSpc>
          </a:pPr>
          <a:r>
            <a:rPr kumimoji="1" lang="ja-JP" altLang="en-US" sz="1400" b="0" u="none">
              <a:solidFill>
                <a:srgbClr val="FF0000"/>
              </a:solidFill>
              <a:latin typeface="+mn-ea"/>
              <a:ea typeface="+mn-ea"/>
            </a:rPr>
            <a:t>←様式</a:t>
          </a:r>
          <a:r>
            <a:rPr kumimoji="1" lang="en-US" altLang="ja-JP" sz="1400" b="0" u="none">
              <a:solidFill>
                <a:srgbClr val="FF0000"/>
              </a:solidFill>
              <a:latin typeface="+mn-ea"/>
              <a:ea typeface="+mn-ea"/>
            </a:rPr>
            <a:t>2-4</a:t>
          </a:r>
          <a:r>
            <a:rPr kumimoji="1" lang="ja-JP" altLang="en-US" sz="1400" b="0" u="none">
              <a:solidFill>
                <a:srgbClr val="FF0000"/>
              </a:solidFill>
              <a:latin typeface="+mn-ea"/>
              <a:ea typeface="+mn-ea"/>
            </a:rPr>
            <a:t>に入力した定着率を入力して下さい（新規林業経営体は”新規”と入力して下さい）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CE100"/>
  <sheetViews>
    <sheetView view="pageBreakPreview" zoomScale="55" zoomScaleNormal="75" zoomScaleSheetLayoutView="55" workbookViewId="0">
      <selection sqref="A1:E1"/>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6" width="4.25" style="4" customWidth="1"/>
    <col min="37" max="37" width="24.5" style="4" hidden="1" customWidth="1"/>
    <col min="38" max="38" width="9.875" style="4" customWidth="1"/>
    <col min="39" max="39" width="14.625" style="4" customWidth="1"/>
    <col min="40" max="40" width="9.875" style="4" customWidth="1"/>
    <col min="41"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21" style="4" hidden="1" customWidth="1"/>
    <col min="80" max="81" width="13.375" style="4" hidden="1" customWidth="1"/>
    <col min="82" max="83" width="17.625" style="4"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28" t="s">
        <v>0</v>
      </c>
      <c r="B1" s="429"/>
      <c r="C1" s="429"/>
      <c r="D1" s="429"/>
      <c r="E1" s="430"/>
      <c r="F1" s="1"/>
      <c r="G1" s="2"/>
      <c r="H1" s="2"/>
      <c r="I1" s="2"/>
      <c r="J1" s="3"/>
      <c r="L1" s="5"/>
      <c r="AJ1" s="6"/>
      <c r="AK1" s="6"/>
      <c r="AO1" s="431" t="s">
        <v>1</v>
      </c>
      <c r="AP1" s="431"/>
      <c r="AQ1" s="59"/>
      <c r="AU1" s="86" t="s">
        <v>118</v>
      </c>
      <c r="AV1" s="425" t="s">
        <v>119</v>
      </c>
      <c r="AW1" s="400"/>
    </row>
    <row r="2" spans="1:83" ht="24" customHeight="1" thickBot="1">
      <c r="A2" s="7"/>
      <c r="B2" s="7"/>
      <c r="C2" s="7"/>
      <c r="D2" s="7"/>
      <c r="E2" s="7"/>
      <c r="G2" s="8"/>
      <c r="I2" s="9"/>
      <c r="J2" s="9"/>
      <c r="K2" s="9"/>
      <c r="L2" s="9"/>
      <c r="M2" s="9"/>
      <c r="N2" s="9"/>
      <c r="O2" s="9"/>
      <c r="P2" s="9"/>
      <c r="Q2" s="9"/>
      <c r="R2" s="9"/>
      <c r="W2" s="10"/>
      <c r="X2" s="10"/>
      <c r="AJ2" s="11"/>
      <c r="AK2" s="11"/>
      <c r="AO2" s="432"/>
      <c r="AP2" s="432"/>
      <c r="AQ2" s="60"/>
      <c r="AV2" s="425"/>
      <c r="AW2" s="401"/>
    </row>
    <row r="3" spans="1:83" ht="24" customHeight="1">
      <c r="A3" s="433">
        <v>44377</v>
      </c>
      <c r="B3" s="433"/>
      <c r="C3" s="433"/>
      <c r="D3" s="433"/>
      <c r="E3" s="433"/>
      <c r="F3" s="433"/>
      <c r="G3" s="433"/>
      <c r="H3" s="434" t="s">
        <v>2</v>
      </c>
      <c r="I3" s="434"/>
      <c r="J3" s="434"/>
      <c r="K3" s="434"/>
      <c r="L3" s="434"/>
      <c r="M3" s="434"/>
      <c r="N3" s="434"/>
      <c r="O3" s="434"/>
      <c r="P3" s="434"/>
      <c r="Q3" s="434"/>
      <c r="R3" s="434"/>
      <c r="S3" s="434"/>
      <c r="T3" s="434"/>
      <c r="U3" s="434"/>
      <c r="V3" s="434"/>
      <c r="W3" s="434"/>
      <c r="X3" s="434"/>
      <c r="Y3" s="434"/>
      <c r="Z3" s="434"/>
      <c r="AJ3" s="11"/>
      <c r="AK3" s="11"/>
      <c r="AO3" s="432"/>
      <c r="AP3" s="432"/>
      <c r="AQ3" s="60"/>
      <c r="AS3" s="402">
        <f>A3</f>
        <v>44377</v>
      </c>
      <c r="AT3" s="403"/>
      <c r="AU3" s="403"/>
      <c r="AV3" s="403"/>
      <c r="AW3" s="404" t="s">
        <v>120</v>
      </c>
      <c r="AX3" s="404"/>
      <c r="AY3" s="404"/>
      <c r="AZ3" s="404"/>
      <c r="BA3" s="404"/>
      <c r="BB3" s="404"/>
      <c r="BC3" s="87"/>
      <c r="BD3" s="84" t="s">
        <v>3</v>
      </c>
      <c r="BE3" s="426" t="str">
        <f>IF(AE5="","",AE5)</f>
        <v/>
      </c>
      <c r="BF3" s="427"/>
    </row>
    <row r="4" spans="1:83" ht="8.1" customHeight="1">
      <c r="A4" s="433"/>
      <c r="B4" s="433"/>
      <c r="C4" s="433"/>
      <c r="D4" s="433"/>
      <c r="E4" s="433"/>
      <c r="F4" s="433"/>
      <c r="G4" s="433"/>
      <c r="H4" s="434"/>
      <c r="I4" s="434"/>
      <c r="J4" s="434"/>
      <c r="K4" s="434"/>
      <c r="L4" s="434"/>
      <c r="M4" s="434"/>
      <c r="N4" s="434"/>
      <c r="O4" s="434"/>
      <c r="P4" s="434"/>
      <c r="Q4" s="434"/>
      <c r="R4" s="434"/>
      <c r="S4" s="434"/>
      <c r="T4" s="434"/>
      <c r="U4" s="434"/>
      <c r="V4" s="434"/>
      <c r="W4" s="434"/>
      <c r="X4" s="434"/>
      <c r="Y4" s="434"/>
      <c r="Z4" s="434"/>
      <c r="AJ4" s="11"/>
      <c r="AK4" s="11"/>
      <c r="AO4" s="61"/>
      <c r="AP4" s="61"/>
      <c r="AQ4" s="60"/>
      <c r="AS4" s="403"/>
      <c r="AT4" s="403"/>
      <c r="AU4" s="403"/>
      <c r="AV4" s="403"/>
      <c r="AW4" s="404"/>
      <c r="AX4" s="404"/>
      <c r="AY4" s="404"/>
      <c r="AZ4" s="404"/>
      <c r="BA4" s="404"/>
      <c r="BB4" s="404"/>
      <c r="BC4" s="87"/>
      <c r="BD4" s="88"/>
    </row>
    <row r="5" spans="1:83" ht="24" customHeight="1">
      <c r="A5" s="433"/>
      <c r="B5" s="433"/>
      <c r="C5" s="433"/>
      <c r="D5" s="433"/>
      <c r="E5" s="433"/>
      <c r="F5" s="433"/>
      <c r="G5" s="433"/>
      <c r="H5" s="434"/>
      <c r="I5" s="434"/>
      <c r="J5" s="434"/>
      <c r="K5" s="434"/>
      <c r="L5" s="434"/>
      <c r="M5" s="434"/>
      <c r="N5" s="434"/>
      <c r="O5" s="434"/>
      <c r="P5" s="434"/>
      <c r="Q5" s="434"/>
      <c r="R5" s="434"/>
      <c r="S5" s="434"/>
      <c r="T5" s="434"/>
      <c r="U5" s="434"/>
      <c r="V5" s="434"/>
      <c r="W5" s="434"/>
      <c r="X5" s="434"/>
      <c r="Y5" s="434"/>
      <c r="Z5" s="434"/>
      <c r="AB5" s="435" t="s">
        <v>3</v>
      </c>
      <c r="AC5" s="435"/>
      <c r="AD5" s="435"/>
      <c r="AE5" s="436"/>
      <c r="AF5" s="437"/>
      <c r="AG5" s="437"/>
      <c r="AH5" s="437"/>
      <c r="AI5" s="437"/>
      <c r="AJ5" s="438"/>
      <c r="AL5" s="12" t="s">
        <v>4</v>
      </c>
      <c r="AM5" s="439"/>
      <c r="AN5" s="440"/>
      <c r="AO5" s="440"/>
      <c r="AP5" s="440"/>
      <c r="AQ5" s="441"/>
      <c r="AS5" s="403"/>
      <c r="AT5" s="403"/>
      <c r="AU5" s="403"/>
      <c r="AV5" s="403"/>
      <c r="AW5" s="404"/>
      <c r="AX5" s="404"/>
      <c r="AY5" s="404"/>
      <c r="AZ5" s="404"/>
      <c r="BA5" s="404"/>
      <c r="BB5" s="404"/>
      <c r="BC5" s="87"/>
      <c r="BD5" s="84" t="s">
        <v>121</v>
      </c>
      <c r="BE5" s="426" t="str">
        <f>IF(AM5="","",AM5)</f>
        <v/>
      </c>
      <c r="BF5" s="427"/>
    </row>
    <row r="6" spans="1:83" ht="8.1" customHeight="1" thickBot="1">
      <c r="N6" s="8"/>
      <c r="O6" s="8"/>
      <c r="P6" s="8"/>
      <c r="Q6" s="8"/>
      <c r="R6" s="8"/>
      <c r="S6" s="8"/>
      <c r="T6" s="8"/>
      <c r="U6" s="8"/>
      <c r="V6" s="8"/>
      <c r="W6" s="8"/>
      <c r="X6" s="8"/>
      <c r="Y6" s="8"/>
      <c r="Z6" s="8"/>
      <c r="AA6" s="8"/>
      <c r="AB6" s="8"/>
      <c r="AC6" s="8"/>
      <c r="AJ6" s="8"/>
      <c r="AK6" s="8"/>
      <c r="AN6" s="8"/>
    </row>
    <row r="7" spans="1:83" ht="15.75" customHeight="1">
      <c r="A7" s="442" t="s">
        <v>5</v>
      </c>
      <c r="B7" s="443"/>
      <c r="C7" s="421" t="s">
        <v>6</v>
      </c>
      <c r="D7" s="421" t="s">
        <v>7</v>
      </c>
      <c r="E7" s="447" t="s">
        <v>112</v>
      </c>
      <c r="F7" s="447" t="s">
        <v>8</v>
      </c>
      <c r="G7" s="417">
        <f>G36</f>
        <v>44348</v>
      </c>
      <c r="H7" s="417">
        <f t="shared" ref="H7:AJ7" si="0">H36</f>
        <v>44349</v>
      </c>
      <c r="I7" s="417">
        <f t="shared" si="0"/>
        <v>44350</v>
      </c>
      <c r="J7" s="417">
        <f t="shared" si="0"/>
        <v>44351</v>
      </c>
      <c r="K7" s="417">
        <f t="shared" si="0"/>
        <v>44352</v>
      </c>
      <c r="L7" s="417">
        <f t="shared" si="0"/>
        <v>44353</v>
      </c>
      <c r="M7" s="417">
        <f t="shared" si="0"/>
        <v>44354</v>
      </c>
      <c r="N7" s="417">
        <f t="shared" si="0"/>
        <v>44355</v>
      </c>
      <c r="O7" s="417">
        <f t="shared" si="0"/>
        <v>44356</v>
      </c>
      <c r="P7" s="417">
        <f t="shared" si="0"/>
        <v>44357</v>
      </c>
      <c r="Q7" s="417">
        <f t="shared" si="0"/>
        <v>44358</v>
      </c>
      <c r="R7" s="417">
        <f t="shared" si="0"/>
        <v>44359</v>
      </c>
      <c r="S7" s="417">
        <f t="shared" si="0"/>
        <v>44360</v>
      </c>
      <c r="T7" s="417">
        <f t="shared" si="0"/>
        <v>44361</v>
      </c>
      <c r="U7" s="417">
        <f t="shared" si="0"/>
        <v>44362</v>
      </c>
      <c r="V7" s="417">
        <f t="shared" si="0"/>
        <v>44363</v>
      </c>
      <c r="W7" s="417">
        <f t="shared" si="0"/>
        <v>44364</v>
      </c>
      <c r="X7" s="417">
        <f t="shared" si="0"/>
        <v>44365</v>
      </c>
      <c r="Y7" s="417">
        <f t="shared" si="0"/>
        <v>44366</v>
      </c>
      <c r="Z7" s="417">
        <f t="shared" si="0"/>
        <v>44367</v>
      </c>
      <c r="AA7" s="417">
        <f t="shared" si="0"/>
        <v>44368</v>
      </c>
      <c r="AB7" s="417">
        <f t="shared" si="0"/>
        <v>44369</v>
      </c>
      <c r="AC7" s="417">
        <f t="shared" si="0"/>
        <v>44370</v>
      </c>
      <c r="AD7" s="417">
        <f t="shared" si="0"/>
        <v>44371</v>
      </c>
      <c r="AE7" s="417">
        <f t="shared" si="0"/>
        <v>44372</v>
      </c>
      <c r="AF7" s="417">
        <f t="shared" si="0"/>
        <v>44373</v>
      </c>
      <c r="AG7" s="417">
        <f t="shared" si="0"/>
        <v>44374</v>
      </c>
      <c r="AH7" s="417">
        <f t="shared" si="0"/>
        <v>44375</v>
      </c>
      <c r="AI7" s="417">
        <f t="shared" si="0"/>
        <v>44376</v>
      </c>
      <c r="AJ7" s="455">
        <f t="shared" si="0"/>
        <v>44377</v>
      </c>
      <c r="AK7" s="457"/>
      <c r="AL7" s="450" t="s">
        <v>9</v>
      </c>
      <c r="AM7" s="450" t="s">
        <v>10</v>
      </c>
      <c r="AN7" s="450" t="s">
        <v>11</v>
      </c>
      <c r="AO7" s="450" t="s">
        <v>12</v>
      </c>
      <c r="AP7" s="13"/>
      <c r="AQ7" s="13"/>
      <c r="AR7" s="419"/>
      <c r="AS7" s="421" t="s">
        <v>144</v>
      </c>
      <c r="AT7" s="421" t="s">
        <v>122</v>
      </c>
      <c r="AU7" s="423" t="s">
        <v>123</v>
      </c>
      <c r="AV7" s="416" t="s">
        <v>124</v>
      </c>
      <c r="AW7" s="415" t="s">
        <v>125</v>
      </c>
      <c r="AX7" s="416" t="s">
        <v>126</v>
      </c>
      <c r="AY7" s="415" t="s">
        <v>127</v>
      </c>
      <c r="AZ7" s="416" t="s">
        <v>128</v>
      </c>
      <c r="BA7" s="415" t="s">
        <v>129</v>
      </c>
      <c r="BB7" s="405" t="s">
        <v>130</v>
      </c>
      <c r="BC7" s="407" t="s">
        <v>131</v>
      </c>
      <c r="BD7" s="409" t="s">
        <v>132</v>
      </c>
      <c r="BE7" s="411" t="s">
        <v>133</v>
      </c>
      <c r="BF7" s="413" t="s">
        <v>134</v>
      </c>
    </row>
    <row r="8" spans="1:83" ht="15.75" customHeight="1" thickBot="1">
      <c r="A8" s="444"/>
      <c r="B8" s="445"/>
      <c r="C8" s="446"/>
      <c r="D8" s="446"/>
      <c r="E8" s="448"/>
      <c r="F8" s="448"/>
      <c r="G8" s="418" t="s">
        <v>13</v>
      </c>
      <c r="H8" s="418" t="s">
        <v>14</v>
      </c>
      <c r="I8" s="418" t="s">
        <v>15</v>
      </c>
      <c r="J8" s="418" t="s">
        <v>16</v>
      </c>
      <c r="K8" s="418" t="s">
        <v>17</v>
      </c>
      <c r="L8" s="418" t="s">
        <v>18</v>
      </c>
      <c r="M8" s="418" t="s">
        <v>19</v>
      </c>
      <c r="N8" s="418" t="s">
        <v>20</v>
      </c>
      <c r="O8" s="418" t="s">
        <v>21</v>
      </c>
      <c r="P8" s="418" t="s">
        <v>22</v>
      </c>
      <c r="Q8" s="418" t="s">
        <v>23</v>
      </c>
      <c r="R8" s="418" t="s">
        <v>24</v>
      </c>
      <c r="S8" s="418" t="s">
        <v>25</v>
      </c>
      <c r="T8" s="418" t="s">
        <v>26</v>
      </c>
      <c r="U8" s="418" t="s">
        <v>27</v>
      </c>
      <c r="V8" s="418" t="s">
        <v>28</v>
      </c>
      <c r="W8" s="418">
        <v>0</v>
      </c>
      <c r="X8" s="418">
        <v>0</v>
      </c>
      <c r="Y8" s="418">
        <v>0</v>
      </c>
      <c r="Z8" s="418">
        <v>0</v>
      </c>
      <c r="AA8" s="418">
        <v>0</v>
      </c>
      <c r="AB8" s="418">
        <v>0</v>
      </c>
      <c r="AC8" s="418">
        <v>0</v>
      </c>
      <c r="AD8" s="418">
        <v>0</v>
      </c>
      <c r="AE8" s="418">
        <v>0</v>
      </c>
      <c r="AF8" s="418">
        <v>0</v>
      </c>
      <c r="AG8" s="418">
        <v>0</v>
      </c>
      <c r="AH8" s="418">
        <v>0</v>
      </c>
      <c r="AI8" s="418">
        <v>0</v>
      </c>
      <c r="AJ8" s="456">
        <v>0</v>
      </c>
      <c r="AK8" s="458"/>
      <c r="AL8" s="451"/>
      <c r="AM8" s="451"/>
      <c r="AN8" s="451"/>
      <c r="AO8" s="451"/>
      <c r="AP8" s="13"/>
      <c r="AQ8" s="13"/>
      <c r="AR8" s="420"/>
      <c r="AS8" s="422"/>
      <c r="AT8" s="422"/>
      <c r="AU8" s="424"/>
      <c r="AV8" s="406"/>
      <c r="AW8" s="410"/>
      <c r="AX8" s="406"/>
      <c r="AY8" s="410"/>
      <c r="AZ8" s="406"/>
      <c r="BA8" s="410"/>
      <c r="BB8" s="406"/>
      <c r="BC8" s="408"/>
      <c r="BD8" s="410"/>
      <c r="BE8" s="412"/>
      <c r="BF8" s="414"/>
      <c r="CA8" s="521" t="s">
        <v>113</v>
      </c>
      <c r="CB8" s="498" t="s">
        <v>114</v>
      </c>
      <c r="CC8" s="498" t="s">
        <v>115</v>
      </c>
      <c r="CD8" s="498" t="s">
        <v>116</v>
      </c>
      <c r="CE8" s="498" t="s">
        <v>117</v>
      </c>
    </row>
    <row r="9" spans="1:83" ht="15.75" customHeight="1">
      <c r="A9" s="444"/>
      <c r="B9" s="445"/>
      <c r="C9" s="446"/>
      <c r="D9" s="446"/>
      <c r="E9" s="448"/>
      <c r="F9" s="448"/>
      <c r="G9" s="418">
        <v>42380</v>
      </c>
      <c r="H9" s="418">
        <v>42411</v>
      </c>
      <c r="I9" s="418">
        <v>42449</v>
      </c>
      <c r="J9" s="418">
        <v>42450</v>
      </c>
      <c r="K9" s="418">
        <v>42489</v>
      </c>
      <c r="L9" s="418">
        <v>42493</v>
      </c>
      <c r="M9" s="418">
        <v>42494</v>
      </c>
      <c r="N9" s="418">
        <v>42495</v>
      </c>
      <c r="O9" s="418">
        <v>42569</v>
      </c>
      <c r="P9" s="418">
        <v>42593</v>
      </c>
      <c r="Q9" s="418">
        <v>42632</v>
      </c>
      <c r="R9" s="418">
        <v>42635</v>
      </c>
      <c r="S9" s="418">
        <v>42653</v>
      </c>
      <c r="T9" s="418">
        <v>42677</v>
      </c>
      <c r="U9" s="418">
        <v>42697</v>
      </c>
      <c r="V9" s="418">
        <v>42727</v>
      </c>
      <c r="W9" s="418">
        <v>0</v>
      </c>
      <c r="X9" s="418">
        <v>0</v>
      </c>
      <c r="Y9" s="418">
        <v>0</v>
      </c>
      <c r="Z9" s="418">
        <v>0</v>
      </c>
      <c r="AA9" s="418">
        <v>0</v>
      </c>
      <c r="AB9" s="418">
        <v>0</v>
      </c>
      <c r="AC9" s="418">
        <v>0</v>
      </c>
      <c r="AD9" s="418">
        <v>0</v>
      </c>
      <c r="AE9" s="418">
        <v>0</v>
      </c>
      <c r="AF9" s="418">
        <v>0</v>
      </c>
      <c r="AG9" s="418">
        <v>0</v>
      </c>
      <c r="AH9" s="418">
        <v>0</v>
      </c>
      <c r="AI9" s="418">
        <v>0</v>
      </c>
      <c r="AJ9" s="456">
        <v>0</v>
      </c>
      <c r="AK9" s="458"/>
      <c r="AL9" s="451"/>
      <c r="AM9" s="451"/>
      <c r="AN9" s="451"/>
      <c r="AO9" s="451"/>
      <c r="AP9" s="14"/>
      <c r="AQ9" s="13"/>
      <c r="AR9" s="384" t="s">
        <v>135</v>
      </c>
      <c r="AS9" s="387" t="str">
        <f>IFERROR(INDEX($B$11:$F$31,MATCH("TR",$B$11:$B$31,0),2),"")</f>
        <v/>
      </c>
      <c r="AT9" s="389"/>
      <c r="AU9" s="391" t="str">
        <f>IFERROR(INDEX($B$11:$F$31,MATCH("TR",$B$11:$B$31,0),5),"")</f>
        <v/>
      </c>
      <c r="AV9" s="365"/>
      <c r="AW9" s="361">
        <f>IF(90000&lt;=AV9,90000,AV9)</f>
        <v>0</v>
      </c>
      <c r="AX9" s="362"/>
      <c r="AY9" s="363"/>
      <c r="AZ9" s="365"/>
      <c r="BA9" s="361">
        <f>IF(20000&lt;=AZ9,20000,AZ9)</f>
        <v>0</v>
      </c>
      <c r="BB9" s="365"/>
      <c r="BC9" s="398"/>
      <c r="BD9" s="363"/>
      <c r="BE9" s="399"/>
      <c r="BF9" s="358"/>
      <c r="BH9" s="301" t="s">
        <v>44</v>
      </c>
      <c r="BI9" s="302"/>
      <c r="BJ9" s="115">
        <f>IF(AW1&lt;&gt;"",AW1,BH13)</f>
        <v>0.8</v>
      </c>
      <c r="BK9" s="116"/>
      <c r="BL9" s="116"/>
      <c r="BM9" s="116"/>
      <c r="BN9" s="116"/>
      <c r="BO9" s="116"/>
      <c r="BP9" s="116"/>
      <c r="BQ9" s="116"/>
      <c r="BR9" s="116"/>
      <c r="BS9" s="116"/>
      <c r="BT9" s="116"/>
      <c r="BU9" s="116"/>
      <c r="BV9" s="116"/>
      <c r="BW9" s="116"/>
      <c r="BX9" s="116"/>
      <c r="BY9" s="116"/>
      <c r="BZ9" s="116"/>
      <c r="CA9" s="521"/>
      <c r="CB9" s="498"/>
      <c r="CC9" s="498"/>
      <c r="CD9" s="498"/>
      <c r="CE9" s="498"/>
    </row>
    <row r="10" spans="1:83" ht="15.75" customHeight="1" thickBot="1">
      <c r="A10" s="444"/>
      <c r="B10" s="445"/>
      <c r="C10" s="422"/>
      <c r="D10" s="422"/>
      <c r="E10" s="449"/>
      <c r="F10" s="449"/>
      <c r="G10" s="418">
        <v>0</v>
      </c>
      <c r="H10" s="418">
        <v>0</v>
      </c>
      <c r="I10" s="418">
        <v>0</v>
      </c>
      <c r="J10" s="418">
        <v>0</v>
      </c>
      <c r="K10" s="418">
        <v>0</v>
      </c>
      <c r="L10" s="418">
        <v>0</v>
      </c>
      <c r="M10" s="418">
        <v>0</v>
      </c>
      <c r="N10" s="418">
        <v>0</v>
      </c>
      <c r="O10" s="418">
        <v>0</v>
      </c>
      <c r="P10" s="418">
        <v>0</v>
      </c>
      <c r="Q10" s="418">
        <v>0</v>
      </c>
      <c r="R10" s="418">
        <v>0</v>
      </c>
      <c r="S10" s="418">
        <v>0</v>
      </c>
      <c r="T10" s="418">
        <v>0</v>
      </c>
      <c r="U10" s="418">
        <v>0</v>
      </c>
      <c r="V10" s="418">
        <v>0</v>
      </c>
      <c r="W10" s="418">
        <v>0</v>
      </c>
      <c r="X10" s="418">
        <v>0</v>
      </c>
      <c r="Y10" s="418">
        <v>0</v>
      </c>
      <c r="Z10" s="418">
        <v>0</v>
      </c>
      <c r="AA10" s="418">
        <v>0</v>
      </c>
      <c r="AB10" s="418">
        <v>0</v>
      </c>
      <c r="AC10" s="418">
        <v>0</v>
      </c>
      <c r="AD10" s="418">
        <v>0</v>
      </c>
      <c r="AE10" s="418">
        <v>0</v>
      </c>
      <c r="AF10" s="418">
        <v>0</v>
      </c>
      <c r="AG10" s="418">
        <v>0</v>
      </c>
      <c r="AH10" s="418">
        <v>0</v>
      </c>
      <c r="AI10" s="418">
        <v>0</v>
      </c>
      <c r="AJ10" s="456">
        <v>0</v>
      </c>
      <c r="AK10" s="458"/>
      <c r="AL10" s="451"/>
      <c r="AM10" s="451"/>
      <c r="AN10" s="451"/>
      <c r="AO10" s="451"/>
      <c r="AP10" s="14"/>
      <c r="AQ10" s="13"/>
      <c r="AR10" s="385"/>
      <c r="AS10" s="388"/>
      <c r="AT10" s="390"/>
      <c r="AU10" s="347"/>
      <c r="AV10" s="348"/>
      <c r="AW10" s="341"/>
      <c r="AX10" s="335"/>
      <c r="AY10" s="342"/>
      <c r="AZ10" s="340"/>
      <c r="BA10" s="341"/>
      <c r="BB10" s="340"/>
      <c r="BC10" s="393"/>
      <c r="BD10" s="342"/>
      <c r="BE10" s="395"/>
      <c r="BF10" s="315"/>
      <c r="BH10" s="116"/>
      <c r="BI10" s="116"/>
      <c r="BJ10" s="116"/>
      <c r="BK10" s="116"/>
      <c r="BL10" s="116"/>
      <c r="BM10" s="116"/>
      <c r="BN10" s="116"/>
      <c r="BO10" s="116"/>
      <c r="BP10" s="116"/>
      <c r="BQ10" s="116"/>
      <c r="BR10" s="116"/>
      <c r="BS10" s="116"/>
      <c r="BT10" s="116"/>
      <c r="BU10" s="116"/>
      <c r="BV10" s="116"/>
      <c r="BW10" s="116"/>
      <c r="BX10" s="116"/>
      <c r="BY10" s="116"/>
      <c r="BZ10" s="116"/>
      <c r="CA10" s="521"/>
      <c r="CB10" s="498"/>
      <c r="CC10" s="498"/>
      <c r="CD10" s="498"/>
      <c r="CE10" s="498"/>
    </row>
    <row r="11" spans="1:83" ht="16.5" customHeight="1">
      <c r="A11" s="452" t="s">
        <v>29</v>
      </c>
      <c r="B11" s="147"/>
      <c r="C11" s="15">
        <v>1</v>
      </c>
      <c r="D11" s="62"/>
      <c r="E11" s="150"/>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289"/>
      <c r="AL11" s="18">
        <f t="shared" ref="AL11:AL29" si="1">COUNTA(G11:AK11)-COUNTIF(G11:AK11,"集")-COUNTIF(G11:AK11,"休")-COUNTIF(G11:AK11,"外")</f>
        <v>0</v>
      </c>
      <c r="AM11" s="18">
        <f t="shared" ref="AM11:AM30" si="2">COUNTIF(G11:AK11,"集")</f>
        <v>0</v>
      </c>
      <c r="AN11" s="82">
        <f>AL11+BC11</f>
        <v>0</v>
      </c>
      <c r="AO11" s="82">
        <f>AM11+BD11</f>
        <v>0</v>
      </c>
      <c r="AP11" s="14"/>
      <c r="AQ11" s="13"/>
      <c r="AR11" s="385"/>
      <c r="AS11" s="343" t="str">
        <f ca="1">IF(AS9="","",IFERROR(INDEX(INDIRECT("$B$" &amp; AS9+11 &amp;  ":$F$31"),MATCH("TR",INDIRECT("$B$" &amp; AS9+11 &amp; ":$B$31"),0),2),""))</f>
        <v/>
      </c>
      <c r="AT11" s="344"/>
      <c r="AU11" s="359" t="str">
        <f ca="1">IF(AS9="","",IFERROR(INDEX(INDIRECT("$B$" &amp; AS9+11 &amp;  ":$F$31"),MATCH("TR",INDIRECT("$B$" &amp; AS9+11 &amp; ":$B$31"),0),5),""))</f>
        <v/>
      </c>
      <c r="AV11" s="340"/>
      <c r="AW11" s="341">
        <f>IF(90000&lt;=AV11,90000,AV11)</f>
        <v>0</v>
      </c>
      <c r="AX11" s="335"/>
      <c r="AY11" s="342"/>
      <c r="AZ11" s="340"/>
      <c r="BA11" s="341">
        <f>IF(20000&lt;=AZ11,20000,AZ11)</f>
        <v>0</v>
      </c>
      <c r="BB11" s="340"/>
      <c r="BC11" s="393"/>
      <c r="BD11" s="342"/>
      <c r="BE11" s="395"/>
      <c r="BF11" s="315"/>
      <c r="BH11" s="303" t="s">
        <v>46</v>
      </c>
      <c r="BI11" s="303"/>
      <c r="BJ11" s="303"/>
      <c r="BK11" s="303"/>
      <c r="BL11" s="117" t="s">
        <v>47</v>
      </c>
      <c r="BM11" s="117" t="s">
        <v>48</v>
      </c>
      <c r="BN11" s="118" t="s">
        <v>49</v>
      </c>
      <c r="BO11" s="121"/>
      <c r="BP11" s="121"/>
      <c r="BQ11" s="121"/>
      <c r="BR11" s="121"/>
      <c r="BS11" s="121"/>
      <c r="BT11" s="121"/>
      <c r="BU11" s="121"/>
      <c r="BV11" s="121"/>
      <c r="BW11" s="121"/>
      <c r="BX11" s="121"/>
      <c r="BY11" s="121"/>
      <c r="BZ11" s="121"/>
      <c r="CA11" s="124" t="str">
        <f t="shared" ref="CA11:CA30" si="3">B11&amp;E11&amp;F11</f>
        <v/>
      </c>
      <c r="CB11" s="123">
        <f t="shared" ref="CB11:CB30" si="4">AN11</f>
        <v>0</v>
      </c>
      <c r="CC11" s="123">
        <f t="shared" ref="CC11:CC30" si="5">AO11</f>
        <v>0</v>
      </c>
      <c r="CD11" s="83"/>
      <c r="CE11" s="83"/>
    </row>
    <row r="12" spans="1:83" ht="16.5" customHeight="1">
      <c r="A12" s="453"/>
      <c r="B12" s="148"/>
      <c r="C12" s="20">
        <v>2</v>
      </c>
      <c r="D12" s="24"/>
      <c r="E12" s="151"/>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290"/>
      <c r="AL12" s="23">
        <f t="shared" si="1"/>
        <v>0</v>
      </c>
      <c r="AM12" s="23">
        <f t="shared" si="2"/>
        <v>0</v>
      </c>
      <c r="AN12" s="23">
        <f t="shared" ref="AN12:AN30" si="6">AL12+CD12</f>
        <v>0</v>
      </c>
      <c r="AO12" s="23">
        <f t="shared" ref="AO12:AO30" si="7">AM12+CE12</f>
        <v>0</v>
      </c>
      <c r="AP12" s="14"/>
      <c r="AQ12" s="13"/>
      <c r="AR12" s="385"/>
      <c r="AS12" s="343"/>
      <c r="AT12" s="345"/>
      <c r="AU12" s="360"/>
      <c r="AV12" s="348"/>
      <c r="AW12" s="341"/>
      <c r="AX12" s="335"/>
      <c r="AY12" s="342"/>
      <c r="AZ12" s="340"/>
      <c r="BA12" s="341"/>
      <c r="BB12" s="340"/>
      <c r="BC12" s="393"/>
      <c r="BD12" s="342"/>
      <c r="BE12" s="395"/>
      <c r="BF12" s="315"/>
      <c r="BH12" s="119">
        <v>1</v>
      </c>
      <c r="BI12" s="120" t="s">
        <v>50</v>
      </c>
      <c r="BJ12" s="120"/>
      <c r="BK12" s="118"/>
      <c r="BL12" s="117">
        <v>1.05</v>
      </c>
      <c r="BM12" s="303">
        <f>IF(BJ9="新規",BL13,IF(BJ9&lt;BH15,BL15,IF(AND(BJ9&gt;=BH14,BJ9&lt;BJ14),BL14,IF(AND(BJ9&gt;=BH13,BJ9&lt;BJ13),BL13,IF(BJ9=BH12,BL12,"")))))</f>
        <v>1</v>
      </c>
      <c r="BN12" s="304" t="str">
        <f>IF(AW1&lt;&gt;"",BM12*90000,"")</f>
        <v/>
      </c>
      <c r="BO12" s="122"/>
      <c r="BP12" s="122"/>
      <c r="BQ12" s="122"/>
      <c r="BR12" s="122"/>
      <c r="BS12" s="122"/>
      <c r="BT12" s="122"/>
      <c r="BU12" s="122"/>
      <c r="BV12" s="122"/>
      <c r="BW12" s="122"/>
      <c r="BX12" s="122"/>
      <c r="BY12" s="122"/>
      <c r="BZ12" s="122"/>
      <c r="CA12" s="19" t="str">
        <f t="shared" si="3"/>
        <v/>
      </c>
      <c r="CB12" s="76">
        <f t="shared" si="4"/>
        <v>0</v>
      </c>
      <c r="CC12" s="76">
        <f t="shared" si="5"/>
        <v>0</v>
      </c>
      <c r="CD12" s="83"/>
      <c r="CE12" s="83"/>
    </row>
    <row r="13" spans="1:83" ht="16.5" customHeight="1">
      <c r="A13" s="453"/>
      <c r="B13" s="148"/>
      <c r="C13" s="20">
        <v>3</v>
      </c>
      <c r="D13" s="24"/>
      <c r="E13" s="151"/>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290"/>
      <c r="AL13" s="23">
        <f t="shared" si="1"/>
        <v>0</v>
      </c>
      <c r="AM13" s="23">
        <f t="shared" si="2"/>
        <v>0</v>
      </c>
      <c r="AN13" s="23">
        <f t="shared" si="6"/>
        <v>0</v>
      </c>
      <c r="AO13" s="23">
        <f t="shared" si="7"/>
        <v>0</v>
      </c>
      <c r="AR13" s="385"/>
      <c r="AS13" s="343" t="str">
        <f ca="1">IF(AS11="","",IFERROR(INDEX(INDIRECT("$B$" &amp; AS11+11 &amp;  ":$F$31"),MATCH("TR",INDIRECT("$B$" &amp; AS11+11 &amp; ":$B$31"),0),2),""))</f>
        <v/>
      </c>
      <c r="AT13" s="344"/>
      <c r="AU13" s="346" t="str">
        <f ca="1">IF(AS11="","",IFERROR(INDEX(INDIRECT("$B$" &amp; AS11+11 &amp;  ":$F$31"),MATCH("TR",INDIRECT("$B$" &amp; AS11+11 &amp; ":$B$31"),0),5),""))</f>
        <v/>
      </c>
      <c r="AV13" s="340"/>
      <c r="AW13" s="341">
        <f>IF(90000&lt;=AV13,90000,AV13)</f>
        <v>0</v>
      </c>
      <c r="AX13" s="335"/>
      <c r="AY13" s="342"/>
      <c r="AZ13" s="340"/>
      <c r="BA13" s="341">
        <f>IF(20000&lt;=AZ13,20000,AZ13)</f>
        <v>0</v>
      </c>
      <c r="BB13" s="340"/>
      <c r="BC13" s="393"/>
      <c r="BD13" s="342"/>
      <c r="BE13" s="395"/>
      <c r="BF13" s="315"/>
      <c r="BH13" s="119">
        <v>0.8</v>
      </c>
      <c r="BI13" s="120" t="s">
        <v>50</v>
      </c>
      <c r="BJ13" s="120">
        <v>1</v>
      </c>
      <c r="BK13" s="118" t="s">
        <v>51</v>
      </c>
      <c r="BL13" s="117">
        <v>1</v>
      </c>
      <c r="BM13" s="303"/>
      <c r="BN13" s="305"/>
      <c r="BO13" s="122"/>
      <c r="BP13" s="122"/>
      <c r="BQ13" s="122"/>
      <c r="BR13" s="122"/>
      <c r="BS13" s="122"/>
      <c r="BT13" s="122"/>
      <c r="BU13" s="122"/>
      <c r="BV13" s="122"/>
      <c r="BW13" s="122"/>
      <c r="BX13" s="122"/>
      <c r="BY13" s="122"/>
      <c r="BZ13" s="122"/>
      <c r="CA13" s="19" t="str">
        <f t="shared" si="3"/>
        <v/>
      </c>
      <c r="CB13" s="76">
        <f t="shared" si="4"/>
        <v>0</v>
      </c>
      <c r="CC13" s="76">
        <f t="shared" si="5"/>
        <v>0</v>
      </c>
      <c r="CD13" s="83"/>
      <c r="CE13" s="83"/>
    </row>
    <row r="14" spans="1:83" ht="16.5" customHeight="1">
      <c r="A14" s="453"/>
      <c r="B14" s="148"/>
      <c r="C14" s="20">
        <v>4</v>
      </c>
      <c r="D14" s="24"/>
      <c r="E14" s="151"/>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290"/>
      <c r="AL14" s="23">
        <f t="shared" si="1"/>
        <v>0</v>
      </c>
      <c r="AM14" s="23">
        <f t="shared" si="2"/>
        <v>0</v>
      </c>
      <c r="AN14" s="23">
        <f t="shared" si="6"/>
        <v>0</v>
      </c>
      <c r="AO14" s="23">
        <f t="shared" si="7"/>
        <v>0</v>
      </c>
      <c r="AR14" s="385"/>
      <c r="AS14" s="343"/>
      <c r="AT14" s="345"/>
      <c r="AU14" s="347"/>
      <c r="AV14" s="348"/>
      <c r="AW14" s="341"/>
      <c r="AX14" s="335"/>
      <c r="AY14" s="342"/>
      <c r="AZ14" s="340"/>
      <c r="BA14" s="341"/>
      <c r="BB14" s="340"/>
      <c r="BC14" s="393"/>
      <c r="BD14" s="342"/>
      <c r="BE14" s="395"/>
      <c r="BF14" s="315"/>
      <c r="BH14" s="119">
        <v>0.6</v>
      </c>
      <c r="BI14" s="120" t="s">
        <v>50</v>
      </c>
      <c r="BJ14" s="120">
        <v>0.8</v>
      </c>
      <c r="BK14" s="118" t="s">
        <v>51</v>
      </c>
      <c r="BL14" s="117">
        <v>0.95</v>
      </c>
      <c r="BM14" s="303"/>
      <c r="BN14" s="305"/>
      <c r="BO14" s="122"/>
      <c r="BP14" s="122"/>
      <c r="BQ14" s="122"/>
      <c r="BR14" s="122"/>
      <c r="BS14" s="122"/>
      <c r="BT14" s="122"/>
      <c r="BU14" s="122"/>
      <c r="BV14" s="122"/>
      <c r="BW14" s="122"/>
      <c r="BX14" s="122"/>
      <c r="BY14" s="122"/>
      <c r="BZ14" s="122"/>
      <c r="CA14" s="19" t="str">
        <f t="shared" si="3"/>
        <v/>
      </c>
      <c r="CB14" s="76">
        <f t="shared" si="4"/>
        <v>0</v>
      </c>
      <c r="CC14" s="76">
        <f t="shared" si="5"/>
        <v>0</v>
      </c>
      <c r="CD14" s="83"/>
      <c r="CE14" s="83"/>
    </row>
    <row r="15" spans="1:83" ht="16.5" customHeight="1">
      <c r="A15" s="453"/>
      <c r="B15" s="148"/>
      <c r="C15" s="20">
        <v>5</v>
      </c>
      <c r="D15" s="24"/>
      <c r="E15" s="151"/>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290"/>
      <c r="AL15" s="23">
        <f t="shared" si="1"/>
        <v>0</v>
      </c>
      <c r="AM15" s="23">
        <f t="shared" si="2"/>
        <v>0</v>
      </c>
      <c r="AN15" s="23">
        <f t="shared" si="6"/>
        <v>0</v>
      </c>
      <c r="AO15" s="23">
        <f t="shared" si="7"/>
        <v>0</v>
      </c>
      <c r="AR15" s="385"/>
      <c r="AS15" s="343" t="str">
        <f ca="1">IF(AS13="","",IFERROR(INDEX(INDIRECT("$B$" &amp; AS13+11 &amp;  ":$F$31"),MATCH("TR",INDIRECT("$B$" &amp; AS13+11 &amp; ":$B$31"),0),2),""))</f>
        <v/>
      </c>
      <c r="AT15" s="344"/>
      <c r="AU15" s="346" t="str">
        <f ca="1">IF(AS13="","",IFERROR(INDEX(INDIRECT("$B$" &amp; AS13+11 &amp;  ":$F$31"),MATCH("TR",INDIRECT("$B$" &amp; AS13+11 &amp; ":$B$31"),0),5),""))</f>
        <v/>
      </c>
      <c r="AV15" s="340"/>
      <c r="AW15" s="341">
        <f>IF(90000&lt;=AV15,90000,AV15)</f>
        <v>0</v>
      </c>
      <c r="AX15" s="335"/>
      <c r="AY15" s="342"/>
      <c r="AZ15" s="340"/>
      <c r="BA15" s="341">
        <f>IF(20000&lt;=AZ15,20000,AZ15)</f>
        <v>0</v>
      </c>
      <c r="BB15" s="340"/>
      <c r="BC15" s="393"/>
      <c r="BD15" s="342"/>
      <c r="BE15" s="395"/>
      <c r="BF15" s="315"/>
      <c r="BH15" s="119">
        <v>0.6</v>
      </c>
      <c r="BI15" s="120" t="s">
        <v>51</v>
      </c>
      <c r="BJ15" s="120"/>
      <c r="BK15" s="118"/>
      <c r="BL15" s="117">
        <v>0.9</v>
      </c>
      <c r="BM15" s="303"/>
      <c r="BN15" s="306"/>
      <c r="BO15" s="122"/>
      <c r="BP15" s="122"/>
      <c r="BQ15" s="122"/>
      <c r="BR15" s="122"/>
      <c r="BS15" s="122"/>
      <c r="BT15" s="122"/>
      <c r="BU15" s="122"/>
      <c r="BV15" s="122"/>
      <c r="BW15" s="122"/>
      <c r="BX15" s="122"/>
      <c r="BY15" s="122"/>
      <c r="BZ15" s="122"/>
      <c r="CA15" s="19" t="str">
        <f t="shared" si="3"/>
        <v/>
      </c>
      <c r="CB15" s="76">
        <f t="shared" si="4"/>
        <v>0</v>
      </c>
      <c r="CC15" s="76">
        <f t="shared" si="5"/>
        <v>0</v>
      </c>
      <c r="CD15" s="83"/>
      <c r="CE15" s="83"/>
    </row>
    <row r="16" spans="1:83" ht="16.5" customHeight="1">
      <c r="A16" s="453"/>
      <c r="B16" s="148"/>
      <c r="C16" s="20">
        <v>6</v>
      </c>
      <c r="D16" s="24"/>
      <c r="E16" s="151"/>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290"/>
      <c r="AL16" s="23">
        <f t="shared" si="1"/>
        <v>0</v>
      </c>
      <c r="AM16" s="23">
        <f t="shared" si="2"/>
        <v>0</v>
      </c>
      <c r="AN16" s="23">
        <f t="shared" si="6"/>
        <v>0</v>
      </c>
      <c r="AO16" s="23">
        <f t="shared" si="7"/>
        <v>0</v>
      </c>
      <c r="AR16" s="385"/>
      <c r="AS16" s="343"/>
      <c r="AT16" s="345"/>
      <c r="AU16" s="347"/>
      <c r="AV16" s="348"/>
      <c r="AW16" s="341"/>
      <c r="AX16" s="335"/>
      <c r="AY16" s="342"/>
      <c r="AZ16" s="340"/>
      <c r="BA16" s="341"/>
      <c r="BB16" s="340"/>
      <c r="BC16" s="393"/>
      <c r="BD16" s="342"/>
      <c r="BE16" s="395"/>
      <c r="BF16" s="315"/>
      <c r="CA16" s="19" t="str">
        <f t="shared" si="3"/>
        <v/>
      </c>
      <c r="CB16" s="76">
        <f t="shared" si="4"/>
        <v>0</v>
      </c>
      <c r="CC16" s="76">
        <f t="shared" si="5"/>
        <v>0</v>
      </c>
      <c r="CD16" s="83"/>
      <c r="CE16" s="83"/>
    </row>
    <row r="17" spans="1:83" ht="16.5" customHeight="1">
      <c r="A17" s="453"/>
      <c r="B17" s="148"/>
      <c r="C17" s="20">
        <v>7</v>
      </c>
      <c r="D17" s="24"/>
      <c r="E17" s="151"/>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290"/>
      <c r="AL17" s="23">
        <f t="shared" si="1"/>
        <v>0</v>
      </c>
      <c r="AM17" s="23">
        <f t="shared" si="2"/>
        <v>0</v>
      </c>
      <c r="AN17" s="23">
        <f t="shared" si="6"/>
        <v>0</v>
      </c>
      <c r="AO17" s="23">
        <f t="shared" si="7"/>
        <v>0</v>
      </c>
      <c r="AR17" s="385"/>
      <c r="AS17" s="343" t="str">
        <f ca="1">IF(AS15="","",IFERROR(INDEX(INDIRECT("$B$" &amp; AS15+11 &amp;  ":$F$31"),MATCH("TR",INDIRECT("$B$" &amp; AS15+11 &amp; ":$B$31"),0),2),""))</f>
        <v/>
      </c>
      <c r="AT17" s="344"/>
      <c r="AU17" s="346" t="str">
        <f ca="1">IF(AS15="","",IFERROR(INDEX(INDIRECT("$B$" &amp; AS15+11 &amp;  ":$F$31"),MATCH("TR",INDIRECT("$B$" &amp; AS15+11 &amp; ":$B$31"),0),5),""))</f>
        <v/>
      </c>
      <c r="AV17" s="340"/>
      <c r="AW17" s="341">
        <f>IF(90000&lt;=AV17,90000,AV17)</f>
        <v>0</v>
      </c>
      <c r="AX17" s="335"/>
      <c r="AY17" s="342"/>
      <c r="AZ17" s="340"/>
      <c r="BA17" s="341">
        <f>IF(20000&lt;=AZ17,20000,AZ17)</f>
        <v>0</v>
      </c>
      <c r="BB17" s="340"/>
      <c r="BC17" s="393"/>
      <c r="BD17" s="342"/>
      <c r="BE17" s="395"/>
      <c r="BF17" s="315"/>
      <c r="CA17" s="19" t="str">
        <f t="shared" si="3"/>
        <v/>
      </c>
      <c r="CB17" s="76">
        <f t="shared" si="4"/>
        <v>0</v>
      </c>
      <c r="CC17" s="76">
        <f t="shared" si="5"/>
        <v>0</v>
      </c>
      <c r="CD17" s="83"/>
      <c r="CE17" s="83"/>
    </row>
    <row r="18" spans="1:83" ht="16.5" customHeight="1" thickBot="1">
      <c r="A18" s="453"/>
      <c r="B18" s="148"/>
      <c r="C18" s="20">
        <v>8</v>
      </c>
      <c r="D18" s="24"/>
      <c r="E18" s="151"/>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290"/>
      <c r="AL18" s="23">
        <f t="shared" si="1"/>
        <v>0</v>
      </c>
      <c r="AM18" s="23">
        <f t="shared" si="2"/>
        <v>0</v>
      </c>
      <c r="AN18" s="23">
        <f t="shared" si="6"/>
        <v>0</v>
      </c>
      <c r="AO18" s="23">
        <f t="shared" si="7"/>
        <v>0</v>
      </c>
      <c r="AR18" s="386"/>
      <c r="AS18" s="349"/>
      <c r="AT18" s="350"/>
      <c r="AU18" s="351"/>
      <c r="AV18" s="352"/>
      <c r="AW18" s="397"/>
      <c r="AX18" s="336"/>
      <c r="AY18" s="355"/>
      <c r="AZ18" s="354"/>
      <c r="BA18" s="353"/>
      <c r="BB18" s="354"/>
      <c r="BC18" s="394"/>
      <c r="BD18" s="355"/>
      <c r="BE18" s="396"/>
      <c r="BF18" s="316"/>
      <c r="CA18" s="19" t="str">
        <f t="shared" si="3"/>
        <v/>
      </c>
      <c r="CB18" s="76">
        <f t="shared" si="4"/>
        <v>0</v>
      </c>
      <c r="CC18" s="76">
        <f t="shared" si="5"/>
        <v>0</v>
      </c>
      <c r="CD18" s="83"/>
      <c r="CE18" s="83"/>
    </row>
    <row r="19" spans="1:83" ht="16.5" customHeight="1" thickTop="1">
      <c r="A19" s="453"/>
      <c r="B19" s="148"/>
      <c r="C19" s="20">
        <v>9</v>
      </c>
      <c r="D19" s="24"/>
      <c r="E19" s="151"/>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290"/>
      <c r="AL19" s="23">
        <f t="shared" si="1"/>
        <v>0</v>
      </c>
      <c r="AM19" s="23">
        <f t="shared" si="2"/>
        <v>0</v>
      </c>
      <c r="AN19" s="23">
        <f t="shared" si="6"/>
        <v>0</v>
      </c>
      <c r="AO19" s="23">
        <f t="shared" si="7"/>
        <v>0</v>
      </c>
      <c r="AR19" s="384" t="s">
        <v>136</v>
      </c>
      <c r="AS19" s="387" t="str">
        <f>IFERROR(INDEX($B$11:$F$31,MATCH("FW1",$B$11:$B$31,0),2),"")</f>
        <v/>
      </c>
      <c r="AT19" s="389"/>
      <c r="AU19" s="391" t="str">
        <f>IFERROR(INDEX($B$11:$F$31,MATCH("FW1",$B$11:$B$31,0),5),"")</f>
        <v/>
      </c>
      <c r="AV19" s="379"/>
      <c r="AW19" s="382">
        <f>IF($BM$12*90000&lt;=AV19,$BM$12*90000,AV19)</f>
        <v>0</v>
      </c>
      <c r="AX19" s="383"/>
      <c r="AY19" s="361">
        <f>IF(10000&lt;=AX19,10000,AX19)</f>
        <v>0</v>
      </c>
      <c r="AZ19" s="365"/>
      <c r="BA19" s="361">
        <f>IF(20000&lt;=AZ19,20000,AZ19)</f>
        <v>0</v>
      </c>
      <c r="BB19" s="379"/>
      <c r="BC19" s="380"/>
      <c r="BD19" s="381"/>
      <c r="BE19" s="357"/>
      <c r="BF19" s="358"/>
      <c r="CA19" s="19" t="str">
        <f t="shared" si="3"/>
        <v/>
      </c>
      <c r="CB19" s="76">
        <f t="shared" si="4"/>
        <v>0</v>
      </c>
      <c r="CC19" s="76">
        <f t="shared" si="5"/>
        <v>0</v>
      </c>
      <c r="CD19" s="83"/>
      <c r="CE19" s="83"/>
    </row>
    <row r="20" spans="1:83" ht="16.5" customHeight="1">
      <c r="A20" s="453"/>
      <c r="B20" s="148"/>
      <c r="C20" s="20">
        <v>10</v>
      </c>
      <c r="D20" s="24"/>
      <c r="E20" s="151"/>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290"/>
      <c r="AL20" s="23">
        <f t="shared" si="1"/>
        <v>0</v>
      </c>
      <c r="AM20" s="23">
        <f t="shared" si="2"/>
        <v>0</v>
      </c>
      <c r="AN20" s="23">
        <f t="shared" si="6"/>
        <v>0</v>
      </c>
      <c r="AO20" s="23">
        <f t="shared" si="7"/>
        <v>0</v>
      </c>
      <c r="AR20" s="385"/>
      <c r="AS20" s="388"/>
      <c r="AT20" s="390"/>
      <c r="AU20" s="347"/>
      <c r="AV20" s="371"/>
      <c r="AW20" s="372"/>
      <c r="AX20" s="373"/>
      <c r="AY20" s="341"/>
      <c r="AZ20" s="340"/>
      <c r="BA20" s="341"/>
      <c r="BB20" s="368"/>
      <c r="BC20" s="369"/>
      <c r="BD20" s="370"/>
      <c r="BE20" s="313"/>
      <c r="BF20" s="315"/>
      <c r="CA20" s="19" t="str">
        <f t="shared" si="3"/>
        <v/>
      </c>
      <c r="CB20" s="76">
        <f t="shared" si="4"/>
        <v>0</v>
      </c>
      <c r="CC20" s="76">
        <f t="shared" si="5"/>
        <v>0</v>
      </c>
      <c r="CD20" s="83"/>
      <c r="CE20" s="83"/>
    </row>
    <row r="21" spans="1:83" ht="16.5" customHeight="1">
      <c r="A21" s="453"/>
      <c r="B21" s="148"/>
      <c r="C21" s="20">
        <v>11</v>
      </c>
      <c r="D21" s="24"/>
      <c r="E21" s="151"/>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290"/>
      <c r="AL21" s="23">
        <f t="shared" si="1"/>
        <v>0</v>
      </c>
      <c r="AM21" s="23">
        <f t="shared" si="2"/>
        <v>0</v>
      </c>
      <c r="AN21" s="23">
        <f t="shared" si="6"/>
        <v>0</v>
      </c>
      <c r="AO21" s="23">
        <f t="shared" si="7"/>
        <v>0</v>
      </c>
      <c r="AR21" s="385"/>
      <c r="AS21" s="343" t="str">
        <f ca="1">IF(AS19="","",IFERROR(INDEX(INDIRECT("$B$" &amp; AS19+11 &amp;  ":$F$31"),MATCH("FW1",INDIRECT("$B$" &amp; AS19+11 &amp; ":$B$31"),0),2),""))</f>
        <v/>
      </c>
      <c r="AT21" s="344"/>
      <c r="AU21" s="359" t="str">
        <f ca="1">IF(AS19="","",IFERROR(INDEX(INDIRECT("$B$" &amp; AS19+11 &amp;  ":$F$31"),MATCH("FW1",INDIRECT("$B$" &amp; AS19+11 &amp; ":$B$31"),0),5),""))</f>
        <v/>
      </c>
      <c r="AV21" s="368"/>
      <c r="AW21" s="372">
        <f t="shared" ref="AW21" si="8">IF($BM$12*90000&lt;=AV21,$BM$12*90000,AV21)</f>
        <v>0</v>
      </c>
      <c r="AX21" s="373"/>
      <c r="AY21" s="341">
        <f>IF(10000&lt;=AX21,10000,AX21)</f>
        <v>0</v>
      </c>
      <c r="AZ21" s="340"/>
      <c r="BA21" s="341">
        <f>IF(20000&lt;=AZ21,20000,AZ21)</f>
        <v>0</v>
      </c>
      <c r="BB21" s="368"/>
      <c r="BC21" s="369"/>
      <c r="BD21" s="370"/>
      <c r="BE21" s="313"/>
      <c r="BF21" s="315"/>
      <c r="CA21" s="19" t="str">
        <f t="shared" si="3"/>
        <v/>
      </c>
      <c r="CB21" s="76">
        <f t="shared" si="4"/>
        <v>0</v>
      </c>
      <c r="CC21" s="76">
        <f t="shared" si="5"/>
        <v>0</v>
      </c>
      <c r="CD21" s="83"/>
      <c r="CE21" s="83"/>
    </row>
    <row r="22" spans="1:83" ht="16.5" customHeight="1">
      <c r="A22" s="453"/>
      <c r="B22" s="148"/>
      <c r="C22" s="20">
        <v>12</v>
      </c>
      <c r="D22" s="24"/>
      <c r="E22" s="151"/>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290"/>
      <c r="AL22" s="23">
        <f t="shared" si="1"/>
        <v>0</v>
      </c>
      <c r="AM22" s="23">
        <f t="shared" si="2"/>
        <v>0</v>
      </c>
      <c r="AN22" s="23">
        <f t="shared" si="6"/>
        <v>0</v>
      </c>
      <c r="AO22" s="23">
        <f t="shared" si="7"/>
        <v>0</v>
      </c>
      <c r="AR22" s="385"/>
      <c r="AS22" s="343"/>
      <c r="AT22" s="345"/>
      <c r="AU22" s="360"/>
      <c r="AV22" s="371"/>
      <c r="AW22" s="372"/>
      <c r="AX22" s="373"/>
      <c r="AY22" s="341"/>
      <c r="AZ22" s="340"/>
      <c r="BA22" s="341"/>
      <c r="BB22" s="368"/>
      <c r="BC22" s="369"/>
      <c r="BD22" s="370"/>
      <c r="BE22" s="313"/>
      <c r="BF22" s="315"/>
      <c r="CA22" s="19" t="str">
        <f t="shared" si="3"/>
        <v/>
      </c>
      <c r="CB22" s="76">
        <f t="shared" si="4"/>
        <v>0</v>
      </c>
      <c r="CC22" s="76">
        <f t="shared" si="5"/>
        <v>0</v>
      </c>
      <c r="CD22" s="83"/>
      <c r="CE22" s="83"/>
    </row>
    <row r="23" spans="1:83" ht="16.5" customHeight="1">
      <c r="A23" s="453"/>
      <c r="B23" s="148"/>
      <c r="C23" s="20">
        <v>13</v>
      </c>
      <c r="D23" s="24"/>
      <c r="E23" s="151"/>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290"/>
      <c r="AL23" s="23">
        <f t="shared" si="1"/>
        <v>0</v>
      </c>
      <c r="AM23" s="23">
        <f t="shared" si="2"/>
        <v>0</v>
      </c>
      <c r="AN23" s="23">
        <f t="shared" si="6"/>
        <v>0</v>
      </c>
      <c r="AO23" s="23">
        <f t="shared" si="7"/>
        <v>0</v>
      </c>
      <c r="AR23" s="385"/>
      <c r="AS23" s="343" t="str">
        <f ca="1">IF(AS21="","",IFERROR(INDEX(INDIRECT("$B$" &amp; AS21+11 &amp;  ":$F$31"),MATCH("FW1",INDIRECT("$B$" &amp; AS21+11 &amp; ":$B$31"),0),2),""))</f>
        <v/>
      </c>
      <c r="AT23" s="344"/>
      <c r="AU23" s="346" t="str">
        <f ca="1">IF(AS21="","",IFERROR(INDEX(INDIRECT("$B$" &amp; AS21+11 &amp;  ":$F$31"),MATCH("FW1",INDIRECT("$B$" &amp; AS21+11 &amp; ":$B$31"),0),5),""))</f>
        <v/>
      </c>
      <c r="AV23" s="368"/>
      <c r="AW23" s="372">
        <f t="shared" ref="AW23" si="9">IF($BM$12*90000&lt;=AV23,$BM$12*90000,AV23)</f>
        <v>0</v>
      </c>
      <c r="AX23" s="373"/>
      <c r="AY23" s="341">
        <f>IF(10000&lt;=AX23,10000,AX23)</f>
        <v>0</v>
      </c>
      <c r="AZ23" s="340"/>
      <c r="BA23" s="341">
        <f>IF(20000&lt;=AZ23,20000,AZ23)</f>
        <v>0</v>
      </c>
      <c r="BB23" s="368"/>
      <c r="BC23" s="369"/>
      <c r="BD23" s="370"/>
      <c r="BE23" s="313"/>
      <c r="BF23" s="315"/>
      <c r="CA23" s="19" t="str">
        <f t="shared" si="3"/>
        <v/>
      </c>
      <c r="CB23" s="76">
        <f t="shared" si="4"/>
        <v>0</v>
      </c>
      <c r="CC23" s="76">
        <f t="shared" si="5"/>
        <v>0</v>
      </c>
      <c r="CD23" s="83"/>
      <c r="CE23" s="83"/>
    </row>
    <row r="24" spans="1:83" ht="16.5" customHeight="1">
      <c r="A24" s="453"/>
      <c r="B24" s="148"/>
      <c r="C24" s="20">
        <v>14</v>
      </c>
      <c r="D24" s="24"/>
      <c r="E24" s="151"/>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290"/>
      <c r="AL24" s="23">
        <f t="shared" si="1"/>
        <v>0</v>
      </c>
      <c r="AM24" s="23">
        <f t="shared" si="2"/>
        <v>0</v>
      </c>
      <c r="AN24" s="23">
        <f t="shared" si="6"/>
        <v>0</v>
      </c>
      <c r="AO24" s="23">
        <f t="shared" si="7"/>
        <v>0</v>
      </c>
      <c r="AR24" s="385"/>
      <c r="AS24" s="343"/>
      <c r="AT24" s="345"/>
      <c r="AU24" s="347"/>
      <c r="AV24" s="371"/>
      <c r="AW24" s="372"/>
      <c r="AX24" s="373"/>
      <c r="AY24" s="341"/>
      <c r="AZ24" s="340"/>
      <c r="BA24" s="341"/>
      <c r="BB24" s="368"/>
      <c r="BC24" s="369"/>
      <c r="BD24" s="370"/>
      <c r="BE24" s="313"/>
      <c r="BF24" s="315"/>
      <c r="CA24" s="19" t="str">
        <f t="shared" si="3"/>
        <v/>
      </c>
      <c r="CB24" s="76">
        <f t="shared" si="4"/>
        <v>0</v>
      </c>
      <c r="CC24" s="76">
        <f t="shared" si="5"/>
        <v>0</v>
      </c>
      <c r="CD24" s="83"/>
      <c r="CE24" s="83"/>
    </row>
    <row r="25" spans="1:83" ht="16.5" customHeight="1">
      <c r="A25" s="453"/>
      <c r="B25" s="148"/>
      <c r="C25" s="20">
        <v>15</v>
      </c>
      <c r="D25" s="24"/>
      <c r="E25" s="151"/>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290"/>
      <c r="AL25" s="23">
        <f t="shared" si="1"/>
        <v>0</v>
      </c>
      <c r="AM25" s="23">
        <f t="shared" si="2"/>
        <v>0</v>
      </c>
      <c r="AN25" s="23">
        <f t="shared" si="6"/>
        <v>0</v>
      </c>
      <c r="AO25" s="23">
        <f t="shared" si="7"/>
        <v>0</v>
      </c>
      <c r="AR25" s="385"/>
      <c r="AS25" s="343" t="str">
        <f ca="1">IF(AS23="","",IFERROR(INDEX(INDIRECT("$B$" &amp; AS23+11 &amp;  ":$F$31"),MATCH("FW1",INDIRECT("$B$" &amp; AS23+11 &amp; ":$B$31"),0),2),""))</f>
        <v/>
      </c>
      <c r="AT25" s="344"/>
      <c r="AU25" s="346" t="str">
        <f ca="1">IF(AS23="","",IFERROR(INDEX(INDIRECT("$B$" &amp; AS23+11 &amp;  ":$F$31"),MATCH("FW1",INDIRECT("$B$" &amp; AS23+11 &amp; ":$B$31"),0),5),""))</f>
        <v/>
      </c>
      <c r="AV25" s="368"/>
      <c r="AW25" s="372">
        <f t="shared" ref="AW25" si="10">IF($BM$12*90000&lt;=AV25,$BM$12*90000,AV25)</f>
        <v>0</v>
      </c>
      <c r="AX25" s="373"/>
      <c r="AY25" s="341">
        <f>IF(10000&lt;=AX25,10000,AX25)</f>
        <v>0</v>
      </c>
      <c r="AZ25" s="340"/>
      <c r="BA25" s="341">
        <f>IF(20000&lt;=AZ25,20000,AZ25)</f>
        <v>0</v>
      </c>
      <c r="BB25" s="368"/>
      <c r="BC25" s="369"/>
      <c r="BD25" s="370"/>
      <c r="BE25" s="313"/>
      <c r="BF25" s="315"/>
      <c r="CA25" s="19" t="str">
        <f t="shared" si="3"/>
        <v/>
      </c>
      <c r="CB25" s="76">
        <f t="shared" si="4"/>
        <v>0</v>
      </c>
      <c r="CC25" s="76">
        <f t="shared" si="5"/>
        <v>0</v>
      </c>
      <c r="CD25" s="83"/>
      <c r="CE25" s="83"/>
    </row>
    <row r="26" spans="1:83" ht="16.5" customHeight="1">
      <c r="A26" s="453"/>
      <c r="B26" s="148"/>
      <c r="C26" s="20">
        <v>16</v>
      </c>
      <c r="D26" s="24"/>
      <c r="E26" s="151"/>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290"/>
      <c r="AL26" s="23">
        <f t="shared" si="1"/>
        <v>0</v>
      </c>
      <c r="AM26" s="23">
        <f t="shared" si="2"/>
        <v>0</v>
      </c>
      <c r="AN26" s="23">
        <f t="shared" si="6"/>
        <v>0</v>
      </c>
      <c r="AO26" s="23">
        <f t="shared" si="7"/>
        <v>0</v>
      </c>
      <c r="AR26" s="385"/>
      <c r="AS26" s="343"/>
      <c r="AT26" s="345"/>
      <c r="AU26" s="347"/>
      <c r="AV26" s="371"/>
      <c r="AW26" s="372"/>
      <c r="AX26" s="373"/>
      <c r="AY26" s="341"/>
      <c r="AZ26" s="340"/>
      <c r="BA26" s="341"/>
      <c r="BB26" s="368"/>
      <c r="BC26" s="369"/>
      <c r="BD26" s="370"/>
      <c r="BE26" s="313"/>
      <c r="BF26" s="315"/>
      <c r="CA26" s="19" t="str">
        <f t="shared" si="3"/>
        <v/>
      </c>
      <c r="CB26" s="76">
        <f t="shared" si="4"/>
        <v>0</v>
      </c>
      <c r="CC26" s="76">
        <f t="shared" si="5"/>
        <v>0</v>
      </c>
      <c r="CD26" s="83"/>
      <c r="CE26" s="83"/>
    </row>
    <row r="27" spans="1:83" ht="16.5" customHeight="1">
      <c r="A27" s="453"/>
      <c r="B27" s="148"/>
      <c r="C27" s="20">
        <v>17</v>
      </c>
      <c r="D27" s="24"/>
      <c r="E27" s="151"/>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290"/>
      <c r="AL27" s="23">
        <f t="shared" si="1"/>
        <v>0</v>
      </c>
      <c r="AM27" s="23">
        <f t="shared" si="2"/>
        <v>0</v>
      </c>
      <c r="AN27" s="23">
        <f t="shared" si="6"/>
        <v>0</v>
      </c>
      <c r="AO27" s="23">
        <f t="shared" si="7"/>
        <v>0</v>
      </c>
      <c r="AR27" s="385"/>
      <c r="AS27" s="343" t="str">
        <f ca="1">IF(AS25="","",IFERROR(INDEX(INDIRECT("$B$" &amp; AS25+11 &amp;  ":$F$31"),MATCH("FW1",INDIRECT("$B$" &amp; AS25+11 &amp; ":$B$31"),0),2),""))</f>
        <v/>
      </c>
      <c r="AT27" s="344"/>
      <c r="AU27" s="346" t="str">
        <f ca="1">IF(AS25="","",IFERROR(INDEX(INDIRECT("$B$" &amp; AS25+11 &amp;  ":$F$31"),MATCH("FW1",INDIRECT("$B$" &amp; AS25+11 &amp; ":$B$31"),0),5),""))</f>
        <v/>
      </c>
      <c r="AV27" s="368"/>
      <c r="AW27" s="372">
        <f t="shared" ref="AW27" si="11">IF($BM$12*90000&lt;=AV27,$BM$12*90000,AV27)</f>
        <v>0</v>
      </c>
      <c r="AX27" s="373"/>
      <c r="AY27" s="341">
        <f>IF(10000&lt;=AX27,10000,AX27)</f>
        <v>0</v>
      </c>
      <c r="AZ27" s="340"/>
      <c r="BA27" s="341">
        <f>IF(20000&lt;=AZ27,20000,AZ27)</f>
        <v>0</v>
      </c>
      <c r="BB27" s="368"/>
      <c r="BC27" s="369"/>
      <c r="BD27" s="370"/>
      <c r="BE27" s="313"/>
      <c r="BF27" s="315"/>
      <c r="CA27" s="19" t="str">
        <f t="shared" si="3"/>
        <v/>
      </c>
      <c r="CB27" s="76">
        <f t="shared" si="4"/>
        <v>0</v>
      </c>
      <c r="CC27" s="76">
        <f t="shared" si="5"/>
        <v>0</v>
      </c>
      <c r="CD27" s="83"/>
      <c r="CE27" s="83"/>
    </row>
    <row r="28" spans="1:83" ht="16.5" customHeight="1" thickBot="1">
      <c r="A28" s="453"/>
      <c r="B28" s="148"/>
      <c r="C28" s="20">
        <v>18</v>
      </c>
      <c r="D28" s="24"/>
      <c r="E28" s="151"/>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290"/>
      <c r="AL28" s="23">
        <f t="shared" si="1"/>
        <v>0</v>
      </c>
      <c r="AM28" s="23">
        <f t="shared" si="2"/>
        <v>0</v>
      </c>
      <c r="AN28" s="23">
        <f t="shared" si="6"/>
        <v>0</v>
      </c>
      <c r="AO28" s="23">
        <f t="shared" si="7"/>
        <v>0</v>
      </c>
      <c r="AR28" s="386"/>
      <c r="AS28" s="349"/>
      <c r="AT28" s="350"/>
      <c r="AU28" s="351"/>
      <c r="AV28" s="392"/>
      <c r="AW28" s="374"/>
      <c r="AX28" s="375"/>
      <c r="AY28" s="353"/>
      <c r="AZ28" s="354"/>
      <c r="BA28" s="353"/>
      <c r="BB28" s="376"/>
      <c r="BC28" s="377"/>
      <c r="BD28" s="378"/>
      <c r="BE28" s="314"/>
      <c r="BF28" s="316"/>
      <c r="CA28" s="19" t="str">
        <f t="shared" si="3"/>
        <v/>
      </c>
      <c r="CB28" s="76">
        <f t="shared" si="4"/>
        <v>0</v>
      </c>
      <c r="CC28" s="76">
        <f t="shared" si="5"/>
        <v>0</v>
      </c>
      <c r="CD28" s="83"/>
      <c r="CE28" s="83"/>
    </row>
    <row r="29" spans="1:83" ht="16.5" customHeight="1">
      <c r="A29" s="453"/>
      <c r="B29" s="148"/>
      <c r="C29" s="20">
        <v>19</v>
      </c>
      <c r="D29" s="24"/>
      <c r="E29" s="151"/>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290"/>
      <c r="AL29" s="23">
        <f t="shared" si="1"/>
        <v>0</v>
      </c>
      <c r="AM29" s="23">
        <f t="shared" si="2"/>
        <v>0</v>
      </c>
      <c r="AN29" s="23">
        <f t="shared" si="6"/>
        <v>0</v>
      </c>
      <c r="AO29" s="23">
        <f t="shared" si="7"/>
        <v>0</v>
      </c>
      <c r="AR29" s="384" t="s">
        <v>137</v>
      </c>
      <c r="AS29" s="387" t="str">
        <f>IFERROR(INDEX($B$11:$F$31,MATCH("FW2",$B$11:$B$31,0),2),"")</f>
        <v/>
      </c>
      <c r="AT29" s="389"/>
      <c r="AU29" s="391" t="str">
        <f>IFERROR(INDEX($B$11:$F$31,MATCH("FW2",$B$11:$B$31,0),5),"")</f>
        <v/>
      </c>
      <c r="AV29" s="365"/>
      <c r="AW29" s="367">
        <f>IF(90000&lt;=AV29,90000,AV29)</f>
        <v>0</v>
      </c>
      <c r="AX29" s="365"/>
      <c r="AY29" s="361">
        <f>IF(10000&lt;=AX29,10000,AX29)</f>
        <v>0</v>
      </c>
      <c r="AZ29" s="362"/>
      <c r="BA29" s="363"/>
      <c r="BB29" s="362"/>
      <c r="BC29" s="366"/>
      <c r="BD29" s="356"/>
      <c r="BE29" s="357"/>
      <c r="BF29" s="358"/>
      <c r="CA29" s="19" t="str">
        <f t="shared" si="3"/>
        <v/>
      </c>
      <c r="CB29" s="76">
        <f t="shared" si="4"/>
        <v>0</v>
      </c>
      <c r="CC29" s="76">
        <f t="shared" si="5"/>
        <v>0</v>
      </c>
      <c r="CD29" s="83"/>
      <c r="CE29" s="83"/>
    </row>
    <row r="30" spans="1:83" ht="16.5" customHeight="1" thickBot="1">
      <c r="A30" s="453"/>
      <c r="B30" s="149"/>
      <c r="C30" s="20">
        <v>20</v>
      </c>
      <c r="D30" s="63"/>
      <c r="E30" s="152"/>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291"/>
      <c r="AL30" s="28">
        <f>COUNTA(G30:AK30)-COUNTIF(G30:AK30,"集")-COUNTIF(G30:AK30,"休")-COUNTIF(G30:AK30,"外")</f>
        <v>0</v>
      </c>
      <c r="AM30" s="28">
        <f t="shared" si="2"/>
        <v>0</v>
      </c>
      <c r="AN30" s="28">
        <f t="shared" si="6"/>
        <v>0</v>
      </c>
      <c r="AO30" s="28">
        <f t="shared" si="7"/>
        <v>0</v>
      </c>
      <c r="AR30" s="385"/>
      <c r="AS30" s="388"/>
      <c r="AT30" s="390"/>
      <c r="AU30" s="347"/>
      <c r="AV30" s="348"/>
      <c r="AW30" s="341"/>
      <c r="AX30" s="340"/>
      <c r="AY30" s="341"/>
      <c r="AZ30" s="335"/>
      <c r="BA30" s="342"/>
      <c r="BB30" s="335"/>
      <c r="BC30" s="334"/>
      <c r="BD30" s="338"/>
      <c r="BE30" s="313"/>
      <c r="BF30" s="315"/>
      <c r="CA30" s="19" t="str">
        <f t="shared" si="3"/>
        <v/>
      </c>
      <c r="CB30" s="76">
        <f t="shared" si="4"/>
        <v>0</v>
      </c>
      <c r="CC30" s="76">
        <f t="shared" si="5"/>
        <v>0</v>
      </c>
      <c r="CD30" s="83"/>
      <c r="CE30" s="83"/>
    </row>
    <row r="31" spans="1:83" ht="16.5" customHeight="1" thickBot="1">
      <c r="A31" s="454"/>
      <c r="B31" s="501" t="s">
        <v>33</v>
      </c>
      <c r="C31" s="502"/>
      <c r="D31" s="502"/>
      <c r="E31" s="502"/>
      <c r="F31" s="503"/>
      <c r="G31" s="29">
        <f>COUNTA(G11:G30)-COUNTIF(G11:G30,"外")-COUNTIF(G11:G30,"休")-COUNTIF(G11:G30,"集")</f>
        <v>0</v>
      </c>
      <c r="H31" s="29">
        <f t="shared" ref="H31:AJ31" si="12">COUNTA(H11:H30)-COUNTIF(H11:H30,"外")-COUNTIF(H11:H30,"休")-COUNTIF(H11:H30,"集")</f>
        <v>0</v>
      </c>
      <c r="I31" s="29">
        <f t="shared" si="12"/>
        <v>0</v>
      </c>
      <c r="J31" s="29">
        <f t="shared" si="12"/>
        <v>0</v>
      </c>
      <c r="K31" s="29">
        <f t="shared" si="12"/>
        <v>0</v>
      </c>
      <c r="L31" s="29">
        <f t="shared" si="12"/>
        <v>0</v>
      </c>
      <c r="M31" s="29">
        <f t="shared" si="12"/>
        <v>0</v>
      </c>
      <c r="N31" s="29">
        <f t="shared" si="12"/>
        <v>0</v>
      </c>
      <c r="O31" s="29">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2">
        <f t="shared" si="12"/>
        <v>0</v>
      </c>
      <c r="AK31" s="74">
        <f>COUNTA(AK11:AK30)-COUNTIF(AK11:AK30,"外")-COUNTIF(AK11:AK30,"休")-COUNTIF(AK11:AK30,"集")</f>
        <v>0</v>
      </c>
      <c r="AL31" s="75"/>
      <c r="AR31" s="385"/>
      <c r="AS31" s="343" t="str">
        <f ca="1">IF(AS29="","",IFERROR(INDEX(INDIRECT("$B$" &amp; AS29+11 &amp;  ":$F$31"),MATCH("FW2",INDIRECT("$B$" &amp; AS29+11 &amp; ":$B$31"),0),2),""))</f>
        <v/>
      </c>
      <c r="AT31" s="344"/>
      <c r="AU31" s="359" t="str">
        <f ca="1">IF(AS29="","",IFERROR(INDEX(INDIRECT("$B$" &amp; AS29+11 &amp;  ":$F$31"),MATCH("FW2",INDIRECT("$B$" &amp; AS29+11 &amp; ":$B$31"),0),5),""))</f>
        <v/>
      </c>
      <c r="AV31" s="340"/>
      <c r="AW31" s="341">
        <f>IF(90000&lt;=AV31,90000,AV31)</f>
        <v>0</v>
      </c>
      <c r="AX31" s="340"/>
      <c r="AY31" s="341">
        <f>IF(10000&lt;=AX31,10000,AX31)</f>
        <v>0</v>
      </c>
      <c r="AZ31" s="335"/>
      <c r="BA31" s="342"/>
      <c r="BB31" s="335"/>
      <c r="BC31" s="334"/>
      <c r="BD31" s="338"/>
      <c r="BE31" s="313"/>
      <c r="BF31" s="315"/>
    </row>
    <row r="32" spans="1:83" ht="18" customHeight="1" thickBot="1">
      <c r="A32" s="504" t="s">
        <v>34</v>
      </c>
      <c r="B32" s="502"/>
      <c r="C32" s="502"/>
      <c r="D32" s="502"/>
      <c r="E32" s="502"/>
      <c r="F32" s="503"/>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2">
        <f t="shared" si="13"/>
        <v>0</v>
      </c>
      <c r="AK32" s="74">
        <f t="shared" si="13"/>
        <v>0</v>
      </c>
      <c r="AL32" s="75"/>
      <c r="AP32" s="13"/>
      <c r="AQ32" s="13"/>
      <c r="AR32" s="385"/>
      <c r="AS32" s="343"/>
      <c r="AT32" s="345"/>
      <c r="AU32" s="360"/>
      <c r="AV32" s="348"/>
      <c r="AW32" s="341"/>
      <c r="AX32" s="340"/>
      <c r="AY32" s="341"/>
      <c r="AZ32" s="335"/>
      <c r="BA32" s="342"/>
      <c r="BB32" s="335"/>
      <c r="BC32" s="334"/>
      <c r="BD32" s="338"/>
      <c r="BE32" s="313"/>
      <c r="BF32" s="315"/>
    </row>
    <row r="33" spans="1:58" ht="16.5" customHeight="1" thickBot="1">
      <c r="A33" s="504" t="s">
        <v>35</v>
      </c>
      <c r="B33" s="502"/>
      <c r="C33" s="502"/>
      <c r="D33" s="502"/>
      <c r="E33" s="502"/>
      <c r="F33" s="503"/>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74"/>
      <c r="AL33" s="75"/>
      <c r="AP33" s="13"/>
      <c r="AQ33" s="13"/>
      <c r="AR33" s="385"/>
      <c r="AS33" s="343" t="str">
        <f ca="1">IF(AS31="","",IFERROR(INDEX(INDIRECT("$B$" &amp; AS31+11 &amp;  ":$F$31"),MATCH("FW2",INDIRECT("$B$" &amp; AS31+11 &amp; ":$B$31"),0),2),""))</f>
        <v/>
      </c>
      <c r="AT33" s="344"/>
      <c r="AU33" s="346" t="str">
        <f ca="1">IF(AS31="","",IFERROR(INDEX(INDIRECT("$B$" &amp; AS31+11 &amp;  ":$F$31"),MATCH("FW2",INDIRECT("$B$" &amp; AS31+11 &amp; ":$B$31"),0),5),""))</f>
        <v/>
      </c>
      <c r="AV33" s="340"/>
      <c r="AW33" s="341">
        <f>IF(90000&lt;=AV33,90000,AV33)</f>
        <v>0</v>
      </c>
      <c r="AX33" s="340"/>
      <c r="AY33" s="341">
        <f>IF(10000&lt;=AX33,10000,AX33)</f>
        <v>0</v>
      </c>
      <c r="AZ33" s="335"/>
      <c r="BA33" s="342"/>
      <c r="BB33" s="335"/>
      <c r="BC33" s="334"/>
      <c r="BD33" s="338"/>
      <c r="BE33" s="313"/>
      <c r="BF33" s="315"/>
    </row>
    <row r="34" spans="1:58" ht="16.5" customHeight="1" thickBot="1">
      <c r="AO34" s="35"/>
      <c r="AP34" s="13"/>
      <c r="AQ34" s="13"/>
      <c r="AR34" s="385"/>
      <c r="AS34" s="343"/>
      <c r="AT34" s="345"/>
      <c r="AU34" s="347"/>
      <c r="AV34" s="348"/>
      <c r="AW34" s="341"/>
      <c r="AX34" s="340"/>
      <c r="AY34" s="341"/>
      <c r="AZ34" s="335"/>
      <c r="BA34" s="342"/>
      <c r="BB34" s="335"/>
      <c r="BC34" s="334"/>
      <c r="BD34" s="338"/>
      <c r="BE34" s="313"/>
      <c r="BF34" s="315"/>
    </row>
    <row r="35" spans="1:58" ht="20.100000000000001" customHeight="1">
      <c r="A35" s="442" t="s">
        <v>5</v>
      </c>
      <c r="B35" s="443"/>
      <c r="C35" s="461" t="s">
        <v>6</v>
      </c>
      <c r="D35" s="423"/>
      <c r="E35" s="499" t="s">
        <v>111</v>
      </c>
      <c r="F35" s="447" t="s">
        <v>8</v>
      </c>
      <c r="G35" s="465" t="s">
        <v>36</v>
      </c>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7"/>
      <c r="AL35" s="36" t="s">
        <v>37</v>
      </c>
      <c r="AM35" s="37" t="s">
        <v>38</v>
      </c>
      <c r="AN35" s="37" t="s">
        <v>39</v>
      </c>
      <c r="AO35" s="38" t="s">
        <v>40</v>
      </c>
      <c r="AR35" s="385"/>
      <c r="AS35" s="343" t="str">
        <f ca="1">IF(AS33="","",IFERROR(INDEX(INDIRECT("$B$" &amp; AS33+11 &amp;  ":$F$31"),MATCH("FW2",INDIRECT("$B$" &amp; AS33+11 &amp; ":$B$31"),0),2),""))</f>
        <v/>
      </c>
      <c r="AT35" s="344"/>
      <c r="AU35" s="346" t="str">
        <f ca="1">IF(AS33="","",IFERROR(INDEX(INDIRECT("$B$" &amp; AS33+11 &amp;  ":$F$31"),MATCH("FW2",INDIRECT("$B$" &amp; AS33+11 &amp; ":$B$31"),0),5),""))</f>
        <v/>
      </c>
      <c r="AV35" s="340"/>
      <c r="AW35" s="341">
        <f>IF(90000&lt;=AV35,90000,AV35)</f>
        <v>0</v>
      </c>
      <c r="AX35" s="340"/>
      <c r="AY35" s="341">
        <f>IF(10000&lt;=AX35,10000,AX35)</f>
        <v>0</v>
      </c>
      <c r="AZ35" s="335"/>
      <c r="BA35" s="342"/>
      <c r="BB35" s="335"/>
      <c r="BC35" s="334"/>
      <c r="BD35" s="338"/>
      <c r="BE35" s="313"/>
      <c r="BF35" s="315"/>
    </row>
    <row r="36" spans="1:58" ht="20.100000000000001" customHeight="1">
      <c r="A36" s="459"/>
      <c r="B36" s="460"/>
      <c r="C36" s="462"/>
      <c r="D36" s="463"/>
      <c r="E36" s="500"/>
      <c r="F36" s="464"/>
      <c r="G36" s="39">
        <f>日付!B5</f>
        <v>44348</v>
      </c>
      <c r="H36" s="39">
        <f>日付!C5</f>
        <v>44349</v>
      </c>
      <c r="I36" s="39">
        <f>日付!D5</f>
        <v>44350</v>
      </c>
      <c r="J36" s="39">
        <f>日付!E5</f>
        <v>44351</v>
      </c>
      <c r="K36" s="39">
        <f>日付!F5</f>
        <v>44352</v>
      </c>
      <c r="L36" s="39">
        <f>日付!G5</f>
        <v>44353</v>
      </c>
      <c r="M36" s="39">
        <f>日付!H5</f>
        <v>44354</v>
      </c>
      <c r="N36" s="39">
        <f>日付!I5</f>
        <v>44355</v>
      </c>
      <c r="O36" s="39">
        <f>日付!J5</f>
        <v>44356</v>
      </c>
      <c r="P36" s="39">
        <f>日付!K5</f>
        <v>44357</v>
      </c>
      <c r="Q36" s="39">
        <f>日付!L5</f>
        <v>44358</v>
      </c>
      <c r="R36" s="39">
        <f>日付!M5</f>
        <v>44359</v>
      </c>
      <c r="S36" s="39">
        <f>日付!N5</f>
        <v>44360</v>
      </c>
      <c r="T36" s="39">
        <f>日付!O5</f>
        <v>44361</v>
      </c>
      <c r="U36" s="39">
        <f>日付!P5</f>
        <v>44362</v>
      </c>
      <c r="V36" s="39">
        <f>日付!Q5</f>
        <v>44363</v>
      </c>
      <c r="W36" s="39">
        <f>日付!R5</f>
        <v>44364</v>
      </c>
      <c r="X36" s="39">
        <f>日付!S5</f>
        <v>44365</v>
      </c>
      <c r="Y36" s="39">
        <f>日付!T5</f>
        <v>44366</v>
      </c>
      <c r="Z36" s="39">
        <f>日付!U5</f>
        <v>44367</v>
      </c>
      <c r="AA36" s="39">
        <f>日付!V5</f>
        <v>44368</v>
      </c>
      <c r="AB36" s="39">
        <f>日付!W5</f>
        <v>44369</v>
      </c>
      <c r="AC36" s="39">
        <f>日付!X5</f>
        <v>44370</v>
      </c>
      <c r="AD36" s="39">
        <f>日付!Y5</f>
        <v>44371</v>
      </c>
      <c r="AE36" s="39">
        <f>日付!Z5</f>
        <v>44372</v>
      </c>
      <c r="AF36" s="39">
        <f>日付!AA5</f>
        <v>44373</v>
      </c>
      <c r="AG36" s="39">
        <f>日付!AB5</f>
        <v>44374</v>
      </c>
      <c r="AH36" s="39">
        <f>日付!AC5</f>
        <v>44375</v>
      </c>
      <c r="AI36" s="39">
        <f>日付!AD5</f>
        <v>44376</v>
      </c>
      <c r="AJ36" s="39">
        <f>日付!AE5</f>
        <v>44377</v>
      </c>
      <c r="AK36" s="292"/>
      <c r="AL36" s="468" t="s">
        <v>41</v>
      </c>
      <c r="AM36" s="480" t="s">
        <v>42</v>
      </c>
      <c r="AN36" s="506">
        <f>COUNTIF($G$32:$AK$32,1)+COUNTIF($G$32:$AK$32,2)+COUNTIF($G$32:$AK$32,3)</f>
        <v>0</v>
      </c>
      <c r="AO36" s="509">
        <f>AN36</f>
        <v>0</v>
      </c>
      <c r="AR36" s="385"/>
      <c r="AS36" s="343"/>
      <c r="AT36" s="345"/>
      <c r="AU36" s="347"/>
      <c r="AV36" s="348"/>
      <c r="AW36" s="341"/>
      <c r="AX36" s="340"/>
      <c r="AY36" s="341"/>
      <c r="AZ36" s="335"/>
      <c r="BA36" s="342"/>
      <c r="BB36" s="335"/>
      <c r="BC36" s="334"/>
      <c r="BD36" s="338"/>
      <c r="BE36" s="313"/>
      <c r="BF36" s="315"/>
    </row>
    <row r="37" spans="1:58" ht="16.5" customHeight="1">
      <c r="A37" s="452" t="s">
        <v>43</v>
      </c>
      <c r="B37" s="512"/>
      <c r="C37" s="516">
        <v>1</v>
      </c>
      <c r="D37" s="517"/>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293"/>
      <c r="AL37" s="469"/>
      <c r="AM37" s="481"/>
      <c r="AN37" s="507"/>
      <c r="AO37" s="510"/>
      <c r="AR37" s="385"/>
      <c r="AS37" s="343" t="str">
        <f ca="1">IF(AS35="","",IFERROR(INDEX(INDIRECT("$B$" &amp; AS35+11 &amp;  ":$F$31"),MATCH("FW2",INDIRECT("$B$" &amp; AS35+11 &amp; ":$B$31"),0),2),""))</f>
        <v/>
      </c>
      <c r="AT37" s="344"/>
      <c r="AU37" s="346" t="str">
        <f ca="1">IF(AS35="","",IFERROR(INDEX(INDIRECT("$B$" &amp; AS35+11 &amp;  ":$F$31"),MATCH("FW2",INDIRECT("$B$" &amp; AS35+11 &amp; ":$B$31"),0),5),""))</f>
        <v/>
      </c>
      <c r="AV37" s="340"/>
      <c r="AW37" s="341">
        <f>IF(90000&lt;=AV37,90000,AV37)</f>
        <v>0</v>
      </c>
      <c r="AX37" s="340"/>
      <c r="AY37" s="341">
        <f>IF(10000&lt;=AX37,10000,AX37)</f>
        <v>0</v>
      </c>
      <c r="AZ37" s="335"/>
      <c r="BA37" s="342"/>
      <c r="BB37" s="335"/>
      <c r="BC37" s="334"/>
      <c r="BD37" s="338"/>
      <c r="BE37" s="313"/>
      <c r="BF37" s="315"/>
    </row>
    <row r="38" spans="1:58" ht="16.5" customHeight="1" thickBot="1">
      <c r="A38" s="453"/>
      <c r="B38" s="513"/>
      <c r="C38" s="471">
        <v>2</v>
      </c>
      <c r="D38" s="472"/>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294"/>
      <c r="AL38" s="469"/>
      <c r="AM38" s="505"/>
      <c r="AN38" s="508"/>
      <c r="AO38" s="511"/>
      <c r="AR38" s="386"/>
      <c r="AS38" s="349"/>
      <c r="AT38" s="350"/>
      <c r="AU38" s="351"/>
      <c r="AV38" s="352"/>
      <c r="AW38" s="353"/>
      <c r="AX38" s="354"/>
      <c r="AY38" s="353"/>
      <c r="AZ38" s="336"/>
      <c r="BA38" s="355"/>
      <c r="BB38" s="336"/>
      <c r="BC38" s="337"/>
      <c r="BD38" s="339"/>
      <c r="BE38" s="314"/>
      <c r="BF38" s="316"/>
    </row>
    <row r="39" spans="1:58" ht="16.5" customHeight="1">
      <c r="A39" s="453"/>
      <c r="B39" s="513"/>
      <c r="C39" s="471">
        <v>3</v>
      </c>
      <c r="D39" s="472"/>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294"/>
      <c r="AL39" s="469"/>
      <c r="AM39" s="480" t="s">
        <v>45</v>
      </c>
      <c r="AN39" s="506">
        <f>COUNTIF($G$32:$AK$32,2)+COUNTIF($G$32:$AK$32,3)</f>
        <v>0</v>
      </c>
      <c r="AO39" s="509">
        <f>AN39</f>
        <v>0</v>
      </c>
      <c r="AR39" s="384" t="s">
        <v>138</v>
      </c>
      <c r="AS39" s="387" t="str">
        <f>IFERROR(INDEX($B$11:$F$31,MATCH("FW3",$B$11:$B$31,0),2),"")</f>
        <v/>
      </c>
      <c r="AT39" s="389"/>
      <c r="AU39" s="391" t="str">
        <f>IFERROR(INDEX($B$11:$F$31,MATCH("FW3",$B$11:$B$31,0),5),"")</f>
        <v/>
      </c>
      <c r="AV39" s="365"/>
      <c r="AW39" s="361">
        <f>IF(90000&lt;=AV39,90000,AV39)</f>
        <v>0</v>
      </c>
      <c r="AX39" s="365"/>
      <c r="AY39" s="361">
        <f>IF(10000&lt;=AX39,10000,AX39)</f>
        <v>0</v>
      </c>
      <c r="AZ39" s="362"/>
      <c r="BA39" s="363"/>
      <c r="BB39" s="362"/>
      <c r="BC39" s="364"/>
      <c r="BD39" s="356"/>
      <c r="BE39" s="357"/>
      <c r="BF39" s="358"/>
    </row>
    <row r="40" spans="1:58" ht="16.5" customHeight="1">
      <c r="A40" s="453"/>
      <c r="B40" s="513"/>
      <c r="C40" s="471">
        <v>4</v>
      </c>
      <c r="D40" s="472"/>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90"/>
      <c r="AL40" s="469"/>
      <c r="AM40" s="481"/>
      <c r="AN40" s="507"/>
      <c r="AO40" s="510"/>
      <c r="AR40" s="385"/>
      <c r="AS40" s="388"/>
      <c r="AT40" s="390"/>
      <c r="AU40" s="347"/>
      <c r="AV40" s="348"/>
      <c r="AW40" s="341"/>
      <c r="AX40" s="340"/>
      <c r="AY40" s="341"/>
      <c r="AZ40" s="335"/>
      <c r="BA40" s="342"/>
      <c r="BB40" s="335"/>
      <c r="BC40" s="334"/>
      <c r="BD40" s="338"/>
      <c r="BE40" s="313"/>
      <c r="BF40" s="315"/>
    </row>
    <row r="41" spans="1:58" ht="16.5" customHeight="1">
      <c r="A41" s="453"/>
      <c r="B41" s="513"/>
      <c r="C41" s="471">
        <v>5</v>
      </c>
      <c r="D41" s="472"/>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90"/>
      <c r="AL41" s="469"/>
      <c r="AM41" s="505"/>
      <c r="AN41" s="508"/>
      <c r="AO41" s="511"/>
      <c r="AR41" s="385"/>
      <c r="AS41" s="343" t="str">
        <f ca="1">IF(AS39="","",IFERROR(INDEX(INDIRECT("$B$" &amp; AS39+11 &amp;  ":$F$31"),MATCH("FW3",INDIRECT("$B$" &amp; AS39+11 &amp; ":$B$31"),0),2),""))</f>
        <v/>
      </c>
      <c r="AT41" s="344"/>
      <c r="AU41" s="359" t="str">
        <f ca="1">IF(AS39="","",IFERROR(INDEX(INDIRECT("$B$" &amp; AS39+11 &amp;  ":$F$31"),MATCH("FW3",INDIRECT("$B$" &amp; AS39+11 &amp; ":$B$31"),0),5),""))</f>
        <v/>
      </c>
      <c r="AV41" s="340"/>
      <c r="AW41" s="341">
        <f>IF(90000&lt;=AV41,90000,AV41)</f>
        <v>0</v>
      </c>
      <c r="AX41" s="340"/>
      <c r="AY41" s="341">
        <f>IF(10000&lt;=AX41,10000,AX41)</f>
        <v>0</v>
      </c>
      <c r="AZ41" s="335"/>
      <c r="BA41" s="342"/>
      <c r="BB41" s="335"/>
      <c r="BC41" s="334"/>
      <c r="BD41" s="338"/>
      <c r="BE41" s="313"/>
      <c r="BF41" s="315"/>
    </row>
    <row r="42" spans="1:58" ht="16.5" customHeight="1">
      <c r="A42" s="453"/>
      <c r="B42" s="513"/>
      <c r="C42" s="471">
        <v>6</v>
      </c>
      <c r="D42" s="472"/>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90"/>
      <c r="AL42" s="469"/>
      <c r="AM42" s="480" t="s">
        <v>52</v>
      </c>
      <c r="AN42" s="506">
        <f>COUNTIF($G$32:$AK$32,3)</f>
        <v>0</v>
      </c>
      <c r="AO42" s="509">
        <f>AN42</f>
        <v>0</v>
      </c>
      <c r="AR42" s="385"/>
      <c r="AS42" s="343"/>
      <c r="AT42" s="345"/>
      <c r="AU42" s="360"/>
      <c r="AV42" s="348"/>
      <c r="AW42" s="341"/>
      <c r="AX42" s="340"/>
      <c r="AY42" s="341"/>
      <c r="AZ42" s="335"/>
      <c r="BA42" s="342"/>
      <c r="BB42" s="335"/>
      <c r="BC42" s="334"/>
      <c r="BD42" s="338"/>
      <c r="BE42" s="313"/>
      <c r="BF42" s="315"/>
    </row>
    <row r="43" spans="1:58" ht="16.5" customHeight="1">
      <c r="A43" s="453"/>
      <c r="B43" s="513"/>
      <c r="C43" s="471">
        <v>7</v>
      </c>
      <c r="D43" s="472"/>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90"/>
      <c r="AL43" s="469"/>
      <c r="AM43" s="481"/>
      <c r="AN43" s="507"/>
      <c r="AO43" s="510"/>
      <c r="AR43" s="385"/>
      <c r="AS43" s="343" t="str">
        <f ca="1">IF(AS41="","",IFERROR(INDEX(INDIRECT("$B$" &amp; AS41+11 &amp;  ":$F$31"),MATCH("FW3",INDIRECT("$B$" &amp; AS41+11 &amp; ":$B$31"),0),2),""))</f>
        <v/>
      </c>
      <c r="AT43" s="344"/>
      <c r="AU43" s="346" t="str">
        <f ca="1">IF(AS41="","",IFERROR(INDEX(INDIRECT("$B$" &amp; AS41+11 &amp;  ":$F$31"),MATCH("FW3",INDIRECT("$B$" &amp; AS41+11 &amp; ":$B$31"),0),5),""))</f>
        <v/>
      </c>
      <c r="AV43" s="340"/>
      <c r="AW43" s="341">
        <f>IF(90000&lt;=AV43,90000,AV43)</f>
        <v>0</v>
      </c>
      <c r="AX43" s="340"/>
      <c r="AY43" s="341">
        <f>IF(10000&lt;=AX43,10000,AX43)</f>
        <v>0</v>
      </c>
      <c r="AZ43" s="335"/>
      <c r="BA43" s="342"/>
      <c r="BB43" s="335"/>
      <c r="BC43" s="334"/>
      <c r="BD43" s="338"/>
      <c r="BE43" s="313"/>
      <c r="BF43" s="315"/>
    </row>
    <row r="44" spans="1:58" ht="17.25" customHeight="1">
      <c r="A44" s="453"/>
      <c r="B44" s="513"/>
      <c r="C44" s="471">
        <v>8</v>
      </c>
      <c r="D44" s="472"/>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90"/>
      <c r="AL44" s="469"/>
      <c r="AM44" s="505"/>
      <c r="AN44" s="508"/>
      <c r="AO44" s="511"/>
      <c r="AR44" s="385"/>
      <c r="AS44" s="343"/>
      <c r="AT44" s="345"/>
      <c r="AU44" s="347"/>
      <c r="AV44" s="348"/>
      <c r="AW44" s="341"/>
      <c r="AX44" s="340"/>
      <c r="AY44" s="341"/>
      <c r="AZ44" s="335"/>
      <c r="BA44" s="342"/>
      <c r="BB44" s="335"/>
      <c r="BC44" s="334"/>
      <c r="BD44" s="338"/>
      <c r="BE44" s="313"/>
      <c r="BF44" s="315"/>
    </row>
    <row r="45" spans="1:58" ht="17.25" customHeight="1">
      <c r="A45" s="453"/>
      <c r="B45" s="513"/>
      <c r="C45" s="471">
        <v>9</v>
      </c>
      <c r="D45" s="472"/>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295"/>
      <c r="AL45" s="469"/>
      <c r="AM45" s="480" t="s">
        <v>53</v>
      </c>
      <c r="AN45" s="483">
        <f>SUM(AN36:AN44)</f>
        <v>0</v>
      </c>
      <c r="AO45" s="486">
        <f>SUM(AO36:AO44)</f>
        <v>0</v>
      </c>
      <c r="AR45" s="385"/>
      <c r="AS45" s="343" t="str">
        <f ca="1">IF(AS43="","",IFERROR(INDEX(INDIRECT("$B$" &amp; AS43+11 &amp;  ":$F$31"),MATCH("FW3",INDIRECT("$B$" &amp; AS43+11 &amp; ":$B$31"),0),2),""))</f>
        <v/>
      </c>
      <c r="AT45" s="344"/>
      <c r="AU45" s="346" t="str">
        <f ca="1">IF(AS43="","",IFERROR(INDEX(INDIRECT("$B$" &amp; AS43+11 &amp;  ":$F$31"),MATCH("FW3",INDIRECT("$B$" &amp; AS43+11 &amp; ":$B$31"),0),5),""))</f>
        <v/>
      </c>
      <c r="AV45" s="340"/>
      <c r="AW45" s="341">
        <f>IF(90000&lt;=AV45,90000,AV45)</f>
        <v>0</v>
      </c>
      <c r="AX45" s="340"/>
      <c r="AY45" s="341">
        <f>IF(10000&lt;=AX45,10000,AX45)</f>
        <v>0</v>
      </c>
      <c r="AZ45" s="335"/>
      <c r="BA45" s="342"/>
      <c r="BB45" s="335"/>
      <c r="BC45" s="334"/>
      <c r="BD45" s="338"/>
      <c r="BE45" s="313"/>
      <c r="BF45" s="315"/>
    </row>
    <row r="46" spans="1:58" ht="17.25" customHeight="1">
      <c r="A46" s="453"/>
      <c r="B46" s="513"/>
      <c r="C46" s="471">
        <v>10</v>
      </c>
      <c r="D46" s="472"/>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295"/>
      <c r="AL46" s="469"/>
      <c r="AM46" s="481"/>
      <c r="AN46" s="484"/>
      <c r="AO46" s="487"/>
      <c r="AR46" s="385"/>
      <c r="AS46" s="343"/>
      <c r="AT46" s="345"/>
      <c r="AU46" s="347"/>
      <c r="AV46" s="348"/>
      <c r="AW46" s="341"/>
      <c r="AX46" s="340"/>
      <c r="AY46" s="341"/>
      <c r="AZ46" s="335"/>
      <c r="BA46" s="342"/>
      <c r="BB46" s="335"/>
      <c r="BC46" s="334"/>
      <c r="BD46" s="338"/>
      <c r="BE46" s="313"/>
      <c r="BF46" s="315"/>
    </row>
    <row r="47" spans="1:58" ht="17.25" customHeight="1" thickBot="1">
      <c r="A47" s="453"/>
      <c r="B47" s="513"/>
      <c r="C47" s="471">
        <v>11</v>
      </c>
      <c r="D47" s="472"/>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295"/>
      <c r="AL47" s="470"/>
      <c r="AM47" s="482"/>
      <c r="AN47" s="485"/>
      <c r="AO47" s="488"/>
      <c r="AP47" s="8"/>
      <c r="AQ47" s="8"/>
      <c r="AR47" s="385"/>
      <c r="AS47" s="343" t="str">
        <f ca="1">IF(AS45="","",IFERROR(INDEX(INDIRECT("$B$" &amp; AS45+11 &amp;  ":$F$31"),MATCH("FW3",INDIRECT("$B$" &amp; AS45+11 &amp; ":$B$31"),0),2),""))</f>
        <v/>
      </c>
      <c r="AT47" s="344"/>
      <c r="AU47" s="346" t="str">
        <f ca="1">IF(AS45="","",IFERROR(INDEX(INDIRECT("$B$" &amp; AS45+11 &amp;  ":$F$31"),MATCH("FW3",INDIRECT("$B$" &amp; AS45+11 &amp; ":$B$31"),0),5),""))</f>
        <v/>
      </c>
      <c r="AV47" s="340"/>
      <c r="AW47" s="341">
        <f>IF(90000&lt;=AV47,90000,AV47)</f>
        <v>0</v>
      </c>
      <c r="AX47" s="340"/>
      <c r="AY47" s="341">
        <f>IF(10000&lt;=AX47,10000,AX47)</f>
        <v>0</v>
      </c>
      <c r="AZ47" s="335"/>
      <c r="BA47" s="342"/>
      <c r="BB47" s="335"/>
      <c r="BC47" s="334"/>
      <c r="BD47" s="338"/>
      <c r="BE47" s="313"/>
      <c r="BF47" s="315"/>
    </row>
    <row r="48" spans="1:58" ht="17.25" customHeight="1" thickBot="1">
      <c r="A48" s="453"/>
      <c r="B48" s="513"/>
      <c r="C48" s="471">
        <v>12</v>
      </c>
      <c r="D48" s="472"/>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296"/>
      <c r="AL48" s="67"/>
      <c r="AM48" s="44"/>
      <c r="AN48" s="45"/>
      <c r="AO48" s="46"/>
      <c r="AP48" s="46"/>
      <c r="AQ48" s="46"/>
      <c r="AR48" s="386"/>
      <c r="AS48" s="349"/>
      <c r="AT48" s="350"/>
      <c r="AU48" s="351"/>
      <c r="AV48" s="352"/>
      <c r="AW48" s="353"/>
      <c r="AX48" s="354"/>
      <c r="AY48" s="353"/>
      <c r="AZ48" s="336"/>
      <c r="BA48" s="355"/>
      <c r="BB48" s="336"/>
      <c r="BC48" s="337"/>
      <c r="BD48" s="339"/>
      <c r="BE48" s="314"/>
      <c r="BF48" s="316"/>
    </row>
    <row r="49" spans="1:58" ht="16.5" customHeight="1">
      <c r="A49" s="453"/>
      <c r="B49" s="513"/>
      <c r="C49" s="471">
        <v>13</v>
      </c>
      <c r="D49" s="472"/>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297"/>
      <c r="AL49" s="68"/>
      <c r="AM49" s="46"/>
      <c r="AN49" s="46"/>
      <c r="AO49" s="46"/>
      <c r="AP49" s="46"/>
      <c r="AQ49" s="46"/>
      <c r="AR49" s="317" t="s">
        <v>139</v>
      </c>
      <c r="AS49" s="318"/>
      <c r="AT49" s="319"/>
      <c r="AU49" s="323"/>
      <c r="AV49" s="325">
        <f t="shared" ref="AV49:BE49" si="14">SUM(AV19:AV48)</f>
        <v>0</v>
      </c>
      <c r="AW49" s="327">
        <f t="shared" si="14"/>
        <v>0</v>
      </c>
      <c r="AX49" s="325">
        <f t="shared" si="14"/>
        <v>0</v>
      </c>
      <c r="AY49" s="327">
        <f t="shared" si="14"/>
        <v>0</v>
      </c>
      <c r="AZ49" s="325">
        <f>SUM(AZ19:AZ48)</f>
        <v>0</v>
      </c>
      <c r="BA49" s="327">
        <f>SUM(BA19:BA48)</f>
        <v>0</v>
      </c>
      <c r="BB49" s="325">
        <f>SUM(BB19:BB48)</f>
        <v>0</v>
      </c>
      <c r="BC49" s="329">
        <f>SUM(BC19:BC48)</f>
        <v>0</v>
      </c>
      <c r="BD49" s="327">
        <f t="shared" si="14"/>
        <v>0</v>
      </c>
      <c r="BE49" s="325">
        <f t="shared" si="14"/>
        <v>0</v>
      </c>
      <c r="BF49" s="332"/>
    </row>
    <row r="50" spans="1:58" ht="16.5" customHeight="1" thickBot="1">
      <c r="A50" s="514"/>
      <c r="B50" s="515"/>
      <c r="C50" s="518" t="s">
        <v>54</v>
      </c>
      <c r="D50" s="519"/>
      <c r="E50" s="519"/>
      <c r="F50" s="520"/>
      <c r="G50" s="49">
        <f>COUNTIF(G37:G49,"出")</f>
        <v>0</v>
      </c>
      <c r="H50" s="49">
        <f t="shared" ref="H50:AK50" si="15">COUNTIF(H37:H49,"出")</f>
        <v>0</v>
      </c>
      <c r="I50" s="49">
        <f t="shared" si="15"/>
        <v>0</v>
      </c>
      <c r="J50" s="49">
        <f t="shared" si="15"/>
        <v>0</v>
      </c>
      <c r="K50" s="49">
        <f t="shared" si="15"/>
        <v>0</v>
      </c>
      <c r="L50" s="49">
        <f t="shared" si="15"/>
        <v>0</v>
      </c>
      <c r="M50" s="49">
        <f t="shared" si="15"/>
        <v>0</v>
      </c>
      <c r="N50" s="49">
        <f t="shared" si="15"/>
        <v>0</v>
      </c>
      <c r="O50" s="49">
        <f t="shared" si="15"/>
        <v>0</v>
      </c>
      <c r="P50" s="49">
        <f t="shared" si="15"/>
        <v>0</v>
      </c>
      <c r="Q50" s="49">
        <f t="shared" si="15"/>
        <v>0</v>
      </c>
      <c r="R50" s="49">
        <f t="shared" si="15"/>
        <v>0</v>
      </c>
      <c r="S50" s="49">
        <f t="shared" si="15"/>
        <v>0</v>
      </c>
      <c r="T50" s="49">
        <f t="shared" si="15"/>
        <v>0</v>
      </c>
      <c r="U50" s="49">
        <f t="shared" si="15"/>
        <v>0</v>
      </c>
      <c r="V50" s="49">
        <f t="shared" si="15"/>
        <v>0</v>
      </c>
      <c r="W50" s="49">
        <f t="shared" si="15"/>
        <v>0</v>
      </c>
      <c r="X50" s="49">
        <f t="shared" si="15"/>
        <v>0</v>
      </c>
      <c r="Y50" s="49">
        <f t="shared" si="15"/>
        <v>0</v>
      </c>
      <c r="Z50" s="49">
        <f t="shared" si="15"/>
        <v>0</v>
      </c>
      <c r="AA50" s="49">
        <f t="shared" si="15"/>
        <v>0</v>
      </c>
      <c r="AB50" s="49">
        <f t="shared" si="15"/>
        <v>0</v>
      </c>
      <c r="AC50" s="49">
        <f t="shared" si="15"/>
        <v>0</v>
      </c>
      <c r="AD50" s="49">
        <f t="shared" si="15"/>
        <v>0</v>
      </c>
      <c r="AE50" s="49">
        <f t="shared" si="15"/>
        <v>0</v>
      </c>
      <c r="AF50" s="49">
        <f t="shared" si="15"/>
        <v>0</v>
      </c>
      <c r="AG50" s="49">
        <f t="shared" si="15"/>
        <v>0</v>
      </c>
      <c r="AH50" s="49">
        <f t="shared" si="15"/>
        <v>0</v>
      </c>
      <c r="AI50" s="49">
        <f t="shared" si="15"/>
        <v>0</v>
      </c>
      <c r="AJ50" s="49">
        <f t="shared" si="15"/>
        <v>0</v>
      </c>
      <c r="AK50" s="298">
        <f t="shared" si="15"/>
        <v>0</v>
      </c>
      <c r="AL50" s="68"/>
      <c r="AM50" s="46"/>
      <c r="AN50" s="46"/>
      <c r="AO50" s="46"/>
      <c r="AP50" s="46"/>
      <c r="AQ50" s="46"/>
      <c r="AR50" s="320"/>
      <c r="AS50" s="321"/>
      <c r="AT50" s="322"/>
      <c r="AU50" s="324"/>
      <c r="AV50" s="326"/>
      <c r="AW50" s="328"/>
      <c r="AX50" s="326"/>
      <c r="AY50" s="328"/>
      <c r="AZ50" s="326"/>
      <c r="BA50" s="328"/>
      <c r="BB50" s="326"/>
      <c r="BC50" s="330"/>
      <c r="BD50" s="328"/>
      <c r="BE50" s="331"/>
      <c r="BF50" s="333"/>
    </row>
    <row r="51" spans="1:58" ht="16.5" customHeight="1">
      <c r="AK51" s="46"/>
      <c r="AL51" s="46"/>
      <c r="AM51" s="46"/>
      <c r="AN51" s="46"/>
      <c r="AO51" s="46"/>
      <c r="AP51" s="13"/>
      <c r="AQ51" s="13"/>
      <c r="AR51" s="307" t="s">
        <v>140</v>
      </c>
      <c r="AS51" s="308"/>
      <c r="AT51" s="308"/>
      <c r="AU51" s="90"/>
      <c r="AV51" s="91">
        <f>SUM(AV9:AV18)</f>
        <v>0</v>
      </c>
      <c r="AW51" s="92">
        <f t="shared" ref="AW51:BE51" si="16">SUM(AW9:AW18)</f>
        <v>0</v>
      </c>
      <c r="AX51" s="93">
        <f t="shared" si="16"/>
        <v>0</v>
      </c>
      <c r="AY51" s="94">
        <f t="shared" si="16"/>
        <v>0</v>
      </c>
      <c r="AZ51" s="91">
        <f>SUM(AZ9:AZ18)</f>
        <v>0</v>
      </c>
      <c r="BA51" s="92">
        <f t="shared" si="16"/>
        <v>0</v>
      </c>
      <c r="BB51" s="91">
        <f t="shared" si="16"/>
        <v>0</v>
      </c>
      <c r="BC51" s="95">
        <f t="shared" si="16"/>
        <v>0</v>
      </c>
      <c r="BD51" s="94">
        <f t="shared" si="16"/>
        <v>0</v>
      </c>
      <c r="BE51" s="96">
        <f t="shared" si="16"/>
        <v>0</v>
      </c>
      <c r="BF51" s="97"/>
    </row>
    <row r="52" spans="1:58" ht="16.5" customHeight="1">
      <c r="A52" s="489" t="s">
        <v>55</v>
      </c>
      <c r="B52" s="490"/>
      <c r="C52" s="490"/>
      <c r="D52" s="490"/>
      <c r="E52" s="491"/>
      <c r="F52" s="50" t="s">
        <v>56</v>
      </c>
      <c r="G52" s="51" t="s">
        <v>32</v>
      </c>
      <c r="H52" s="51" t="s">
        <v>30</v>
      </c>
      <c r="I52" s="51" t="s">
        <v>31</v>
      </c>
      <c r="J52" s="51" t="s">
        <v>57</v>
      </c>
      <c r="K52" s="51" t="s">
        <v>58</v>
      </c>
      <c r="L52" s="51" t="s">
        <v>59</v>
      </c>
      <c r="M52" s="51" t="s">
        <v>60</v>
      </c>
      <c r="N52" s="51" t="s">
        <v>61</v>
      </c>
      <c r="O52" s="51" t="s">
        <v>62</v>
      </c>
      <c r="P52" s="51" t="s">
        <v>63</v>
      </c>
      <c r="Q52" s="51" t="s">
        <v>64</v>
      </c>
      <c r="R52" s="51" t="s">
        <v>65</v>
      </c>
      <c r="S52" s="51" t="s">
        <v>66</v>
      </c>
      <c r="T52" s="51" t="s">
        <v>67</v>
      </c>
      <c r="U52" s="51" t="s">
        <v>68</v>
      </c>
      <c r="V52" s="51" t="s">
        <v>69</v>
      </c>
      <c r="W52" s="473" t="s">
        <v>70</v>
      </c>
      <c r="X52" s="474"/>
      <c r="Y52" s="475"/>
      <c r="AL52" s="46"/>
      <c r="AM52" s="46"/>
      <c r="AN52" s="46"/>
      <c r="AO52" s="46"/>
      <c r="AP52" s="46"/>
      <c r="AQ52" s="46"/>
      <c r="AR52" s="309" t="s">
        <v>141</v>
      </c>
      <c r="AS52" s="310"/>
      <c r="AT52" s="310"/>
      <c r="AU52" s="98"/>
      <c r="AV52" s="99">
        <f>SUM(AV19:AV28)</f>
        <v>0</v>
      </c>
      <c r="AW52" s="100">
        <f t="shared" ref="AW52:BD52" si="17">SUM(AW19:AW28)</f>
        <v>0</v>
      </c>
      <c r="AX52" s="99">
        <f t="shared" si="17"/>
        <v>0</v>
      </c>
      <c r="AY52" s="100">
        <f t="shared" si="17"/>
        <v>0</v>
      </c>
      <c r="AZ52" s="99">
        <f t="shared" si="17"/>
        <v>0</v>
      </c>
      <c r="BA52" s="100">
        <f t="shared" si="17"/>
        <v>0</v>
      </c>
      <c r="BB52" s="99">
        <f t="shared" si="17"/>
        <v>0</v>
      </c>
      <c r="BC52" s="101">
        <f t="shared" si="17"/>
        <v>0</v>
      </c>
      <c r="BD52" s="100">
        <f t="shared" si="17"/>
        <v>0</v>
      </c>
      <c r="BE52" s="102">
        <f>SUM(BE19:BE28)</f>
        <v>0</v>
      </c>
      <c r="BF52" s="103"/>
    </row>
    <row r="53" spans="1:58" ht="16.5" customHeight="1">
      <c r="A53" s="492"/>
      <c r="B53" s="493"/>
      <c r="C53" s="493"/>
      <c r="D53" s="493"/>
      <c r="E53" s="494"/>
      <c r="F53" s="50" t="s">
        <v>71</v>
      </c>
      <c r="G53" s="52"/>
      <c r="H53" s="52"/>
      <c r="I53" s="52"/>
      <c r="J53" s="52"/>
      <c r="K53" s="52"/>
      <c r="L53" s="52"/>
      <c r="M53" s="52"/>
      <c r="N53" s="52"/>
      <c r="O53" s="52"/>
      <c r="P53" s="52"/>
      <c r="Q53" s="52"/>
      <c r="R53" s="52"/>
      <c r="S53" s="52"/>
      <c r="T53" s="52"/>
      <c r="U53" s="52"/>
      <c r="V53" s="52"/>
      <c r="W53" s="476">
        <f>SUM(G53:S53)</f>
        <v>0</v>
      </c>
      <c r="X53" s="477"/>
      <c r="Y53" s="478"/>
      <c r="AL53" s="46"/>
      <c r="AM53" s="46"/>
      <c r="AN53" s="46"/>
      <c r="AO53" s="46"/>
      <c r="AP53" s="46"/>
      <c r="AQ53" s="46"/>
      <c r="AR53" s="309" t="s">
        <v>142</v>
      </c>
      <c r="AS53" s="310"/>
      <c r="AT53" s="310"/>
      <c r="AU53" s="98"/>
      <c r="AV53" s="99">
        <f>SUM(AV29:AV38)</f>
        <v>0</v>
      </c>
      <c r="AW53" s="100">
        <f t="shared" ref="AW53:BE53" si="18">SUM(AW29:AW38)</f>
        <v>0</v>
      </c>
      <c r="AX53" s="99">
        <f t="shared" si="18"/>
        <v>0</v>
      </c>
      <c r="AY53" s="100">
        <f t="shared" si="18"/>
        <v>0</v>
      </c>
      <c r="AZ53" s="104">
        <f t="shared" si="18"/>
        <v>0</v>
      </c>
      <c r="BA53" s="105">
        <f t="shared" si="18"/>
        <v>0</v>
      </c>
      <c r="BB53" s="104">
        <f t="shared" si="18"/>
        <v>0</v>
      </c>
      <c r="BC53" s="106">
        <f>SUM(BC29:BC38)</f>
        <v>0</v>
      </c>
      <c r="BD53" s="100">
        <f t="shared" si="18"/>
        <v>0</v>
      </c>
      <c r="BE53" s="102">
        <f t="shared" si="18"/>
        <v>0</v>
      </c>
      <c r="BF53" s="103"/>
    </row>
    <row r="54" spans="1:58" ht="16.5" customHeight="1" thickBot="1">
      <c r="A54" s="492"/>
      <c r="B54" s="493"/>
      <c r="C54" s="493"/>
      <c r="D54" s="493"/>
      <c r="E54" s="494"/>
      <c r="F54" s="50" t="s">
        <v>72</v>
      </c>
      <c r="G54" s="53">
        <f>AK84</f>
        <v>0</v>
      </c>
      <c r="H54" s="53">
        <f>AK85</f>
        <v>0</v>
      </c>
      <c r="I54" s="53">
        <f>AK86</f>
        <v>0</v>
      </c>
      <c r="J54" s="53">
        <f>AK87</f>
        <v>0</v>
      </c>
      <c r="K54" s="53">
        <f>AK88</f>
        <v>0</v>
      </c>
      <c r="L54" s="53">
        <f>AK89</f>
        <v>0</v>
      </c>
      <c r="M54" s="53">
        <f>AK90</f>
        <v>0</v>
      </c>
      <c r="N54" s="53">
        <f>AK91</f>
        <v>0</v>
      </c>
      <c r="O54" s="53">
        <f>AK92</f>
        <v>0</v>
      </c>
      <c r="P54" s="53">
        <f>AK93</f>
        <v>0</v>
      </c>
      <c r="Q54" s="53">
        <f>AK94</f>
        <v>0</v>
      </c>
      <c r="R54" s="53">
        <f>AK95</f>
        <v>0</v>
      </c>
      <c r="S54" s="53">
        <f>AK96</f>
        <v>0</v>
      </c>
      <c r="T54" s="53">
        <f>AK97</f>
        <v>0</v>
      </c>
      <c r="U54" s="53">
        <f>AK98</f>
        <v>0</v>
      </c>
      <c r="V54" s="53">
        <f>AK99</f>
        <v>0</v>
      </c>
      <c r="W54" s="476">
        <f>SUM(G54:S54)</f>
        <v>0</v>
      </c>
      <c r="X54" s="477"/>
      <c r="Y54" s="478"/>
      <c r="AO54" s="35"/>
      <c r="AP54" s="13"/>
      <c r="AQ54" s="13"/>
      <c r="AR54" s="311" t="s">
        <v>143</v>
      </c>
      <c r="AS54" s="312"/>
      <c r="AT54" s="312"/>
      <c r="AU54" s="107"/>
      <c r="AV54" s="108">
        <f>SUM(AV39:AV48)</f>
        <v>0</v>
      </c>
      <c r="AW54" s="109">
        <f t="shared" ref="AW54:BE54" si="19">SUM(AW39:AW48)</f>
        <v>0</v>
      </c>
      <c r="AX54" s="108">
        <f t="shared" si="19"/>
        <v>0</v>
      </c>
      <c r="AY54" s="109">
        <f t="shared" si="19"/>
        <v>0</v>
      </c>
      <c r="AZ54" s="110">
        <f t="shared" si="19"/>
        <v>0</v>
      </c>
      <c r="BA54" s="111">
        <f t="shared" si="19"/>
        <v>0</v>
      </c>
      <c r="BB54" s="110">
        <f t="shared" si="19"/>
        <v>0</v>
      </c>
      <c r="BC54" s="112">
        <f>SUM(BC39:BC48)</f>
        <v>0</v>
      </c>
      <c r="BD54" s="109">
        <f t="shared" si="19"/>
        <v>0</v>
      </c>
      <c r="BE54" s="113">
        <f t="shared" si="19"/>
        <v>0</v>
      </c>
      <c r="BF54" s="114"/>
    </row>
    <row r="55" spans="1:58" ht="16.5" customHeight="1">
      <c r="A55" s="495"/>
      <c r="B55" s="496"/>
      <c r="C55" s="496"/>
      <c r="D55" s="496"/>
      <c r="E55" s="497"/>
      <c r="F55" s="54" t="s">
        <v>73</v>
      </c>
      <c r="G55" s="126">
        <f>G54</f>
        <v>0</v>
      </c>
      <c r="H55" s="126">
        <f t="shared" ref="H55:V55" si="20">H54</f>
        <v>0</v>
      </c>
      <c r="I55" s="126">
        <f t="shared" si="20"/>
        <v>0</v>
      </c>
      <c r="J55" s="126">
        <f t="shared" si="20"/>
        <v>0</v>
      </c>
      <c r="K55" s="126">
        <f t="shared" si="20"/>
        <v>0</v>
      </c>
      <c r="L55" s="126">
        <f t="shared" si="20"/>
        <v>0</v>
      </c>
      <c r="M55" s="126">
        <f t="shared" si="20"/>
        <v>0</v>
      </c>
      <c r="N55" s="126">
        <f t="shared" si="20"/>
        <v>0</v>
      </c>
      <c r="O55" s="126">
        <f t="shared" si="20"/>
        <v>0</v>
      </c>
      <c r="P55" s="126">
        <f t="shared" si="20"/>
        <v>0</v>
      </c>
      <c r="Q55" s="126">
        <f t="shared" si="20"/>
        <v>0</v>
      </c>
      <c r="R55" s="126">
        <f t="shared" si="20"/>
        <v>0</v>
      </c>
      <c r="S55" s="126">
        <f t="shared" si="20"/>
        <v>0</v>
      </c>
      <c r="T55" s="126">
        <f t="shared" si="20"/>
        <v>0</v>
      </c>
      <c r="U55" s="126">
        <f t="shared" si="20"/>
        <v>0</v>
      </c>
      <c r="V55" s="126">
        <f t="shared" si="20"/>
        <v>0</v>
      </c>
      <c r="W55" s="479">
        <f>SUM(G55:S55)</f>
        <v>0</v>
      </c>
      <c r="X55" s="479"/>
      <c r="Y55" s="479"/>
      <c r="Z55" s="4" t="s">
        <v>74</v>
      </c>
      <c r="AO55" s="35"/>
      <c r="AP55" s="13"/>
      <c r="AQ55" s="13"/>
    </row>
    <row r="56" spans="1:58" ht="13.5" customHeight="1">
      <c r="AO56" s="13"/>
      <c r="AP56" s="13"/>
      <c r="AQ56" s="13"/>
    </row>
    <row r="57" spans="1:58" ht="13.5" customHeight="1">
      <c r="AO57" s="55"/>
      <c r="AP57" s="55"/>
      <c r="AQ57" s="55"/>
    </row>
    <row r="58" spans="1:58" ht="13.5" hidden="1" customHeight="1">
      <c r="K58" s="56" t="s">
        <v>75</v>
      </c>
      <c r="AO58" s="35"/>
      <c r="AP58" s="35"/>
      <c r="AQ58" s="35"/>
    </row>
    <row r="59" spans="1:58" ht="13.5" hidden="1" customHeight="1">
      <c r="AO59" s="35"/>
      <c r="AP59" s="35"/>
      <c r="AQ59" s="35"/>
    </row>
    <row r="60" spans="1:58" ht="13.5" hidden="1" customHeight="1">
      <c r="K60" s="56" t="s">
        <v>6</v>
      </c>
      <c r="L60" s="56" t="s">
        <v>76</v>
      </c>
      <c r="AO60" s="35"/>
      <c r="AP60" s="35"/>
      <c r="AQ60" s="35"/>
    </row>
    <row r="61" spans="1:58" ht="13.5" hidden="1" customHeight="1">
      <c r="K61" s="56" t="s">
        <v>77</v>
      </c>
      <c r="L61" s="4" t="s">
        <v>78</v>
      </c>
      <c r="AO61" s="35"/>
      <c r="AP61" s="35"/>
      <c r="AQ61" s="35"/>
    </row>
    <row r="62" spans="1:58" ht="13.5" hidden="1" customHeight="1">
      <c r="K62" s="56" t="s">
        <v>79</v>
      </c>
      <c r="L62" s="56" t="s">
        <v>80</v>
      </c>
    </row>
    <row r="63" spans="1:58" ht="13.5" hidden="1" customHeight="1">
      <c r="K63" s="56" t="s">
        <v>81</v>
      </c>
      <c r="L63" s="56" t="s">
        <v>82</v>
      </c>
    </row>
    <row r="64" spans="1:58" ht="13.5" hidden="1" customHeight="1">
      <c r="K64" s="56" t="s">
        <v>83</v>
      </c>
      <c r="L64" s="56" t="s">
        <v>84</v>
      </c>
    </row>
    <row r="65" spans="11:22" ht="13.5" hidden="1" customHeight="1">
      <c r="K65" s="56" t="s">
        <v>85</v>
      </c>
      <c r="L65" s="56" t="s">
        <v>86</v>
      </c>
    </row>
    <row r="66" spans="11:22" ht="13.5" hidden="1" customHeight="1">
      <c r="K66" s="56" t="s">
        <v>87</v>
      </c>
      <c r="L66" s="56" t="s">
        <v>88</v>
      </c>
    </row>
    <row r="67" spans="11:22" ht="13.5" hidden="1" customHeight="1">
      <c r="K67" s="56" t="s">
        <v>89</v>
      </c>
      <c r="L67" s="56" t="s">
        <v>90</v>
      </c>
    </row>
    <row r="68" spans="11:22" ht="13.5" hidden="1" customHeight="1">
      <c r="K68" s="56" t="s">
        <v>91</v>
      </c>
      <c r="L68" s="56" t="s">
        <v>92</v>
      </c>
    </row>
    <row r="69" spans="11:22" ht="13.5" hidden="1" customHeight="1">
      <c r="K69" s="56" t="s">
        <v>93</v>
      </c>
      <c r="L69" s="56" t="s">
        <v>94</v>
      </c>
    </row>
    <row r="70" spans="11:22" ht="13.5" hidden="1" customHeight="1">
      <c r="K70" s="56" t="s">
        <v>95</v>
      </c>
      <c r="L70" s="56" t="s">
        <v>96</v>
      </c>
      <c r="U70" s="56"/>
      <c r="V70" s="56"/>
    </row>
    <row r="71" spans="11:22" ht="13.5" hidden="1" customHeight="1">
      <c r="K71" s="56" t="s">
        <v>97</v>
      </c>
      <c r="L71" s="56" t="s">
        <v>98</v>
      </c>
      <c r="U71" s="56"/>
      <c r="V71" s="56"/>
    </row>
    <row r="72" spans="11:22" ht="13.5" hidden="1" customHeight="1">
      <c r="K72" s="56" t="s">
        <v>99</v>
      </c>
      <c r="L72" s="56" t="s">
        <v>100</v>
      </c>
      <c r="U72" s="56"/>
      <c r="V72" s="56"/>
    </row>
    <row r="73" spans="11:22" ht="13.5" hidden="1" customHeight="1">
      <c r="K73" s="56" t="s">
        <v>101</v>
      </c>
      <c r="L73" s="56" t="s">
        <v>102</v>
      </c>
    </row>
    <row r="74" spans="11:22" ht="13.5" hidden="1" customHeight="1">
      <c r="K74" s="4" t="s">
        <v>103</v>
      </c>
      <c r="L74" s="4" t="s">
        <v>104</v>
      </c>
    </row>
    <row r="75" spans="11:22" ht="13.5" hidden="1" customHeight="1">
      <c r="K75" s="4" t="s">
        <v>69</v>
      </c>
      <c r="L75" s="4" t="s">
        <v>105</v>
      </c>
    </row>
    <row r="76" spans="11:22" ht="13.5" hidden="1" customHeight="1">
      <c r="K76" s="56" t="s">
        <v>67</v>
      </c>
      <c r="L76" s="56" t="s">
        <v>106</v>
      </c>
    </row>
    <row r="77" spans="11:22" ht="13.5" hidden="1" customHeight="1"/>
    <row r="78" spans="11:22" ht="13.5" hidden="1" customHeight="1"/>
    <row r="79" spans="11:22" ht="13.5" hidden="1" customHeight="1"/>
    <row r="80" spans="11:22" ht="13.5" hidden="1" customHeight="1"/>
    <row r="81" spans="5:37" ht="13.5" hidden="1" customHeight="1"/>
    <row r="82" spans="5:37" ht="13.5" hidden="1" customHeight="1"/>
    <row r="83" spans="5:37" ht="13.5" hidden="1" customHeight="1">
      <c r="E83" s="53"/>
      <c r="F83" s="57">
        <v>1</v>
      </c>
      <c r="G83" s="57">
        <v>2</v>
      </c>
      <c r="H83" s="57">
        <v>3</v>
      </c>
      <c r="I83" s="57">
        <v>4</v>
      </c>
      <c r="J83" s="57">
        <v>5</v>
      </c>
      <c r="K83" s="57">
        <v>6</v>
      </c>
      <c r="L83" s="57">
        <v>7</v>
      </c>
      <c r="M83" s="57">
        <v>8</v>
      </c>
      <c r="N83" s="57">
        <v>9</v>
      </c>
      <c r="O83" s="57">
        <v>10</v>
      </c>
      <c r="P83" s="57">
        <v>11</v>
      </c>
      <c r="Q83" s="57">
        <v>12</v>
      </c>
      <c r="R83" s="57">
        <v>13</v>
      </c>
      <c r="S83" s="57">
        <v>14</v>
      </c>
      <c r="T83" s="57">
        <v>15</v>
      </c>
      <c r="U83" s="57">
        <v>16</v>
      </c>
      <c r="V83" s="57">
        <v>17</v>
      </c>
      <c r="W83" s="57">
        <v>18</v>
      </c>
      <c r="X83" s="57">
        <v>19</v>
      </c>
      <c r="Y83" s="57">
        <v>20</v>
      </c>
      <c r="Z83" s="57">
        <v>21</v>
      </c>
      <c r="AA83" s="57">
        <v>22</v>
      </c>
      <c r="AB83" s="57">
        <v>23</v>
      </c>
      <c r="AC83" s="57">
        <v>24</v>
      </c>
      <c r="AD83" s="57">
        <v>25</v>
      </c>
      <c r="AE83" s="57">
        <v>26</v>
      </c>
      <c r="AF83" s="57">
        <v>27</v>
      </c>
      <c r="AG83" s="57">
        <v>28</v>
      </c>
      <c r="AH83" s="57">
        <v>29</v>
      </c>
      <c r="AI83" s="57">
        <v>30</v>
      </c>
      <c r="AJ83" s="58">
        <v>31</v>
      </c>
      <c r="AK83" s="51" t="s">
        <v>38</v>
      </c>
    </row>
    <row r="84" spans="5:37" ht="13.5" hidden="1" customHeight="1">
      <c r="E84" s="51" t="s">
        <v>32</v>
      </c>
      <c r="F84" s="53">
        <f t="shared" ref="F84:AJ84" si="21">IF(COUNTIF(G$11:G$30,$E84)=0,0,1)</f>
        <v>0</v>
      </c>
      <c r="G84" s="53">
        <f t="shared" si="21"/>
        <v>0</v>
      </c>
      <c r="H84" s="53">
        <f t="shared" si="21"/>
        <v>0</v>
      </c>
      <c r="I84" s="53">
        <f t="shared" si="21"/>
        <v>0</v>
      </c>
      <c r="J84" s="53">
        <f t="shared" si="21"/>
        <v>0</v>
      </c>
      <c r="K84" s="53">
        <f t="shared" si="21"/>
        <v>0</v>
      </c>
      <c r="L84" s="53">
        <f t="shared" si="21"/>
        <v>0</v>
      </c>
      <c r="M84" s="53">
        <f t="shared" si="21"/>
        <v>0</v>
      </c>
      <c r="N84" s="53">
        <f t="shared" si="21"/>
        <v>0</v>
      </c>
      <c r="O84" s="53">
        <f t="shared" si="21"/>
        <v>0</v>
      </c>
      <c r="P84" s="53">
        <f t="shared" si="21"/>
        <v>0</v>
      </c>
      <c r="Q84" s="53">
        <f t="shared" si="21"/>
        <v>0</v>
      </c>
      <c r="R84" s="53">
        <f t="shared" si="21"/>
        <v>0</v>
      </c>
      <c r="S84" s="53">
        <f t="shared" si="21"/>
        <v>0</v>
      </c>
      <c r="T84" s="53">
        <f t="shared" si="21"/>
        <v>0</v>
      </c>
      <c r="U84" s="53">
        <f t="shared" si="21"/>
        <v>0</v>
      </c>
      <c r="V84" s="53">
        <f t="shared" si="21"/>
        <v>0</v>
      </c>
      <c r="W84" s="53">
        <f t="shared" si="21"/>
        <v>0</v>
      </c>
      <c r="X84" s="53">
        <f t="shared" si="21"/>
        <v>0</v>
      </c>
      <c r="Y84" s="53">
        <f t="shared" si="21"/>
        <v>0</v>
      </c>
      <c r="Z84" s="53">
        <f t="shared" si="21"/>
        <v>0</v>
      </c>
      <c r="AA84" s="53">
        <f t="shared" si="21"/>
        <v>0</v>
      </c>
      <c r="AB84" s="53">
        <f t="shared" si="21"/>
        <v>0</v>
      </c>
      <c r="AC84" s="53">
        <f t="shared" si="21"/>
        <v>0</v>
      </c>
      <c r="AD84" s="53">
        <f t="shared" si="21"/>
        <v>0</v>
      </c>
      <c r="AE84" s="53">
        <f t="shared" si="21"/>
        <v>0</v>
      </c>
      <c r="AF84" s="53">
        <f t="shared" si="21"/>
        <v>0</v>
      </c>
      <c r="AG84" s="53">
        <f t="shared" si="21"/>
        <v>0</v>
      </c>
      <c r="AH84" s="53">
        <f t="shared" si="21"/>
        <v>0</v>
      </c>
      <c r="AI84" s="53">
        <f t="shared" si="21"/>
        <v>0</v>
      </c>
      <c r="AJ84" s="53">
        <f t="shared" si="21"/>
        <v>0</v>
      </c>
      <c r="AK84" s="53">
        <f>COUNTIF(F84:AJ84,1)</f>
        <v>0</v>
      </c>
    </row>
    <row r="85" spans="5:37" ht="13.5" hidden="1" customHeight="1">
      <c r="E85" s="51" t="s">
        <v>30</v>
      </c>
      <c r="F85" s="53">
        <f t="shared" ref="F85:AJ85" si="22">IF(COUNTIF(G$11:G$30,$E85)=0,0,1)</f>
        <v>0</v>
      </c>
      <c r="G85" s="53">
        <f t="shared" si="22"/>
        <v>0</v>
      </c>
      <c r="H85" s="53">
        <f t="shared" si="22"/>
        <v>0</v>
      </c>
      <c r="I85" s="53">
        <f t="shared" si="22"/>
        <v>0</v>
      </c>
      <c r="J85" s="53">
        <f t="shared" si="22"/>
        <v>0</v>
      </c>
      <c r="K85" s="53">
        <f t="shared" si="22"/>
        <v>0</v>
      </c>
      <c r="L85" s="53">
        <f t="shared" si="22"/>
        <v>0</v>
      </c>
      <c r="M85" s="53">
        <f t="shared" si="22"/>
        <v>0</v>
      </c>
      <c r="N85" s="53">
        <f t="shared" si="22"/>
        <v>0</v>
      </c>
      <c r="O85" s="53">
        <f t="shared" si="22"/>
        <v>0</v>
      </c>
      <c r="P85" s="53">
        <f t="shared" si="22"/>
        <v>0</v>
      </c>
      <c r="Q85" s="53">
        <f t="shared" si="22"/>
        <v>0</v>
      </c>
      <c r="R85" s="53">
        <f t="shared" si="22"/>
        <v>0</v>
      </c>
      <c r="S85" s="53">
        <f t="shared" si="22"/>
        <v>0</v>
      </c>
      <c r="T85" s="53">
        <f t="shared" si="22"/>
        <v>0</v>
      </c>
      <c r="U85" s="53">
        <f t="shared" si="22"/>
        <v>0</v>
      </c>
      <c r="V85" s="53">
        <f t="shared" si="22"/>
        <v>0</v>
      </c>
      <c r="W85" s="53">
        <f t="shared" si="22"/>
        <v>0</v>
      </c>
      <c r="X85" s="53">
        <f t="shared" si="22"/>
        <v>0</v>
      </c>
      <c r="Y85" s="53">
        <f t="shared" si="22"/>
        <v>0</v>
      </c>
      <c r="Z85" s="53">
        <f t="shared" si="22"/>
        <v>0</v>
      </c>
      <c r="AA85" s="53">
        <f t="shared" si="22"/>
        <v>0</v>
      </c>
      <c r="AB85" s="53">
        <f t="shared" si="22"/>
        <v>0</v>
      </c>
      <c r="AC85" s="53">
        <f t="shared" si="22"/>
        <v>0</v>
      </c>
      <c r="AD85" s="53">
        <f t="shared" si="22"/>
        <v>0</v>
      </c>
      <c r="AE85" s="53">
        <f t="shared" si="22"/>
        <v>0</v>
      </c>
      <c r="AF85" s="53">
        <f t="shared" si="22"/>
        <v>0</v>
      </c>
      <c r="AG85" s="53">
        <f t="shared" si="22"/>
        <v>0</v>
      </c>
      <c r="AH85" s="53">
        <f t="shared" si="22"/>
        <v>0</v>
      </c>
      <c r="AI85" s="53">
        <f t="shared" si="22"/>
        <v>0</v>
      </c>
      <c r="AJ85" s="53">
        <f t="shared" si="22"/>
        <v>0</v>
      </c>
      <c r="AK85" s="53">
        <f t="shared" ref="AK85:AK99" si="23">COUNTIF(F85:AJ85,1)</f>
        <v>0</v>
      </c>
    </row>
    <row r="86" spans="5:37" ht="13.5" hidden="1" customHeight="1">
      <c r="E86" s="51" t="s">
        <v>31</v>
      </c>
      <c r="F86" s="53">
        <f t="shared" ref="F86:AJ86" si="24">IF(COUNTIF(G$11:G$30,$E86)=0,0,1)</f>
        <v>0</v>
      </c>
      <c r="G86" s="53">
        <f t="shared" si="24"/>
        <v>0</v>
      </c>
      <c r="H86" s="53">
        <f t="shared" si="24"/>
        <v>0</v>
      </c>
      <c r="I86" s="53">
        <f t="shared" si="24"/>
        <v>0</v>
      </c>
      <c r="J86" s="53">
        <f t="shared" si="24"/>
        <v>0</v>
      </c>
      <c r="K86" s="53">
        <f t="shared" si="24"/>
        <v>0</v>
      </c>
      <c r="L86" s="53">
        <f t="shared" si="24"/>
        <v>0</v>
      </c>
      <c r="M86" s="53">
        <f t="shared" si="24"/>
        <v>0</v>
      </c>
      <c r="N86" s="53">
        <f t="shared" si="24"/>
        <v>0</v>
      </c>
      <c r="O86" s="53">
        <f t="shared" si="24"/>
        <v>0</v>
      </c>
      <c r="P86" s="53">
        <f t="shared" si="24"/>
        <v>0</v>
      </c>
      <c r="Q86" s="53">
        <f t="shared" si="24"/>
        <v>0</v>
      </c>
      <c r="R86" s="53">
        <f t="shared" si="24"/>
        <v>0</v>
      </c>
      <c r="S86" s="53">
        <f t="shared" si="24"/>
        <v>0</v>
      </c>
      <c r="T86" s="53">
        <f t="shared" si="24"/>
        <v>0</v>
      </c>
      <c r="U86" s="53">
        <f t="shared" si="24"/>
        <v>0</v>
      </c>
      <c r="V86" s="53">
        <f t="shared" si="24"/>
        <v>0</v>
      </c>
      <c r="W86" s="53">
        <f t="shared" si="24"/>
        <v>0</v>
      </c>
      <c r="X86" s="53">
        <f t="shared" si="24"/>
        <v>0</v>
      </c>
      <c r="Y86" s="53">
        <f t="shared" si="24"/>
        <v>0</v>
      </c>
      <c r="Z86" s="53">
        <f t="shared" si="24"/>
        <v>0</v>
      </c>
      <c r="AA86" s="53">
        <f t="shared" si="24"/>
        <v>0</v>
      </c>
      <c r="AB86" s="53">
        <f t="shared" si="24"/>
        <v>0</v>
      </c>
      <c r="AC86" s="53">
        <f t="shared" si="24"/>
        <v>0</v>
      </c>
      <c r="AD86" s="53">
        <f t="shared" si="24"/>
        <v>0</v>
      </c>
      <c r="AE86" s="53">
        <f t="shared" si="24"/>
        <v>0</v>
      </c>
      <c r="AF86" s="53">
        <f t="shared" si="24"/>
        <v>0</v>
      </c>
      <c r="AG86" s="53">
        <f t="shared" si="24"/>
        <v>0</v>
      </c>
      <c r="AH86" s="53">
        <f t="shared" si="24"/>
        <v>0</v>
      </c>
      <c r="AI86" s="53">
        <f t="shared" si="24"/>
        <v>0</v>
      </c>
      <c r="AJ86" s="53">
        <f t="shared" si="24"/>
        <v>0</v>
      </c>
      <c r="AK86" s="53">
        <f t="shared" si="23"/>
        <v>0</v>
      </c>
    </row>
    <row r="87" spans="5:37" ht="13.5" hidden="1" customHeight="1">
      <c r="E87" s="51" t="s">
        <v>57</v>
      </c>
      <c r="F87" s="53">
        <f t="shared" ref="F87:AJ87" si="25">IF(COUNTIF(G$11:G$30,$E87)=0,0,1)</f>
        <v>0</v>
      </c>
      <c r="G87" s="53">
        <f t="shared" si="25"/>
        <v>0</v>
      </c>
      <c r="H87" s="53">
        <f t="shared" si="25"/>
        <v>0</v>
      </c>
      <c r="I87" s="53">
        <f t="shared" si="25"/>
        <v>0</v>
      </c>
      <c r="J87" s="53">
        <f t="shared" si="25"/>
        <v>0</v>
      </c>
      <c r="K87" s="53">
        <f t="shared" si="25"/>
        <v>0</v>
      </c>
      <c r="L87" s="53">
        <f t="shared" si="25"/>
        <v>0</v>
      </c>
      <c r="M87" s="53">
        <f t="shared" si="25"/>
        <v>0</v>
      </c>
      <c r="N87" s="53">
        <f t="shared" si="25"/>
        <v>0</v>
      </c>
      <c r="O87" s="53">
        <f t="shared" si="25"/>
        <v>0</v>
      </c>
      <c r="P87" s="53">
        <f t="shared" si="25"/>
        <v>0</v>
      </c>
      <c r="Q87" s="53">
        <f t="shared" si="25"/>
        <v>0</v>
      </c>
      <c r="R87" s="53">
        <f t="shared" si="25"/>
        <v>0</v>
      </c>
      <c r="S87" s="53">
        <f t="shared" si="25"/>
        <v>0</v>
      </c>
      <c r="T87" s="53">
        <f t="shared" si="25"/>
        <v>0</v>
      </c>
      <c r="U87" s="53">
        <f t="shared" si="25"/>
        <v>0</v>
      </c>
      <c r="V87" s="53">
        <f t="shared" si="25"/>
        <v>0</v>
      </c>
      <c r="W87" s="53">
        <f t="shared" si="25"/>
        <v>0</v>
      </c>
      <c r="X87" s="53">
        <f t="shared" si="25"/>
        <v>0</v>
      </c>
      <c r="Y87" s="53">
        <f t="shared" si="25"/>
        <v>0</v>
      </c>
      <c r="Z87" s="53">
        <f t="shared" si="25"/>
        <v>0</v>
      </c>
      <c r="AA87" s="53">
        <f t="shared" si="25"/>
        <v>0</v>
      </c>
      <c r="AB87" s="53">
        <f t="shared" si="25"/>
        <v>0</v>
      </c>
      <c r="AC87" s="53">
        <f t="shared" si="25"/>
        <v>0</v>
      </c>
      <c r="AD87" s="53">
        <f t="shared" si="25"/>
        <v>0</v>
      </c>
      <c r="AE87" s="53">
        <f t="shared" si="25"/>
        <v>0</v>
      </c>
      <c r="AF87" s="53">
        <f t="shared" si="25"/>
        <v>0</v>
      </c>
      <c r="AG87" s="53">
        <f t="shared" si="25"/>
        <v>0</v>
      </c>
      <c r="AH87" s="53">
        <f t="shared" si="25"/>
        <v>0</v>
      </c>
      <c r="AI87" s="53">
        <f t="shared" si="25"/>
        <v>0</v>
      </c>
      <c r="AJ87" s="53">
        <f t="shared" si="25"/>
        <v>0</v>
      </c>
      <c r="AK87" s="53">
        <f t="shared" si="23"/>
        <v>0</v>
      </c>
    </row>
    <row r="88" spans="5:37" ht="13.5" hidden="1" customHeight="1">
      <c r="E88" s="51" t="s">
        <v>58</v>
      </c>
      <c r="F88" s="53">
        <f t="shared" ref="F88:AJ88" si="26">IF(COUNTIF(G$11:G$30,$E88)=0,0,1)</f>
        <v>0</v>
      </c>
      <c r="G88" s="53">
        <f t="shared" si="26"/>
        <v>0</v>
      </c>
      <c r="H88" s="53">
        <f t="shared" si="26"/>
        <v>0</v>
      </c>
      <c r="I88" s="53">
        <f t="shared" si="26"/>
        <v>0</v>
      </c>
      <c r="J88" s="53">
        <f t="shared" si="26"/>
        <v>0</v>
      </c>
      <c r="K88" s="53">
        <f t="shared" si="26"/>
        <v>0</v>
      </c>
      <c r="L88" s="53">
        <f t="shared" si="26"/>
        <v>0</v>
      </c>
      <c r="M88" s="53">
        <f t="shared" si="26"/>
        <v>0</v>
      </c>
      <c r="N88" s="53">
        <f t="shared" si="26"/>
        <v>0</v>
      </c>
      <c r="O88" s="53">
        <f t="shared" si="26"/>
        <v>0</v>
      </c>
      <c r="P88" s="53">
        <f t="shared" si="26"/>
        <v>0</v>
      </c>
      <c r="Q88" s="53">
        <f t="shared" si="26"/>
        <v>0</v>
      </c>
      <c r="R88" s="53">
        <f t="shared" si="26"/>
        <v>0</v>
      </c>
      <c r="S88" s="53">
        <f t="shared" si="26"/>
        <v>0</v>
      </c>
      <c r="T88" s="53">
        <f t="shared" si="26"/>
        <v>0</v>
      </c>
      <c r="U88" s="53">
        <f t="shared" si="26"/>
        <v>0</v>
      </c>
      <c r="V88" s="53">
        <f t="shared" si="26"/>
        <v>0</v>
      </c>
      <c r="W88" s="53">
        <f t="shared" si="26"/>
        <v>0</v>
      </c>
      <c r="X88" s="53">
        <f t="shared" si="26"/>
        <v>0</v>
      </c>
      <c r="Y88" s="53">
        <f t="shared" si="26"/>
        <v>0</v>
      </c>
      <c r="Z88" s="53">
        <f t="shared" si="26"/>
        <v>0</v>
      </c>
      <c r="AA88" s="53">
        <f t="shared" si="26"/>
        <v>0</v>
      </c>
      <c r="AB88" s="53">
        <f t="shared" si="26"/>
        <v>0</v>
      </c>
      <c r="AC88" s="53">
        <f t="shared" si="26"/>
        <v>0</v>
      </c>
      <c r="AD88" s="53">
        <f t="shared" si="26"/>
        <v>0</v>
      </c>
      <c r="AE88" s="53">
        <f t="shared" si="26"/>
        <v>0</v>
      </c>
      <c r="AF88" s="53">
        <f t="shared" si="26"/>
        <v>0</v>
      </c>
      <c r="AG88" s="53">
        <f t="shared" si="26"/>
        <v>0</v>
      </c>
      <c r="AH88" s="53">
        <f t="shared" si="26"/>
        <v>0</v>
      </c>
      <c r="AI88" s="53">
        <f t="shared" si="26"/>
        <v>0</v>
      </c>
      <c r="AJ88" s="53">
        <f t="shared" si="26"/>
        <v>0</v>
      </c>
      <c r="AK88" s="53">
        <f t="shared" si="23"/>
        <v>0</v>
      </c>
    </row>
    <row r="89" spans="5:37" ht="13.5" hidden="1" customHeight="1">
      <c r="E89" s="51" t="s">
        <v>59</v>
      </c>
      <c r="F89" s="53">
        <f t="shared" ref="F89:AJ89" si="27">IF(COUNTIF(G$11:G$30,$E89)=0,0,1)</f>
        <v>0</v>
      </c>
      <c r="G89" s="53">
        <f t="shared" si="27"/>
        <v>0</v>
      </c>
      <c r="H89" s="53">
        <f t="shared" si="27"/>
        <v>0</v>
      </c>
      <c r="I89" s="53">
        <f t="shared" si="27"/>
        <v>0</v>
      </c>
      <c r="J89" s="53">
        <f t="shared" si="27"/>
        <v>0</v>
      </c>
      <c r="K89" s="53">
        <f t="shared" si="27"/>
        <v>0</v>
      </c>
      <c r="L89" s="53">
        <f t="shared" si="27"/>
        <v>0</v>
      </c>
      <c r="M89" s="53">
        <f t="shared" si="27"/>
        <v>0</v>
      </c>
      <c r="N89" s="53">
        <f t="shared" si="27"/>
        <v>0</v>
      </c>
      <c r="O89" s="53">
        <f t="shared" si="27"/>
        <v>0</v>
      </c>
      <c r="P89" s="53">
        <f t="shared" si="27"/>
        <v>0</v>
      </c>
      <c r="Q89" s="53">
        <f t="shared" si="27"/>
        <v>0</v>
      </c>
      <c r="R89" s="53">
        <f t="shared" si="27"/>
        <v>0</v>
      </c>
      <c r="S89" s="53">
        <f t="shared" si="27"/>
        <v>0</v>
      </c>
      <c r="T89" s="53">
        <f t="shared" si="27"/>
        <v>0</v>
      </c>
      <c r="U89" s="53">
        <f t="shared" si="27"/>
        <v>0</v>
      </c>
      <c r="V89" s="53">
        <f t="shared" si="27"/>
        <v>0</v>
      </c>
      <c r="W89" s="53">
        <f t="shared" si="27"/>
        <v>0</v>
      </c>
      <c r="X89" s="53">
        <f t="shared" si="27"/>
        <v>0</v>
      </c>
      <c r="Y89" s="53">
        <f t="shared" si="27"/>
        <v>0</v>
      </c>
      <c r="Z89" s="53">
        <f t="shared" si="27"/>
        <v>0</v>
      </c>
      <c r="AA89" s="53">
        <f t="shared" si="27"/>
        <v>0</v>
      </c>
      <c r="AB89" s="53">
        <f t="shared" si="27"/>
        <v>0</v>
      </c>
      <c r="AC89" s="53">
        <f t="shared" si="27"/>
        <v>0</v>
      </c>
      <c r="AD89" s="53">
        <f t="shared" si="27"/>
        <v>0</v>
      </c>
      <c r="AE89" s="53">
        <f t="shared" si="27"/>
        <v>0</v>
      </c>
      <c r="AF89" s="53">
        <f t="shared" si="27"/>
        <v>0</v>
      </c>
      <c r="AG89" s="53">
        <f t="shared" si="27"/>
        <v>0</v>
      </c>
      <c r="AH89" s="53">
        <f t="shared" si="27"/>
        <v>0</v>
      </c>
      <c r="AI89" s="53">
        <f t="shared" si="27"/>
        <v>0</v>
      </c>
      <c r="AJ89" s="53">
        <f t="shared" si="27"/>
        <v>0</v>
      </c>
      <c r="AK89" s="53">
        <f t="shared" si="23"/>
        <v>0</v>
      </c>
    </row>
    <row r="90" spans="5:37" ht="13.5" hidden="1" customHeight="1">
      <c r="E90" s="51" t="s">
        <v>60</v>
      </c>
      <c r="F90" s="53">
        <f t="shared" ref="F90:AJ90" si="28">IF(COUNTIF(G$11:G$30,$E90)=0,0,1)</f>
        <v>0</v>
      </c>
      <c r="G90" s="53">
        <f t="shared" si="28"/>
        <v>0</v>
      </c>
      <c r="H90" s="53">
        <f t="shared" si="28"/>
        <v>0</v>
      </c>
      <c r="I90" s="53">
        <f t="shared" si="28"/>
        <v>0</v>
      </c>
      <c r="J90" s="53">
        <f t="shared" si="28"/>
        <v>0</v>
      </c>
      <c r="K90" s="53">
        <f t="shared" si="28"/>
        <v>0</v>
      </c>
      <c r="L90" s="53">
        <f t="shared" si="28"/>
        <v>0</v>
      </c>
      <c r="M90" s="53">
        <f t="shared" si="28"/>
        <v>0</v>
      </c>
      <c r="N90" s="53">
        <f t="shared" si="28"/>
        <v>0</v>
      </c>
      <c r="O90" s="53">
        <f t="shared" si="28"/>
        <v>0</v>
      </c>
      <c r="P90" s="53">
        <f t="shared" si="28"/>
        <v>0</v>
      </c>
      <c r="Q90" s="53">
        <f t="shared" si="28"/>
        <v>0</v>
      </c>
      <c r="R90" s="53">
        <f t="shared" si="28"/>
        <v>0</v>
      </c>
      <c r="S90" s="53">
        <f t="shared" si="28"/>
        <v>0</v>
      </c>
      <c r="T90" s="53">
        <f t="shared" si="28"/>
        <v>0</v>
      </c>
      <c r="U90" s="53">
        <f t="shared" si="28"/>
        <v>0</v>
      </c>
      <c r="V90" s="53">
        <f t="shared" si="28"/>
        <v>0</v>
      </c>
      <c r="W90" s="53">
        <f t="shared" si="28"/>
        <v>0</v>
      </c>
      <c r="X90" s="53">
        <f t="shared" si="28"/>
        <v>0</v>
      </c>
      <c r="Y90" s="53">
        <f t="shared" si="28"/>
        <v>0</v>
      </c>
      <c r="Z90" s="53">
        <f t="shared" si="28"/>
        <v>0</v>
      </c>
      <c r="AA90" s="53">
        <f t="shared" si="28"/>
        <v>0</v>
      </c>
      <c r="AB90" s="53">
        <f t="shared" si="28"/>
        <v>0</v>
      </c>
      <c r="AC90" s="53">
        <f t="shared" si="28"/>
        <v>0</v>
      </c>
      <c r="AD90" s="53">
        <f t="shared" si="28"/>
        <v>0</v>
      </c>
      <c r="AE90" s="53">
        <f t="shared" si="28"/>
        <v>0</v>
      </c>
      <c r="AF90" s="53">
        <f t="shared" si="28"/>
        <v>0</v>
      </c>
      <c r="AG90" s="53">
        <f t="shared" si="28"/>
        <v>0</v>
      </c>
      <c r="AH90" s="53">
        <f t="shared" si="28"/>
        <v>0</v>
      </c>
      <c r="AI90" s="53">
        <f t="shared" si="28"/>
        <v>0</v>
      </c>
      <c r="AJ90" s="53">
        <f t="shared" si="28"/>
        <v>0</v>
      </c>
      <c r="AK90" s="53">
        <f t="shared" si="23"/>
        <v>0</v>
      </c>
    </row>
    <row r="91" spans="5:37" ht="13.5" hidden="1" customHeight="1">
      <c r="E91" s="51" t="s">
        <v>61</v>
      </c>
      <c r="F91" s="53">
        <f t="shared" ref="F91:AJ91" si="29">IF(COUNTIF(G$11:G$30,$E91)=0,0,1)</f>
        <v>0</v>
      </c>
      <c r="G91" s="53">
        <f t="shared" si="29"/>
        <v>0</v>
      </c>
      <c r="H91" s="53">
        <f t="shared" si="29"/>
        <v>0</v>
      </c>
      <c r="I91" s="53">
        <f t="shared" si="29"/>
        <v>0</v>
      </c>
      <c r="J91" s="53">
        <f t="shared" si="29"/>
        <v>0</v>
      </c>
      <c r="K91" s="53">
        <f t="shared" si="29"/>
        <v>0</v>
      </c>
      <c r="L91" s="53">
        <f t="shared" si="29"/>
        <v>0</v>
      </c>
      <c r="M91" s="53">
        <f t="shared" si="29"/>
        <v>0</v>
      </c>
      <c r="N91" s="53">
        <f t="shared" si="29"/>
        <v>0</v>
      </c>
      <c r="O91" s="53">
        <f t="shared" si="29"/>
        <v>0</v>
      </c>
      <c r="P91" s="53">
        <f t="shared" si="29"/>
        <v>0</v>
      </c>
      <c r="Q91" s="53">
        <f t="shared" si="29"/>
        <v>0</v>
      </c>
      <c r="R91" s="53">
        <f t="shared" si="29"/>
        <v>0</v>
      </c>
      <c r="S91" s="53">
        <f t="shared" si="29"/>
        <v>0</v>
      </c>
      <c r="T91" s="53">
        <f t="shared" si="29"/>
        <v>0</v>
      </c>
      <c r="U91" s="53">
        <f t="shared" si="29"/>
        <v>0</v>
      </c>
      <c r="V91" s="53">
        <f t="shared" si="29"/>
        <v>0</v>
      </c>
      <c r="W91" s="53">
        <f t="shared" si="29"/>
        <v>0</v>
      </c>
      <c r="X91" s="53">
        <f t="shared" si="29"/>
        <v>0</v>
      </c>
      <c r="Y91" s="53">
        <f t="shared" si="29"/>
        <v>0</v>
      </c>
      <c r="Z91" s="53">
        <f t="shared" si="29"/>
        <v>0</v>
      </c>
      <c r="AA91" s="53">
        <f t="shared" si="29"/>
        <v>0</v>
      </c>
      <c r="AB91" s="53">
        <f t="shared" si="29"/>
        <v>0</v>
      </c>
      <c r="AC91" s="53">
        <f t="shared" si="29"/>
        <v>0</v>
      </c>
      <c r="AD91" s="53">
        <f t="shared" si="29"/>
        <v>0</v>
      </c>
      <c r="AE91" s="53">
        <f t="shared" si="29"/>
        <v>0</v>
      </c>
      <c r="AF91" s="53">
        <f t="shared" si="29"/>
        <v>0</v>
      </c>
      <c r="AG91" s="53">
        <f t="shared" si="29"/>
        <v>0</v>
      </c>
      <c r="AH91" s="53">
        <f t="shared" si="29"/>
        <v>0</v>
      </c>
      <c r="AI91" s="53">
        <f t="shared" si="29"/>
        <v>0</v>
      </c>
      <c r="AJ91" s="53">
        <f t="shared" si="29"/>
        <v>0</v>
      </c>
      <c r="AK91" s="53">
        <f t="shared" si="23"/>
        <v>0</v>
      </c>
    </row>
    <row r="92" spans="5:37" ht="13.5" hidden="1" customHeight="1">
      <c r="E92" s="51" t="s">
        <v>62</v>
      </c>
      <c r="F92" s="53">
        <f t="shared" ref="F92:AJ92" si="30">IF(COUNTIF(G$11:G$30,$E92)=0,0,1)</f>
        <v>0</v>
      </c>
      <c r="G92" s="53">
        <f t="shared" si="30"/>
        <v>0</v>
      </c>
      <c r="H92" s="53">
        <f t="shared" si="30"/>
        <v>0</v>
      </c>
      <c r="I92" s="53">
        <f t="shared" si="30"/>
        <v>0</v>
      </c>
      <c r="J92" s="53">
        <f t="shared" si="30"/>
        <v>0</v>
      </c>
      <c r="K92" s="53">
        <f t="shared" si="30"/>
        <v>0</v>
      </c>
      <c r="L92" s="53">
        <f t="shared" si="30"/>
        <v>0</v>
      </c>
      <c r="M92" s="53">
        <f t="shared" si="30"/>
        <v>0</v>
      </c>
      <c r="N92" s="53">
        <f t="shared" si="30"/>
        <v>0</v>
      </c>
      <c r="O92" s="53">
        <f t="shared" si="30"/>
        <v>0</v>
      </c>
      <c r="P92" s="53">
        <f t="shared" si="30"/>
        <v>0</v>
      </c>
      <c r="Q92" s="53">
        <f t="shared" si="30"/>
        <v>0</v>
      </c>
      <c r="R92" s="53">
        <f t="shared" si="30"/>
        <v>0</v>
      </c>
      <c r="S92" s="53">
        <f t="shared" si="30"/>
        <v>0</v>
      </c>
      <c r="T92" s="53">
        <f t="shared" si="30"/>
        <v>0</v>
      </c>
      <c r="U92" s="53">
        <f t="shared" si="30"/>
        <v>0</v>
      </c>
      <c r="V92" s="53">
        <f t="shared" si="30"/>
        <v>0</v>
      </c>
      <c r="W92" s="53">
        <f t="shared" si="30"/>
        <v>0</v>
      </c>
      <c r="X92" s="53">
        <f t="shared" si="30"/>
        <v>0</v>
      </c>
      <c r="Y92" s="53">
        <f t="shared" si="30"/>
        <v>0</v>
      </c>
      <c r="Z92" s="53">
        <f t="shared" si="30"/>
        <v>0</v>
      </c>
      <c r="AA92" s="53">
        <f t="shared" si="30"/>
        <v>0</v>
      </c>
      <c r="AB92" s="53">
        <f t="shared" si="30"/>
        <v>0</v>
      </c>
      <c r="AC92" s="53">
        <f t="shared" si="30"/>
        <v>0</v>
      </c>
      <c r="AD92" s="53">
        <f t="shared" si="30"/>
        <v>0</v>
      </c>
      <c r="AE92" s="53">
        <f t="shared" si="30"/>
        <v>0</v>
      </c>
      <c r="AF92" s="53">
        <f t="shared" si="30"/>
        <v>0</v>
      </c>
      <c r="AG92" s="53">
        <f t="shared" si="30"/>
        <v>0</v>
      </c>
      <c r="AH92" s="53">
        <f t="shared" si="30"/>
        <v>0</v>
      </c>
      <c r="AI92" s="53">
        <f t="shared" si="30"/>
        <v>0</v>
      </c>
      <c r="AJ92" s="53">
        <f t="shared" si="30"/>
        <v>0</v>
      </c>
      <c r="AK92" s="53">
        <f>COUNTIF(F92:AJ92,1)</f>
        <v>0</v>
      </c>
    </row>
    <row r="93" spans="5:37" ht="13.5" hidden="1" customHeight="1">
      <c r="E93" s="51" t="s">
        <v>107</v>
      </c>
      <c r="F93" s="53">
        <f t="shared" ref="F93:AJ93" si="31">IF(COUNTIF(G$11:G$30,$E93)=0,0,1)</f>
        <v>0</v>
      </c>
      <c r="G93" s="53">
        <f t="shared" si="31"/>
        <v>0</v>
      </c>
      <c r="H93" s="53">
        <f t="shared" si="31"/>
        <v>0</v>
      </c>
      <c r="I93" s="53">
        <f t="shared" si="31"/>
        <v>0</v>
      </c>
      <c r="J93" s="53">
        <f t="shared" si="31"/>
        <v>0</v>
      </c>
      <c r="K93" s="53">
        <f t="shared" si="31"/>
        <v>0</v>
      </c>
      <c r="L93" s="53">
        <f t="shared" si="31"/>
        <v>0</v>
      </c>
      <c r="M93" s="53">
        <f t="shared" si="31"/>
        <v>0</v>
      </c>
      <c r="N93" s="53">
        <f t="shared" si="31"/>
        <v>0</v>
      </c>
      <c r="O93" s="53">
        <f t="shared" si="31"/>
        <v>0</v>
      </c>
      <c r="P93" s="53">
        <f t="shared" si="31"/>
        <v>0</v>
      </c>
      <c r="Q93" s="53">
        <f t="shared" si="31"/>
        <v>0</v>
      </c>
      <c r="R93" s="53">
        <f t="shared" si="31"/>
        <v>0</v>
      </c>
      <c r="S93" s="53">
        <f t="shared" si="31"/>
        <v>0</v>
      </c>
      <c r="T93" s="53">
        <f t="shared" si="31"/>
        <v>0</v>
      </c>
      <c r="U93" s="53">
        <f t="shared" si="31"/>
        <v>0</v>
      </c>
      <c r="V93" s="53">
        <f t="shared" si="31"/>
        <v>0</v>
      </c>
      <c r="W93" s="53">
        <f t="shared" si="31"/>
        <v>0</v>
      </c>
      <c r="X93" s="53">
        <f t="shared" si="31"/>
        <v>0</v>
      </c>
      <c r="Y93" s="53">
        <f t="shared" si="31"/>
        <v>0</v>
      </c>
      <c r="Z93" s="53">
        <f t="shared" si="31"/>
        <v>0</v>
      </c>
      <c r="AA93" s="53">
        <f t="shared" si="31"/>
        <v>0</v>
      </c>
      <c r="AB93" s="53">
        <f t="shared" si="31"/>
        <v>0</v>
      </c>
      <c r="AC93" s="53">
        <f t="shared" si="31"/>
        <v>0</v>
      </c>
      <c r="AD93" s="53">
        <f t="shared" si="31"/>
        <v>0</v>
      </c>
      <c r="AE93" s="53">
        <f t="shared" si="31"/>
        <v>0</v>
      </c>
      <c r="AF93" s="53">
        <f t="shared" si="31"/>
        <v>0</v>
      </c>
      <c r="AG93" s="53">
        <f t="shared" si="31"/>
        <v>0</v>
      </c>
      <c r="AH93" s="53">
        <f t="shared" si="31"/>
        <v>0</v>
      </c>
      <c r="AI93" s="53">
        <f t="shared" si="31"/>
        <v>0</v>
      </c>
      <c r="AJ93" s="53">
        <f t="shared" si="31"/>
        <v>0</v>
      </c>
      <c r="AK93" s="53">
        <f>COUNTIF(F93:AJ93,1)</f>
        <v>0</v>
      </c>
    </row>
    <row r="94" spans="5:37" ht="13.5" hidden="1" customHeight="1">
      <c r="E94" s="51" t="s">
        <v>108</v>
      </c>
      <c r="F94" s="53">
        <f t="shared" ref="F94:AJ94" si="32">IF(COUNTIF(G$11:G$30,$E94)=0,0,1)</f>
        <v>0</v>
      </c>
      <c r="G94" s="53">
        <f t="shared" si="32"/>
        <v>0</v>
      </c>
      <c r="H94" s="53">
        <f t="shared" si="32"/>
        <v>0</v>
      </c>
      <c r="I94" s="53">
        <f t="shared" si="32"/>
        <v>0</v>
      </c>
      <c r="J94" s="53">
        <f t="shared" si="32"/>
        <v>0</v>
      </c>
      <c r="K94" s="53">
        <f t="shared" si="32"/>
        <v>0</v>
      </c>
      <c r="L94" s="53">
        <f t="shared" si="32"/>
        <v>0</v>
      </c>
      <c r="M94" s="53">
        <f t="shared" si="32"/>
        <v>0</v>
      </c>
      <c r="N94" s="53">
        <f t="shared" si="32"/>
        <v>0</v>
      </c>
      <c r="O94" s="53">
        <f t="shared" si="32"/>
        <v>0</v>
      </c>
      <c r="P94" s="53">
        <f t="shared" si="32"/>
        <v>0</v>
      </c>
      <c r="Q94" s="53">
        <f t="shared" si="32"/>
        <v>0</v>
      </c>
      <c r="R94" s="53">
        <f t="shared" si="32"/>
        <v>0</v>
      </c>
      <c r="S94" s="53">
        <f t="shared" si="32"/>
        <v>0</v>
      </c>
      <c r="T94" s="53">
        <f t="shared" si="32"/>
        <v>0</v>
      </c>
      <c r="U94" s="53">
        <f t="shared" si="32"/>
        <v>0</v>
      </c>
      <c r="V94" s="53">
        <f t="shared" si="32"/>
        <v>0</v>
      </c>
      <c r="W94" s="53">
        <f t="shared" si="32"/>
        <v>0</v>
      </c>
      <c r="X94" s="53">
        <f t="shared" si="32"/>
        <v>0</v>
      </c>
      <c r="Y94" s="53">
        <f t="shared" si="32"/>
        <v>0</v>
      </c>
      <c r="Z94" s="53">
        <f t="shared" si="32"/>
        <v>0</v>
      </c>
      <c r="AA94" s="53">
        <f t="shared" si="32"/>
        <v>0</v>
      </c>
      <c r="AB94" s="53">
        <f t="shared" si="32"/>
        <v>0</v>
      </c>
      <c r="AC94" s="53">
        <f t="shared" si="32"/>
        <v>0</v>
      </c>
      <c r="AD94" s="53">
        <f t="shared" si="32"/>
        <v>0</v>
      </c>
      <c r="AE94" s="53">
        <f t="shared" si="32"/>
        <v>0</v>
      </c>
      <c r="AF94" s="53">
        <f t="shared" si="32"/>
        <v>0</v>
      </c>
      <c r="AG94" s="53">
        <f t="shared" si="32"/>
        <v>0</v>
      </c>
      <c r="AH94" s="53">
        <f t="shared" si="32"/>
        <v>0</v>
      </c>
      <c r="AI94" s="53">
        <f t="shared" si="32"/>
        <v>0</v>
      </c>
      <c r="AJ94" s="53">
        <f t="shared" si="32"/>
        <v>0</v>
      </c>
      <c r="AK94" s="53">
        <f>COUNTIF(F94:AJ94,1)</f>
        <v>0</v>
      </c>
    </row>
    <row r="95" spans="5:37" ht="13.5" hidden="1" customHeight="1">
      <c r="E95" s="51" t="s">
        <v>109</v>
      </c>
      <c r="F95" s="53">
        <f t="shared" ref="F95:AJ95" si="33">IF(COUNTIF(G$11:G$30,$E95)=0,0,1)</f>
        <v>0</v>
      </c>
      <c r="G95" s="53">
        <f t="shared" si="33"/>
        <v>0</v>
      </c>
      <c r="H95" s="53">
        <f t="shared" si="33"/>
        <v>0</v>
      </c>
      <c r="I95" s="53">
        <f t="shared" si="33"/>
        <v>0</v>
      </c>
      <c r="J95" s="53">
        <f t="shared" si="33"/>
        <v>0</v>
      </c>
      <c r="K95" s="53">
        <f t="shared" si="33"/>
        <v>0</v>
      </c>
      <c r="L95" s="53">
        <f t="shared" si="33"/>
        <v>0</v>
      </c>
      <c r="M95" s="53">
        <f t="shared" si="33"/>
        <v>0</v>
      </c>
      <c r="N95" s="53">
        <f t="shared" si="33"/>
        <v>0</v>
      </c>
      <c r="O95" s="53">
        <f t="shared" si="33"/>
        <v>0</v>
      </c>
      <c r="P95" s="53">
        <f t="shared" si="33"/>
        <v>0</v>
      </c>
      <c r="Q95" s="53">
        <f t="shared" si="33"/>
        <v>0</v>
      </c>
      <c r="R95" s="53">
        <f t="shared" si="33"/>
        <v>0</v>
      </c>
      <c r="S95" s="53">
        <f t="shared" si="33"/>
        <v>0</v>
      </c>
      <c r="T95" s="53">
        <f t="shared" si="33"/>
        <v>0</v>
      </c>
      <c r="U95" s="53">
        <f t="shared" si="33"/>
        <v>0</v>
      </c>
      <c r="V95" s="53">
        <f t="shared" si="33"/>
        <v>0</v>
      </c>
      <c r="W95" s="53">
        <f t="shared" si="33"/>
        <v>0</v>
      </c>
      <c r="X95" s="53">
        <f t="shared" si="33"/>
        <v>0</v>
      </c>
      <c r="Y95" s="53">
        <f t="shared" si="33"/>
        <v>0</v>
      </c>
      <c r="Z95" s="53">
        <f t="shared" si="33"/>
        <v>0</v>
      </c>
      <c r="AA95" s="53">
        <f t="shared" si="33"/>
        <v>0</v>
      </c>
      <c r="AB95" s="53">
        <f t="shared" si="33"/>
        <v>0</v>
      </c>
      <c r="AC95" s="53">
        <f t="shared" si="33"/>
        <v>0</v>
      </c>
      <c r="AD95" s="53">
        <f t="shared" si="33"/>
        <v>0</v>
      </c>
      <c r="AE95" s="53">
        <f t="shared" si="33"/>
        <v>0</v>
      </c>
      <c r="AF95" s="53">
        <f t="shared" si="33"/>
        <v>0</v>
      </c>
      <c r="AG95" s="53">
        <f t="shared" si="33"/>
        <v>0</v>
      </c>
      <c r="AH95" s="53">
        <f t="shared" si="33"/>
        <v>0</v>
      </c>
      <c r="AI95" s="53">
        <f t="shared" si="33"/>
        <v>0</v>
      </c>
      <c r="AJ95" s="53">
        <f t="shared" si="33"/>
        <v>0</v>
      </c>
      <c r="AK95" s="53">
        <f>COUNTIF(F95:AJ95,1)</f>
        <v>0</v>
      </c>
    </row>
    <row r="96" spans="5:37" ht="13.5" hidden="1" customHeight="1">
      <c r="E96" s="51" t="s">
        <v>110</v>
      </c>
      <c r="F96" s="53">
        <f t="shared" ref="F96:AJ96" si="34">IF(COUNTIF(G$11:G$30,$E96)=0,0,1)</f>
        <v>0</v>
      </c>
      <c r="G96" s="53">
        <f t="shared" si="34"/>
        <v>0</v>
      </c>
      <c r="H96" s="53">
        <f t="shared" si="34"/>
        <v>0</v>
      </c>
      <c r="I96" s="53">
        <f t="shared" si="34"/>
        <v>0</v>
      </c>
      <c r="J96" s="53">
        <f t="shared" si="34"/>
        <v>0</v>
      </c>
      <c r="K96" s="53">
        <f t="shared" si="34"/>
        <v>0</v>
      </c>
      <c r="L96" s="53">
        <f t="shared" si="34"/>
        <v>0</v>
      </c>
      <c r="M96" s="53">
        <f t="shared" si="34"/>
        <v>0</v>
      </c>
      <c r="N96" s="53">
        <f t="shared" si="34"/>
        <v>0</v>
      </c>
      <c r="O96" s="53">
        <f t="shared" si="34"/>
        <v>0</v>
      </c>
      <c r="P96" s="53">
        <f t="shared" si="34"/>
        <v>0</v>
      </c>
      <c r="Q96" s="53">
        <f t="shared" si="34"/>
        <v>0</v>
      </c>
      <c r="R96" s="53">
        <f t="shared" si="34"/>
        <v>0</v>
      </c>
      <c r="S96" s="53">
        <f t="shared" si="34"/>
        <v>0</v>
      </c>
      <c r="T96" s="53">
        <f t="shared" si="34"/>
        <v>0</v>
      </c>
      <c r="U96" s="53">
        <f t="shared" si="34"/>
        <v>0</v>
      </c>
      <c r="V96" s="53">
        <f t="shared" si="34"/>
        <v>0</v>
      </c>
      <c r="W96" s="53">
        <f t="shared" si="34"/>
        <v>0</v>
      </c>
      <c r="X96" s="53">
        <f t="shared" si="34"/>
        <v>0</v>
      </c>
      <c r="Y96" s="53">
        <f t="shared" si="34"/>
        <v>0</v>
      </c>
      <c r="Z96" s="53">
        <f t="shared" si="34"/>
        <v>0</v>
      </c>
      <c r="AA96" s="53">
        <f t="shared" si="34"/>
        <v>0</v>
      </c>
      <c r="AB96" s="53">
        <f t="shared" si="34"/>
        <v>0</v>
      </c>
      <c r="AC96" s="53">
        <f t="shared" si="34"/>
        <v>0</v>
      </c>
      <c r="AD96" s="53">
        <f t="shared" si="34"/>
        <v>0</v>
      </c>
      <c r="AE96" s="53">
        <f t="shared" si="34"/>
        <v>0</v>
      </c>
      <c r="AF96" s="53">
        <f t="shared" si="34"/>
        <v>0</v>
      </c>
      <c r="AG96" s="53">
        <f t="shared" si="34"/>
        <v>0</v>
      </c>
      <c r="AH96" s="53">
        <f t="shared" si="34"/>
        <v>0</v>
      </c>
      <c r="AI96" s="53">
        <f t="shared" si="34"/>
        <v>0</v>
      </c>
      <c r="AJ96" s="53">
        <f t="shared" si="34"/>
        <v>0</v>
      </c>
      <c r="AK96" s="53">
        <f>COUNTIF(F96:AJ96,1)</f>
        <v>0</v>
      </c>
    </row>
    <row r="97" spans="5:37" ht="13.5" hidden="1" customHeight="1">
      <c r="E97" s="51" t="s">
        <v>67</v>
      </c>
      <c r="F97" s="53">
        <f t="shared" ref="F97:AJ97" si="35">IF(COUNTIF(G$11:G$30,$E97)=0,0,1)</f>
        <v>0</v>
      </c>
      <c r="G97" s="53">
        <f t="shared" si="35"/>
        <v>0</v>
      </c>
      <c r="H97" s="53">
        <f t="shared" si="35"/>
        <v>0</v>
      </c>
      <c r="I97" s="53">
        <f t="shared" si="35"/>
        <v>0</v>
      </c>
      <c r="J97" s="53">
        <f t="shared" si="35"/>
        <v>0</v>
      </c>
      <c r="K97" s="53">
        <f t="shared" si="35"/>
        <v>0</v>
      </c>
      <c r="L97" s="53">
        <f t="shared" si="35"/>
        <v>0</v>
      </c>
      <c r="M97" s="53">
        <f t="shared" si="35"/>
        <v>0</v>
      </c>
      <c r="N97" s="53">
        <f t="shared" si="35"/>
        <v>0</v>
      </c>
      <c r="O97" s="53">
        <f t="shared" si="35"/>
        <v>0</v>
      </c>
      <c r="P97" s="53">
        <f t="shared" si="35"/>
        <v>0</v>
      </c>
      <c r="Q97" s="53">
        <f t="shared" si="35"/>
        <v>0</v>
      </c>
      <c r="R97" s="53">
        <f t="shared" si="35"/>
        <v>0</v>
      </c>
      <c r="S97" s="53">
        <f t="shared" si="35"/>
        <v>0</v>
      </c>
      <c r="T97" s="53">
        <f t="shared" si="35"/>
        <v>0</v>
      </c>
      <c r="U97" s="53">
        <f t="shared" si="35"/>
        <v>0</v>
      </c>
      <c r="V97" s="53">
        <f t="shared" si="35"/>
        <v>0</v>
      </c>
      <c r="W97" s="53">
        <f t="shared" si="35"/>
        <v>0</v>
      </c>
      <c r="X97" s="53">
        <f t="shared" si="35"/>
        <v>0</v>
      </c>
      <c r="Y97" s="53">
        <f t="shared" si="35"/>
        <v>0</v>
      </c>
      <c r="Z97" s="53">
        <f t="shared" si="35"/>
        <v>0</v>
      </c>
      <c r="AA97" s="53">
        <f t="shared" si="35"/>
        <v>0</v>
      </c>
      <c r="AB97" s="53">
        <f t="shared" si="35"/>
        <v>0</v>
      </c>
      <c r="AC97" s="53">
        <f t="shared" si="35"/>
        <v>0</v>
      </c>
      <c r="AD97" s="53">
        <f t="shared" si="35"/>
        <v>0</v>
      </c>
      <c r="AE97" s="53">
        <f t="shared" si="35"/>
        <v>0</v>
      </c>
      <c r="AF97" s="53">
        <f t="shared" si="35"/>
        <v>0</v>
      </c>
      <c r="AG97" s="53">
        <f t="shared" si="35"/>
        <v>0</v>
      </c>
      <c r="AH97" s="53">
        <f t="shared" si="35"/>
        <v>0</v>
      </c>
      <c r="AI97" s="53">
        <f t="shared" si="35"/>
        <v>0</v>
      </c>
      <c r="AJ97" s="53">
        <f t="shared" si="35"/>
        <v>0</v>
      </c>
      <c r="AK97" s="53">
        <f t="shared" si="23"/>
        <v>0</v>
      </c>
    </row>
    <row r="98" spans="5:37" ht="13.5" hidden="1" customHeight="1">
      <c r="E98" s="51" t="s">
        <v>68</v>
      </c>
      <c r="F98" s="53">
        <f t="shared" ref="F98:AJ98" si="36">IF(COUNTIF(G$11:G$30,$E98)=0,0,1)</f>
        <v>0</v>
      </c>
      <c r="G98" s="53">
        <f t="shared" si="36"/>
        <v>0</v>
      </c>
      <c r="H98" s="53">
        <f t="shared" si="36"/>
        <v>0</v>
      </c>
      <c r="I98" s="53">
        <f t="shared" si="36"/>
        <v>0</v>
      </c>
      <c r="J98" s="53">
        <f t="shared" si="36"/>
        <v>0</v>
      </c>
      <c r="K98" s="53">
        <f t="shared" si="36"/>
        <v>0</v>
      </c>
      <c r="L98" s="53">
        <f t="shared" si="36"/>
        <v>0</v>
      </c>
      <c r="M98" s="53">
        <f t="shared" si="36"/>
        <v>0</v>
      </c>
      <c r="N98" s="53">
        <f t="shared" si="36"/>
        <v>0</v>
      </c>
      <c r="O98" s="53">
        <f t="shared" si="36"/>
        <v>0</v>
      </c>
      <c r="P98" s="53">
        <f t="shared" si="36"/>
        <v>0</v>
      </c>
      <c r="Q98" s="53">
        <f t="shared" si="36"/>
        <v>0</v>
      </c>
      <c r="R98" s="53">
        <f t="shared" si="36"/>
        <v>0</v>
      </c>
      <c r="S98" s="53">
        <f t="shared" si="36"/>
        <v>0</v>
      </c>
      <c r="T98" s="53">
        <f t="shared" si="36"/>
        <v>0</v>
      </c>
      <c r="U98" s="53">
        <f t="shared" si="36"/>
        <v>0</v>
      </c>
      <c r="V98" s="53">
        <f t="shared" si="36"/>
        <v>0</v>
      </c>
      <c r="W98" s="53">
        <f t="shared" si="36"/>
        <v>0</v>
      </c>
      <c r="X98" s="53">
        <f t="shared" si="36"/>
        <v>0</v>
      </c>
      <c r="Y98" s="53">
        <f t="shared" si="36"/>
        <v>0</v>
      </c>
      <c r="Z98" s="53">
        <f t="shared" si="36"/>
        <v>0</v>
      </c>
      <c r="AA98" s="53">
        <f t="shared" si="36"/>
        <v>0</v>
      </c>
      <c r="AB98" s="53">
        <f t="shared" si="36"/>
        <v>0</v>
      </c>
      <c r="AC98" s="53">
        <f t="shared" si="36"/>
        <v>0</v>
      </c>
      <c r="AD98" s="53">
        <f t="shared" si="36"/>
        <v>0</v>
      </c>
      <c r="AE98" s="53">
        <f t="shared" si="36"/>
        <v>0</v>
      </c>
      <c r="AF98" s="53">
        <f t="shared" si="36"/>
        <v>0</v>
      </c>
      <c r="AG98" s="53">
        <f t="shared" si="36"/>
        <v>0</v>
      </c>
      <c r="AH98" s="53">
        <f t="shared" si="36"/>
        <v>0</v>
      </c>
      <c r="AI98" s="53">
        <f t="shared" si="36"/>
        <v>0</v>
      </c>
      <c r="AJ98" s="53">
        <f t="shared" si="36"/>
        <v>0</v>
      </c>
      <c r="AK98" s="53">
        <f t="shared" si="23"/>
        <v>0</v>
      </c>
    </row>
    <row r="99" spans="5:37" ht="13.5" hidden="1" customHeight="1">
      <c r="E99" s="51" t="s">
        <v>69</v>
      </c>
      <c r="F99" s="53">
        <f t="shared" ref="F99:AJ99" si="37">IF(COUNTIF(G$11:G$30,$E99)=0,0,1)</f>
        <v>0</v>
      </c>
      <c r="G99" s="53">
        <f t="shared" si="37"/>
        <v>0</v>
      </c>
      <c r="H99" s="53">
        <f t="shared" si="37"/>
        <v>0</v>
      </c>
      <c r="I99" s="53">
        <f t="shared" si="37"/>
        <v>0</v>
      </c>
      <c r="J99" s="53">
        <f t="shared" si="37"/>
        <v>0</v>
      </c>
      <c r="K99" s="53">
        <f t="shared" si="37"/>
        <v>0</v>
      </c>
      <c r="L99" s="53">
        <f t="shared" si="37"/>
        <v>0</v>
      </c>
      <c r="M99" s="53">
        <f t="shared" si="37"/>
        <v>0</v>
      </c>
      <c r="N99" s="53">
        <f t="shared" si="37"/>
        <v>0</v>
      </c>
      <c r="O99" s="53">
        <f t="shared" si="37"/>
        <v>0</v>
      </c>
      <c r="P99" s="53">
        <f t="shared" si="37"/>
        <v>0</v>
      </c>
      <c r="Q99" s="53">
        <f t="shared" si="37"/>
        <v>0</v>
      </c>
      <c r="R99" s="53">
        <f t="shared" si="37"/>
        <v>0</v>
      </c>
      <c r="S99" s="53">
        <f t="shared" si="37"/>
        <v>0</v>
      </c>
      <c r="T99" s="53">
        <f t="shared" si="37"/>
        <v>0</v>
      </c>
      <c r="U99" s="53">
        <f t="shared" si="37"/>
        <v>0</v>
      </c>
      <c r="V99" s="53">
        <f t="shared" si="37"/>
        <v>0</v>
      </c>
      <c r="W99" s="53">
        <f t="shared" si="37"/>
        <v>0</v>
      </c>
      <c r="X99" s="53">
        <f t="shared" si="37"/>
        <v>0</v>
      </c>
      <c r="Y99" s="53">
        <f t="shared" si="37"/>
        <v>0</v>
      </c>
      <c r="Z99" s="53">
        <f t="shared" si="37"/>
        <v>0</v>
      </c>
      <c r="AA99" s="53">
        <f t="shared" si="37"/>
        <v>0</v>
      </c>
      <c r="AB99" s="53">
        <f t="shared" si="37"/>
        <v>0</v>
      </c>
      <c r="AC99" s="53">
        <f t="shared" si="37"/>
        <v>0</v>
      </c>
      <c r="AD99" s="53">
        <f t="shared" si="37"/>
        <v>0</v>
      </c>
      <c r="AE99" s="53">
        <f t="shared" si="37"/>
        <v>0</v>
      </c>
      <c r="AF99" s="53">
        <f t="shared" si="37"/>
        <v>0</v>
      </c>
      <c r="AG99" s="53">
        <f t="shared" si="37"/>
        <v>0</v>
      </c>
      <c r="AH99" s="53">
        <f t="shared" si="37"/>
        <v>0</v>
      </c>
      <c r="AI99" s="53">
        <f t="shared" si="37"/>
        <v>0</v>
      </c>
      <c r="AJ99" s="53">
        <f t="shared" si="37"/>
        <v>0</v>
      </c>
      <c r="AK99" s="53">
        <f t="shared" si="23"/>
        <v>0</v>
      </c>
    </row>
    <row r="100" spans="5:37" ht="13.5" customHeight="1"/>
  </sheetData>
  <sheetProtection algorithmName="SHA-512" hashValue="QLX/GhDooPBYUG+AL8pYILKGMKQXuO3GLjLNnuDTeK0Zn6zbO7i/UqBALrGDni6K5v/bXt1c+GXYcmkmIQQndQ==" saltValue="sDDtyDPYODEgkSa4zK6rSA==" spinCount="100000" sheet="1" formatCells="0"/>
  <mergeCells count="421">
    <mergeCell ref="CB8:CB10"/>
    <mergeCell ref="CC8:CC10"/>
    <mergeCell ref="CD8:CD10"/>
    <mergeCell ref="CE8:CE10"/>
    <mergeCell ref="E35:E36"/>
    <mergeCell ref="B31:F31"/>
    <mergeCell ref="A32:F32"/>
    <mergeCell ref="A33:F33"/>
    <mergeCell ref="AM36:AM38"/>
    <mergeCell ref="AN36:AN38"/>
    <mergeCell ref="AO36:AO38"/>
    <mergeCell ref="A37:B50"/>
    <mergeCell ref="C37:D37"/>
    <mergeCell ref="C38:D38"/>
    <mergeCell ref="C39:D39"/>
    <mergeCell ref="C50:F50"/>
    <mergeCell ref="CA8:CA10"/>
    <mergeCell ref="C49:D49"/>
    <mergeCell ref="AO39:AO41"/>
    <mergeCell ref="AM42:AM44"/>
    <mergeCell ref="AN42:AN44"/>
    <mergeCell ref="AO42:AO44"/>
    <mergeCell ref="AM39:AM41"/>
    <mergeCell ref="AN39:AN41"/>
    <mergeCell ref="W52:Y52"/>
    <mergeCell ref="W53:Y53"/>
    <mergeCell ref="W54:Y54"/>
    <mergeCell ref="W55:Y55"/>
    <mergeCell ref="AM45:AM47"/>
    <mergeCell ref="AN45:AN47"/>
    <mergeCell ref="AO45:AO47"/>
    <mergeCell ref="C46:D46"/>
    <mergeCell ref="C47:D47"/>
    <mergeCell ref="C48:D48"/>
    <mergeCell ref="A52:E55"/>
    <mergeCell ref="AR39:AR48"/>
    <mergeCell ref="AS39:AS40"/>
    <mergeCell ref="AT39:AT40"/>
    <mergeCell ref="AU39:AU40"/>
    <mergeCell ref="A35:B36"/>
    <mergeCell ref="C35:D36"/>
    <mergeCell ref="F35:F36"/>
    <mergeCell ref="G35:AK35"/>
    <mergeCell ref="AL36:AL47"/>
    <mergeCell ref="C43:D43"/>
    <mergeCell ref="C44:D44"/>
    <mergeCell ref="C45:D45"/>
    <mergeCell ref="C40:D40"/>
    <mergeCell ref="C41:D41"/>
    <mergeCell ref="C42:D42"/>
    <mergeCell ref="AR29:AR38"/>
    <mergeCell ref="AS29:AS30"/>
    <mergeCell ref="AT29:AT30"/>
    <mergeCell ref="AU29:AU30"/>
    <mergeCell ref="AS35:AS36"/>
    <mergeCell ref="AT35:AT36"/>
    <mergeCell ref="AU35:AU36"/>
    <mergeCell ref="AS37:AS38"/>
    <mergeCell ref="AT37:AT38"/>
    <mergeCell ref="AM7:AM10"/>
    <mergeCell ref="AN7:AN10"/>
    <mergeCell ref="AO7:AO10"/>
    <mergeCell ref="A11:A31"/>
    <mergeCell ref="E7:E10"/>
    <mergeCell ref="AG7:AG10"/>
    <mergeCell ref="AH7:AH10"/>
    <mergeCell ref="AI7:AI10"/>
    <mergeCell ref="AJ7:AJ10"/>
    <mergeCell ref="AK7:AK10"/>
    <mergeCell ref="AL7:AL10"/>
    <mergeCell ref="AA7:AA10"/>
    <mergeCell ref="AB7:AB10"/>
    <mergeCell ref="AC7:AC10"/>
    <mergeCell ref="AD7:AD10"/>
    <mergeCell ref="AE7:AE10"/>
    <mergeCell ref="P7:P10"/>
    <mergeCell ref="Q7:Q10"/>
    <mergeCell ref="R7:R10"/>
    <mergeCell ref="S7:S10"/>
    <mergeCell ref="AF7:AF10"/>
    <mergeCell ref="U7:U10"/>
    <mergeCell ref="V7:V10"/>
    <mergeCell ref="W7:W10"/>
    <mergeCell ref="X7:X10"/>
    <mergeCell ref="Y7:Y10"/>
    <mergeCell ref="Z7:Z10"/>
    <mergeCell ref="BE3:BF3"/>
    <mergeCell ref="BE5:BF5"/>
    <mergeCell ref="H7:H10"/>
    <mergeCell ref="A1:E1"/>
    <mergeCell ref="AO1:AP1"/>
    <mergeCell ref="AO2:AP3"/>
    <mergeCell ref="A3:G5"/>
    <mergeCell ref="H3:Z5"/>
    <mergeCell ref="AB5:AD5"/>
    <mergeCell ref="AE5:AJ5"/>
    <mergeCell ref="AM5:AQ5"/>
    <mergeCell ref="A7:B10"/>
    <mergeCell ref="C7:C10"/>
    <mergeCell ref="D7:D10"/>
    <mergeCell ref="F7:F10"/>
    <mergeCell ref="G7:G10"/>
    <mergeCell ref="T7:T10"/>
    <mergeCell ref="I7:I10"/>
    <mergeCell ref="J7:J10"/>
    <mergeCell ref="K7:K10"/>
    <mergeCell ref="L7:L10"/>
    <mergeCell ref="M7:M10"/>
    <mergeCell ref="N7:N10"/>
    <mergeCell ref="O7:O10"/>
    <mergeCell ref="AR7:AR8"/>
    <mergeCell ref="AS7:AS8"/>
    <mergeCell ref="AT7:AT8"/>
    <mergeCell ref="AU7:AU8"/>
    <mergeCell ref="AV7:AV8"/>
    <mergeCell ref="AV1:AV2"/>
    <mergeCell ref="AR9:AR18"/>
    <mergeCell ref="AS9:AS10"/>
    <mergeCell ref="AT9:AT10"/>
    <mergeCell ref="AU9:AU10"/>
    <mergeCell ref="AV9:AV10"/>
    <mergeCell ref="AS11:AS12"/>
    <mergeCell ref="AT11:AT12"/>
    <mergeCell ref="AU11:AU12"/>
    <mergeCell ref="AV11:AV12"/>
    <mergeCell ref="AS13:AS14"/>
    <mergeCell ref="AT13:AT14"/>
    <mergeCell ref="AU13:AU14"/>
    <mergeCell ref="AV13:AV14"/>
    <mergeCell ref="AS15:AS16"/>
    <mergeCell ref="AT15:AT16"/>
    <mergeCell ref="AW1:AW2"/>
    <mergeCell ref="AS3:AV5"/>
    <mergeCell ref="AW3:BB5"/>
    <mergeCell ref="BB7:BB8"/>
    <mergeCell ref="BC7:BC8"/>
    <mergeCell ref="BD7:BD8"/>
    <mergeCell ref="BE7:BE8"/>
    <mergeCell ref="BF7:BF8"/>
    <mergeCell ref="AW7:AW8"/>
    <mergeCell ref="AX7:AX8"/>
    <mergeCell ref="AY7:AY8"/>
    <mergeCell ref="AZ7:AZ8"/>
    <mergeCell ref="BA7:BA8"/>
    <mergeCell ref="AU15:AU16"/>
    <mergeCell ref="BB9:BB10"/>
    <mergeCell ref="BC9:BC10"/>
    <mergeCell ref="BD9:BD10"/>
    <mergeCell ref="BE9:BE10"/>
    <mergeCell ref="BF9:BF10"/>
    <mergeCell ref="AW9:AW10"/>
    <mergeCell ref="AX9:AX10"/>
    <mergeCell ref="AY9:AY10"/>
    <mergeCell ref="AZ9:AZ10"/>
    <mergeCell ref="BA9:BA10"/>
    <mergeCell ref="BB11:BB12"/>
    <mergeCell ref="BC11:BC12"/>
    <mergeCell ref="BD11:BD12"/>
    <mergeCell ref="BE11:BE12"/>
    <mergeCell ref="BF11:BF12"/>
    <mergeCell ref="AW11:AW12"/>
    <mergeCell ref="AX11:AX12"/>
    <mergeCell ref="AY11:AY12"/>
    <mergeCell ref="AZ11:AZ12"/>
    <mergeCell ref="BA11:BA12"/>
    <mergeCell ref="AZ15:AZ16"/>
    <mergeCell ref="BB13:BB14"/>
    <mergeCell ref="BC13:BC14"/>
    <mergeCell ref="BD13:BD14"/>
    <mergeCell ref="BE13:BE14"/>
    <mergeCell ref="BF13:BF14"/>
    <mergeCell ref="AW13:AW14"/>
    <mergeCell ref="AX13:AX14"/>
    <mergeCell ref="AY13:AY14"/>
    <mergeCell ref="AZ13:AZ14"/>
    <mergeCell ref="BA13:BA14"/>
    <mergeCell ref="BF15:BF16"/>
    <mergeCell ref="AS17:AS18"/>
    <mergeCell ref="AT17:AT18"/>
    <mergeCell ref="AU17:AU18"/>
    <mergeCell ref="AV17:AV18"/>
    <mergeCell ref="AW17:AW18"/>
    <mergeCell ref="AX17:AX18"/>
    <mergeCell ref="AY17:AY18"/>
    <mergeCell ref="AZ17:AZ18"/>
    <mergeCell ref="BA17:BA18"/>
    <mergeCell ref="BB17:BB18"/>
    <mergeCell ref="BC17:BC18"/>
    <mergeCell ref="BD17:BD18"/>
    <mergeCell ref="BE17:BE18"/>
    <mergeCell ref="BF17:BF18"/>
    <mergeCell ref="BA15:BA16"/>
    <mergeCell ref="BB15:BB16"/>
    <mergeCell ref="BC15:BC16"/>
    <mergeCell ref="BD15:BD16"/>
    <mergeCell ref="BE15:BE16"/>
    <mergeCell ref="AV15:AV16"/>
    <mergeCell ref="AW15:AW16"/>
    <mergeCell ref="AX15:AX16"/>
    <mergeCell ref="AY15:AY16"/>
    <mergeCell ref="AR19:AR28"/>
    <mergeCell ref="AS19:AS20"/>
    <mergeCell ref="AT19:AT20"/>
    <mergeCell ref="AU19:AU20"/>
    <mergeCell ref="AV19:AV20"/>
    <mergeCell ref="AS21:AS22"/>
    <mergeCell ref="AT21:AT22"/>
    <mergeCell ref="AU21:AU22"/>
    <mergeCell ref="AV21:AV22"/>
    <mergeCell ref="AS23:AS24"/>
    <mergeCell ref="AT23:AT24"/>
    <mergeCell ref="AU23:AU24"/>
    <mergeCell ref="AV23:AV24"/>
    <mergeCell ref="AS25:AS26"/>
    <mergeCell ref="AT25:AT26"/>
    <mergeCell ref="AU25:AU26"/>
    <mergeCell ref="AS27:AS28"/>
    <mergeCell ref="AT27:AT28"/>
    <mergeCell ref="AU27:AU28"/>
    <mergeCell ref="AV27:AV28"/>
    <mergeCell ref="BB19:BB20"/>
    <mergeCell ref="BC19:BC20"/>
    <mergeCell ref="BD19:BD20"/>
    <mergeCell ref="BE19:BE20"/>
    <mergeCell ref="BF19:BF20"/>
    <mergeCell ref="AW19:AW20"/>
    <mergeCell ref="AX19:AX20"/>
    <mergeCell ref="AY19:AY20"/>
    <mergeCell ref="AZ19:AZ20"/>
    <mergeCell ref="BA19:BA20"/>
    <mergeCell ref="BB21:BB22"/>
    <mergeCell ref="BC21:BC22"/>
    <mergeCell ref="BD21:BD22"/>
    <mergeCell ref="BE21:BE22"/>
    <mergeCell ref="BF21:BF22"/>
    <mergeCell ref="AW21:AW22"/>
    <mergeCell ref="AX21:AX22"/>
    <mergeCell ref="AY21:AY22"/>
    <mergeCell ref="AZ21:AZ22"/>
    <mergeCell ref="BA21:BA22"/>
    <mergeCell ref="BB23:BB24"/>
    <mergeCell ref="BC23:BC24"/>
    <mergeCell ref="BD23:BD24"/>
    <mergeCell ref="BE23:BE24"/>
    <mergeCell ref="BF23:BF24"/>
    <mergeCell ref="AW23:AW24"/>
    <mergeCell ref="AX23:AX24"/>
    <mergeCell ref="AY23:AY24"/>
    <mergeCell ref="AZ23:AZ24"/>
    <mergeCell ref="BA23:BA24"/>
    <mergeCell ref="BF27:BF28"/>
    <mergeCell ref="BA25:BA26"/>
    <mergeCell ref="BB25:BB26"/>
    <mergeCell ref="BC25:BC26"/>
    <mergeCell ref="BD25:BD26"/>
    <mergeCell ref="BE25:BE26"/>
    <mergeCell ref="AV25:AV26"/>
    <mergeCell ref="AW25:AW26"/>
    <mergeCell ref="AX25:AX26"/>
    <mergeCell ref="AY25:AY26"/>
    <mergeCell ref="AW27:AW28"/>
    <mergeCell ref="AX27:AX28"/>
    <mergeCell ref="AY27:AY28"/>
    <mergeCell ref="AZ27:AZ28"/>
    <mergeCell ref="BA27:BA28"/>
    <mergeCell ref="BB27:BB28"/>
    <mergeCell ref="BC27:BC28"/>
    <mergeCell ref="BD27:BD28"/>
    <mergeCell ref="BE27:BE28"/>
    <mergeCell ref="AZ25:AZ26"/>
    <mergeCell ref="BF25:BF26"/>
    <mergeCell ref="AV29:AV30"/>
    <mergeCell ref="AS31:AS32"/>
    <mergeCell ref="AT31:AT32"/>
    <mergeCell ref="AU31:AU32"/>
    <mergeCell ref="AV31:AV32"/>
    <mergeCell ref="AS33:AS34"/>
    <mergeCell ref="AT33:AT34"/>
    <mergeCell ref="AU33:AU34"/>
    <mergeCell ref="AV33:AV34"/>
    <mergeCell ref="BB29:BB30"/>
    <mergeCell ref="BC29:BC30"/>
    <mergeCell ref="BD29:BD30"/>
    <mergeCell ref="BE29:BE30"/>
    <mergeCell ref="BF29:BF30"/>
    <mergeCell ref="AW29:AW30"/>
    <mergeCell ref="AX29:AX30"/>
    <mergeCell ref="AY29:AY30"/>
    <mergeCell ref="AZ29:AZ30"/>
    <mergeCell ref="BA29:BA30"/>
    <mergeCell ref="BB31:BB32"/>
    <mergeCell ref="BC31:BC32"/>
    <mergeCell ref="BD31:BD32"/>
    <mergeCell ref="BE31:BE32"/>
    <mergeCell ref="BF31:BF32"/>
    <mergeCell ref="AW31:AW32"/>
    <mergeCell ref="AX31:AX32"/>
    <mergeCell ref="AY31:AY32"/>
    <mergeCell ref="AZ31:AZ32"/>
    <mergeCell ref="BA31:BA32"/>
    <mergeCell ref="BB33:BB34"/>
    <mergeCell ref="BC33:BC34"/>
    <mergeCell ref="BD33:BD34"/>
    <mergeCell ref="BE33:BE34"/>
    <mergeCell ref="BF33:BF34"/>
    <mergeCell ref="AW33:AW34"/>
    <mergeCell ref="AX33:AX34"/>
    <mergeCell ref="AY33:AY34"/>
    <mergeCell ref="AZ33:AZ34"/>
    <mergeCell ref="BA33:BA34"/>
    <mergeCell ref="AV35:AV36"/>
    <mergeCell ref="AW35:AW36"/>
    <mergeCell ref="AX35:AX36"/>
    <mergeCell ref="AY35:AY36"/>
    <mergeCell ref="AU37:AU38"/>
    <mergeCell ref="AV37:AV38"/>
    <mergeCell ref="AW37:AW38"/>
    <mergeCell ref="AX37:AX38"/>
    <mergeCell ref="AY37:AY38"/>
    <mergeCell ref="AW39:AW40"/>
    <mergeCell ref="AX39:AX40"/>
    <mergeCell ref="BD37:BD38"/>
    <mergeCell ref="BE37:BE38"/>
    <mergeCell ref="BF37:BF38"/>
    <mergeCell ref="BA35:BA36"/>
    <mergeCell ref="BB35:BB36"/>
    <mergeCell ref="BC35:BC36"/>
    <mergeCell ref="BD35:BD36"/>
    <mergeCell ref="BE35:BE36"/>
    <mergeCell ref="AZ37:AZ38"/>
    <mergeCell ref="BA37:BA38"/>
    <mergeCell ref="BB37:BB38"/>
    <mergeCell ref="BC37:BC38"/>
    <mergeCell ref="AZ35:AZ36"/>
    <mergeCell ref="BF35:BF36"/>
    <mergeCell ref="BE45:BE46"/>
    <mergeCell ref="BF45:BF46"/>
    <mergeCell ref="BD39:BD40"/>
    <mergeCell ref="BE39:BE40"/>
    <mergeCell ref="BF39:BF40"/>
    <mergeCell ref="AS41:AS42"/>
    <mergeCell ref="AT41:AT42"/>
    <mergeCell ref="AU41:AU42"/>
    <mergeCell ref="AV41:AV42"/>
    <mergeCell ref="AW41:AW42"/>
    <mergeCell ref="AX41:AX42"/>
    <mergeCell ref="AY41:AY42"/>
    <mergeCell ref="AZ41:AZ42"/>
    <mergeCell ref="BA41:BA42"/>
    <mergeCell ref="BB41:BB42"/>
    <mergeCell ref="BC41:BC42"/>
    <mergeCell ref="BD41:BD42"/>
    <mergeCell ref="BE41:BE42"/>
    <mergeCell ref="AY39:AY40"/>
    <mergeCell ref="AZ39:AZ40"/>
    <mergeCell ref="BA39:BA40"/>
    <mergeCell ref="BB39:BB40"/>
    <mergeCell ref="BC39:BC40"/>
    <mergeCell ref="AV39:AV40"/>
    <mergeCell ref="BF41:BF42"/>
    <mergeCell ref="AS43:AS44"/>
    <mergeCell ref="AT43:AT44"/>
    <mergeCell ref="AU43:AU44"/>
    <mergeCell ref="AV43:AV44"/>
    <mergeCell ref="AW43:AW44"/>
    <mergeCell ref="AX43:AX44"/>
    <mergeCell ref="AY43:AY44"/>
    <mergeCell ref="AZ43:AZ44"/>
    <mergeCell ref="BA43:BA44"/>
    <mergeCell ref="BB43:BB44"/>
    <mergeCell ref="BC43:BC44"/>
    <mergeCell ref="BD43:BD44"/>
    <mergeCell ref="BE43:BE44"/>
    <mergeCell ref="BF43:BF44"/>
    <mergeCell ref="BB47:BB48"/>
    <mergeCell ref="BC47:BC48"/>
    <mergeCell ref="BD47:BD48"/>
    <mergeCell ref="AX45:AX46"/>
    <mergeCell ref="AY45:AY46"/>
    <mergeCell ref="AZ45:AZ46"/>
    <mergeCell ref="BA45:BA46"/>
    <mergeCell ref="BB45:BB46"/>
    <mergeCell ref="AS45:AS46"/>
    <mergeCell ref="AT45:AT46"/>
    <mergeCell ref="AU45:AU46"/>
    <mergeCell ref="AV45:AV46"/>
    <mergeCell ref="AS47:AS48"/>
    <mergeCell ref="AT47:AT48"/>
    <mergeCell ref="AU47:AU48"/>
    <mergeCell ref="AV47:AV48"/>
    <mergeCell ref="AW47:AW48"/>
    <mergeCell ref="AX47:AX48"/>
    <mergeCell ref="AY47:AY48"/>
    <mergeCell ref="AZ47:AZ48"/>
    <mergeCell ref="BA47:BA48"/>
    <mergeCell ref="AW45:AW46"/>
    <mergeCell ref="BD45:BD46"/>
    <mergeCell ref="BH9:BI9"/>
    <mergeCell ref="BH11:BK11"/>
    <mergeCell ref="BM12:BM15"/>
    <mergeCell ref="BN12:BN15"/>
    <mergeCell ref="AR51:AT51"/>
    <mergeCell ref="AR52:AT52"/>
    <mergeCell ref="AR53:AT53"/>
    <mergeCell ref="AR54:AT54"/>
    <mergeCell ref="BE47:BE48"/>
    <mergeCell ref="BF47:BF48"/>
    <mergeCell ref="AR49:AT50"/>
    <mergeCell ref="AU49:AU50"/>
    <mergeCell ref="AV49:AV50"/>
    <mergeCell ref="AW49:AW50"/>
    <mergeCell ref="AX49:AX50"/>
    <mergeCell ref="AY49:AY50"/>
    <mergeCell ref="AZ49:AZ50"/>
    <mergeCell ref="BA49:BA50"/>
    <mergeCell ref="BB49:BB50"/>
    <mergeCell ref="BC49:BC50"/>
    <mergeCell ref="BD49:BD50"/>
    <mergeCell ref="BE49:BE50"/>
    <mergeCell ref="BF49:BF50"/>
    <mergeCell ref="BC45:BC46"/>
  </mergeCells>
  <phoneticPr fontId="1"/>
  <conditionalFormatting sqref="G33:AJ33">
    <cfRule type="containsBlanks" dxfId="115" priority="14" stopIfTrue="1">
      <formula>LEN(TRIM(G33))=0</formula>
    </cfRule>
  </conditionalFormatting>
  <conditionalFormatting sqref="G53:V53">
    <cfRule type="containsBlanks" dxfId="114" priority="13" stopIfTrue="1">
      <formula>LEN(TRIM(G53))=0</formula>
    </cfRule>
  </conditionalFormatting>
  <conditionalFormatting sqref="G36:AJ36 G7:AJ10">
    <cfRule type="expression" dxfId="113" priority="11" stopIfTrue="1">
      <formula>WEEKDAY(G7,1)=1</formula>
    </cfRule>
    <cfRule type="expression" dxfId="112" priority="12" stopIfTrue="1">
      <formula>WEEKDAY(G7,1)=7</formula>
    </cfRule>
  </conditionalFormatting>
  <conditionalFormatting sqref="AE5:AJ5 AM5">
    <cfRule type="containsBlanks" dxfId="111" priority="10" stopIfTrue="1">
      <formula>LEN(TRIM(AE5))=0</formula>
    </cfRule>
  </conditionalFormatting>
  <conditionalFormatting sqref="AW1:AW2">
    <cfRule type="containsBlanks" dxfId="110" priority="16" stopIfTrue="1">
      <formula>LEN(TRIM(AW1))=0</formula>
    </cfRule>
  </conditionalFormatting>
  <conditionalFormatting sqref="AV9:AV48 AX19:AX48 AZ9:AZ28 BB9:BB28 BD29:BD48 BF9:BF48 BC19:BD28 BE19:BE48">
    <cfRule type="containsBlanks" dxfId="109" priority="8" stopIfTrue="1">
      <formula>LEN(TRIM(AV9))=0</formula>
    </cfRule>
  </conditionalFormatting>
  <conditionalFormatting sqref="BE3:BF3 BE5:BF5">
    <cfRule type="containsBlanks" dxfId="108" priority="7" stopIfTrue="1">
      <formula>LEN(TRIM(BE3))=0</formula>
    </cfRule>
  </conditionalFormatting>
  <conditionalFormatting sqref="AU9:AU48 AS9:AS48">
    <cfRule type="containsBlanks" dxfId="107" priority="17" stopIfTrue="1">
      <formula>LEN(TRIM(AS9))=0</formula>
    </cfRule>
  </conditionalFormatting>
  <conditionalFormatting sqref="B11:B30 E11:AJ30 F37:AJ49">
    <cfRule type="containsBlanks" dxfId="106" priority="1">
      <formula>LEN(TRIM(B11))=0</formula>
    </cfRule>
  </conditionalFormatting>
  <dataValidations count="5">
    <dataValidation type="list" allowBlank="1" showInputMessage="1" showErrorMessage="1" sqref="G37:AK49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73:AJ65585 KC65573:LG65585 TY65573:VC65585 ADU65573:AEY65585 ANQ65573:AOU65585 AXM65573:AYQ65585 BHI65573:BIM65585 BRE65573:BSI65585 CBA65573:CCE65585 CKW65573:CMA65585 CUS65573:CVW65585 DEO65573:DFS65585 DOK65573:DPO65585 DYG65573:DZK65585 EIC65573:EJG65585 ERY65573:ETC65585 FBU65573:FCY65585 FLQ65573:FMU65585 FVM65573:FWQ65585 GFI65573:GGM65585 GPE65573:GQI65585 GZA65573:HAE65585 HIW65573:HKA65585 HSS65573:HTW65585 ICO65573:IDS65585 IMK65573:INO65585 IWG65573:IXK65585 JGC65573:JHG65585 JPY65573:JRC65585 JZU65573:KAY65585 KJQ65573:KKU65585 KTM65573:KUQ65585 LDI65573:LEM65585 LNE65573:LOI65585 LXA65573:LYE65585 MGW65573:MIA65585 MQS65573:MRW65585 NAO65573:NBS65585 NKK65573:NLO65585 NUG65573:NVK65585 OEC65573:OFG65585 ONY65573:OPC65585 OXU65573:OYY65585 PHQ65573:PIU65585 PRM65573:PSQ65585 QBI65573:QCM65585 QLE65573:QMI65585 QVA65573:QWE65585 REW65573:RGA65585 ROS65573:RPW65585 RYO65573:RZS65585 SIK65573:SJO65585 SSG65573:STK65585 TCC65573:TDG65585 TLY65573:TNC65585 TVU65573:TWY65585 UFQ65573:UGU65585 UPM65573:UQQ65585 UZI65573:VAM65585 VJE65573:VKI65585 VTA65573:VUE65585 WCW65573:WEA65585 WMS65573:WNW65585 WWO65573:WXS65585 F131109:AJ131121 KC131109:LG131121 TY131109:VC131121 ADU131109:AEY131121 ANQ131109:AOU131121 AXM131109:AYQ131121 BHI131109:BIM131121 BRE131109:BSI131121 CBA131109:CCE131121 CKW131109:CMA131121 CUS131109:CVW131121 DEO131109:DFS131121 DOK131109:DPO131121 DYG131109:DZK131121 EIC131109:EJG131121 ERY131109:ETC131121 FBU131109:FCY131121 FLQ131109:FMU131121 FVM131109:FWQ131121 GFI131109:GGM131121 GPE131109:GQI131121 GZA131109:HAE131121 HIW131109:HKA131121 HSS131109:HTW131121 ICO131109:IDS131121 IMK131109:INO131121 IWG131109:IXK131121 JGC131109:JHG131121 JPY131109:JRC131121 JZU131109:KAY131121 KJQ131109:KKU131121 KTM131109:KUQ131121 LDI131109:LEM131121 LNE131109:LOI131121 LXA131109:LYE131121 MGW131109:MIA131121 MQS131109:MRW131121 NAO131109:NBS131121 NKK131109:NLO131121 NUG131109:NVK131121 OEC131109:OFG131121 ONY131109:OPC131121 OXU131109:OYY131121 PHQ131109:PIU131121 PRM131109:PSQ131121 QBI131109:QCM131121 QLE131109:QMI131121 QVA131109:QWE131121 REW131109:RGA131121 ROS131109:RPW131121 RYO131109:RZS131121 SIK131109:SJO131121 SSG131109:STK131121 TCC131109:TDG131121 TLY131109:TNC131121 TVU131109:TWY131121 UFQ131109:UGU131121 UPM131109:UQQ131121 UZI131109:VAM131121 VJE131109:VKI131121 VTA131109:VUE131121 WCW131109:WEA131121 WMS131109:WNW131121 WWO131109:WXS131121 F196645:AJ196657 KC196645:LG196657 TY196645:VC196657 ADU196645:AEY196657 ANQ196645:AOU196657 AXM196645:AYQ196657 BHI196645:BIM196657 BRE196645:BSI196657 CBA196645:CCE196657 CKW196645:CMA196657 CUS196645:CVW196657 DEO196645:DFS196657 DOK196645:DPO196657 DYG196645:DZK196657 EIC196645:EJG196657 ERY196645:ETC196657 FBU196645:FCY196657 FLQ196645:FMU196657 FVM196645:FWQ196657 GFI196645:GGM196657 GPE196645:GQI196657 GZA196645:HAE196657 HIW196645:HKA196657 HSS196645:HTW196657 ICO196645:IDS196657 IMK196645:INO196657 IWG196645:IXK196657 JGC196645:JHG196657 JPY196645:JRC196657 JZU196645:KAY196657 KJQ196645:KKU196657 KTM196645:KUQ196657 LDI196645:LEM196657 LNE196645:LOI196657 LXA196645:LYE196657 MGW196645:MIA196657 MQS196645:MRW196657 NAO196645:NBS196657 NKK196645:NLO196657 NUG196645:NVK196657 OEC196645:OFG196657 ONY196645:OPC196657 OXU196645:OYY196657 PHQ196645:PIU196657 PRM196645:PSQ196657 QBI196645:QCM196657 QLE196645:QMI196657 QVA196645:QWE196657 REW196645:RGA196657 ROS196645:RPW196657 RYO196645:RZS196657 SIK196645:SJO196657 SSG196645:STK196657 TCC196645:TDG196657 TLY196645:TNC196657 TVU196645:TWY196657 UFQ196645:UGU196657 UPM196645:UQQ196657 UZI196645:VAM196657 VJE196645:VKI196657 VTA196645:VUE196657 WCW196645:WEA196657 WMS196645:WNW196657 WWO196645:WXS196657 F262181:AJ262193 KC262181:LG262193 TY262181:VC262193 ADU262181:AEY262193 ANQ262181:AOU262193 AXM262181:AYQ262193 BHI262181:BIM262193 BRE262181:BSI262193 CBA262181:CCE262193 CKW262181:CMA262193 CUS262181:CVW262193 DEO262181:DFS262193 DOK262181:DPO262193 DYG262181:DZK262193 EIC262181:EJG262193 ERY262181:ETC262193 FBU262181:FCY262193 FLQ262181:FMU262193 FVM262181:FWQ262193 GFI262181:GGM262193 GPE262181:GQI262193 GZA262181:HAE262193 HIW262181:HKA262193 HSS262181:HTW262193 ICO262181:IDS262193 IMK262181:INO262193 IWG262181:IXK262193 JGC262181:JHG262193 JPY262181:JRC262193 JZU262181:KAY262193 KJQ262181:KKU262193 KTM262181:KUQ262193 LDI262181:LEM262193 LNE262181:LOI262193 LXA262181:LYE262193 MGW262181:MIA262193 MQS262181:MRW262193 NAO262181:NBS262193 NKK262181:NLO262193 NUG262181:NVK262193 OEC262181:OFG262193 ONY262181:OPC262193 OXU262181:OYY262193 PHQ262181:PIU262193 PRM262181:PSQ262193 QBI262181:QCM262193 QLE262181:QMI262193 QVA262181:QWE262193 REW262181:RGA262193 ROS262181:RPW262193 RYO262181:RZS262193 SIK262181:SJO262193 SSG262181:STK262193 TCC262181:TDG262193 TLY262181:TNC262193 TVU262181:TWY262193 UFQ262181:UGU262193 UPM262181:UQQ262193 UZI262181:VAM262193 VJE262181:VKI262193 VTA262181:VUE262193 WCW262181:WEA262193 WMS262181:WNW262193 WWO262181:WXS262193 F327717:AJ327729 KC327717:LG327729 TY327717:VC327729 ADU327717:AEY327729 ANQ327717:AOU327729 AXM327717:AYQ327729 BHI327717:BIM327729 BRE327717:BSI327729 CBA327717:CCE327729 CKW327717:CMA327729 CUS327717:CVW327729 DEO327717:DFS327729 DOK327717:DPO327729 DYG327717:DZK327729 EIC327717:EJG327729 ERY327717:ETC327729 FBU327717:FCY327729 FLQ327717:FMU327729 FVM327717:FWQ327729 GFI327717:GGM327729 GPE327717:GQI327729 GZA327717:HAE327729 HIW327717:HKA327729 HSS327717:HTW327729 ICO327717:IDS327729 IMK327717:INO327729 IWG327717:IXK327729 JGC327717:JHG327729 JPY327717:JRC327729 JZU327717:KAY327729 KJQ327717:KKU327729 KTM327717:KUQ327729 LDI327717:LEM327729 LNE327717:LOI327729 LXA327717:LYE327729 MGW327717:MIA327729 MQS327717:MRW327729 NAO327717:NBS327729 NKK327717:NLO327729 NUG327717:NVK327729 OEC327717:OFG327729 ONY327717:OPC327729 OXU327717:OYY327729 PHQ327717:PIU327729 PRM327717:PSQ327729 QBI327717:QCM327729 QLE327717:QMI327729 QVA327717:QWE327729 REW327717:RGA327729 ROS327717:RPW327729 RYO327717:RZS327729 SIK327717:SJO327729 SSG327717:STK327729 TCC327717:TDG327729 TLY327717:TNC327729 TVU327717:TWY327729 UFQ327717:UGU327729 UPM327717:UQQ327729 UZI327717:VAM327729 VJE327717:VKI327729 VTA327717:VUE327729 WCW327717:WEA327729 WMS327717:WNW327729 WWO327717:WXS327729 F393253:AJ393265 KC393253:LG393265 TY393253:VC393265 ADU393253:AEY393265 ANQ393253:AOU393265 AXM393253:AYQ393265 BHI393253:BIM393265 BRE393253:BSI393265 CBA393253:CCE393265 CKW393253:CMA393265 CUS393253:CVW393265 DEO393253:DFS393265 DOK393253:DPO393265 DYG393253:DZK393265 EIC393253:EJG393265 ERY393253:ETC393265 FBU393253:FCY393265 FLQ393253:FMU393265 FVM393253:FWQ393265 GFI393253:GGM393265 GPE393253:GQI393265 GZA393253:HAE393265 HIW393253:HKA393265 HSS393253:HTW393265 ICO393253:IDS393265 IMK393253:INO393265 IWG393253:IXK393265 JGC393253:JHG393265 JPY393253:JRC393265 JZU393253:KAY393265 KJQ393253:KKU393265 KTM393253:KUQ393265 LDI393253:LEM393265 LNE393253:LOI393265 LXA393253:LYE393265 MGW393253:MIA393265 MQS393253:MRW393265 NAO393253:NBS393265 NKK393253:NLO393265 NUG393253:NVK393265 OEC393253:OFG393265 ONY393253:OPC393265 OXU393253:OYY393265 PHQ393253:PIU393265 PRM393253:PSQ393265 QBI393253:QCM393265 QLE393253:QMI393265 QVA393253:QWE393265 REW393253:RGA393265 ROS393253:RPW393265 RYO393253:RZS393265 SIK393253:SJO393265 SSG393253:STK393265 TCC393253:TDG393265 TLY393253:TNC393265 TVU393253:TWY393265 UFQ393253:UGU393265 UPM393253:UQQ393265 UZI393253:VAM393265 VJE393253:VKI393265 VTA393253:VUE393265 WCW393253:WEA393265 WMS393253:WNW393265 WWO393253:WXS393265 F458789:AJ458801 KC458789:LG458801 TY458789:VC458801 ADU458789:AEY458801 ANQ458789:AOU458801 AXM458789:AYQ458801 BHI458789:BIM458801 BRE458789:BSI458801 CBA458789:CCE458801 CKW458789:CMA458801 CUS458789:CVW458801 DEO458789:DFS458801 DOK458789:DPO458801 DYG458789:DZK458801 EIC458789:EJG458801 ERY458789:ETC458801 FBU458789:FCY458801 FLQ458789:FMU458801 FVM458789:FWQ458801 GFI458789:GGM458801 GPE458789:GQI458801 GZA458789:HAE458801 HIW458789:HKA458801 HSS458789:HTW458801 ICO458789:IDS458801 IMK458789:INO458801 IWG458789:IXK458801 JGC458789:JHG458801 JPY458789:JRC458801 JZU458789:KAY458801 KJQ458789:KKU458801 KTM458789:KUQ458801 LDI458789:LEM458801 LNE458789:LOI458801 LXA458789:LYE458801 MGW458789:MIA458801 MQS458789:MRW458801 NAO458789:NBS458801 NKK458789:NLO458801 NUG458789:NVK458801 OEC458789:OFG458801 ONY458789:OPC458801 OXU458789:OYY458801 PHQ458789:PIU458801 PRM458789:PSQ458801 QBI458789:QCM458801 QLE458789:QMI458801 QVA458789:QWE458801 REW458789:RGA458801 ROS458789:RPW458801 RYO458789:RZS458801 SIK458789:SJO458801 SSG458789:STK458801 TCC458789:TDG458801 TLY458789:TNC458801 TVU458789:TWY458801 UFQ458789:UGU458801 UPM458789:UQQ458801 UZI458789:VAM458801 VJE458789:VKI458801 VTA458789:VUE458801 WCW458789:WEA458801 WMS458789:WNW458801 WWO458789:WXS458801 F524325:AJ524337 KC524325:LG524337 TY524325:VC524337 ADU524325:AEY524337 ANQ524325:AOU524337 AXM524325:AYQ524337 BHI524325:BIM524337 BRE524325:BSI524337 CBA524325:CCE524337 CKW524325:CMA524337 CUS524325:CVW524337 DEO524325:DFS524337 DOK524325:DPO524337 DYG524325:DZK524337 EIC524325:EJG524337 ERY524325:ETC524337 FBU524325:FCY524337 FLQ524325:FMU524337 FVM524325:FWQ524337 GFI524325:GGM524337 GPE524325:GQI524337 GZA524325:HAE524337 HIW524325:HKA524337 HSS524325:HTW524337 ICO524325:IDS524337 IMK524325:INO524337 IWG524325:IXK524337 JGC524325:JHG524337 JPY524325:JRC524337 JZU524325:KAY524337 KJQ524325:KKU524337 KTM524325:KUQ524337 LDI524325:LEM524337 LNE524325:LOI524337 LXA524325:LYE524337 MGW524325:MIA524337 MQS524325:MRW524337 NAO524325:NBS524337 NKK524325:NLO524337 NUG524325:NVK524337 OEC524325:OFG524337 ONY524325:OPC524337 OXU524325:OYY524337 PHQ524325:PIU524337 PRM524325:PSQ524337 QBI524325:QCM524337 QLE524325:QMI524337 QVA524325:QWE524337 REW524325:RGA524337 ROS524325:RPW524337 RYO524325:RZS524337 SIK524325:SJO524337 SSG524325:STK524337 TCC524325:TDG524337 TLY524325:TNC524337 TVU524325:TWY524337 UFQ524325:UGU524337 UPM524325:UQQ524337 UZI524325:VAM524337 VJE524325:VKI524337 VTA524325:VUE524337 WCW524325:WEA524337 WMS524325:WNW524337 WWO524325:WXS524337 F589861:AJ589873 KC589861:LG589873 TY589861:VC589873 ADU589861:AEY589873 ANQ589861:AOU589873 AXM589861:AYQ589873 BHI589861:BIM589873 BRE589861:BSI589873 CBA589861:CCE589873 CKW589861:CMA589873 CUS589861:CVW589873 DEO589861:DFS589873 DOK589861:DPO589873 DYG589861:DZK589873 EIC589861:EJG589873 ERY589861:ETC589873 FBU589861:FCY589873 FLQ589861:FMU589873 FVM589861:FWQ589873 GFI589861:GGM589873 GPE589861:GQI589873 GZA589861:HAE589873 HIW589861:HKA589873 HSS589861:HTW589873 ICO589861:IDS589873 IMK589861:INO589873 IWG589861:IXK589873 JGC589861:JHG589873 JPY589861:JRC589873 JZU589861:KAY589873 KJQ589861:KKU589873 KTM589861:KUQ589873 LDI589861:LEM589873 LNE589861:LOI589873 LXA589861:LYE589873 MGW589861:MIA589873 MQS589861:MRW589873 NAO589861:NBS589873 NKK589861:NLO589873 NUG589861:NVK589873 OEC589861:OFG589873 ONY589861:OPC589873 OXU589861:OYY589873 PHQ589861:PIU589873 PRM589861:PSQ589873 QBI589861:QCM589873 QLE589861:QMI589873 QVA589861:QWE589873 REW589861:RGA589873 ROS589861:RPW589873 RYO589861:RZS589873 SIK589861:SJO589873 SSG589861:STK589873 TCC589861:TDG589873 TLY589861:TNC589873 TVU589861:TWY589873 UFQ589861:UGU589873 UPM589861:UQQ589873 UZI589861:VAM589873 VJE589861:VKI589873 VTA589861:VUE589873 WCW589861:WEA589873 WMS589861:WNW589873 WWO589861:WXS589873 F655397:AJ655409 KC655397:LG655409 TY655397:VC655409 ADU655397:AEY655409 ANQ655397:AOU655409 AXM655397:AYQ655409 BHI655397:BIM655409 BRE655397:BSI655409 CBA655397:CCE655409 CKW655397:CMA655409 CUS655397:CVW655409 DEO655397:DFS655409 DOK655397:DPO655409 DYG655397:DZK655409 EIC655397:EJG655409 ERY655397:ETC655409 FBU655397:FCY655409 FLQ655397:FMU655409 FVM655397:FWQ655409 GFI655397:GGM655409 GPE655397:GQI655409 GZA655397:HAE655409 HIW655397:HKA655409 HSS655397:HTW655409 ICO655397:IDS655409 IMK655397:INO655409 IWG655397:IXK655409 JGC655397:JHG655409 JPY655397:JRC655409 JZU655397:KAY655409 KJQ655397:KKU655409 KTM655397:KUQ655409 LDI655397:LEM655409 LNE655397:LOI655409 LXA655397:LYE655409 MGW655397:MIA655409 MQS655397:MRW655409 NAO655397:NBS655409 NKK655397:NLO655409 NUG655397:NVK655409 OEC655397:OFG655409 ONY655397:OPC655409 OXU655397:OYY655409 PHQ655397:PIU655409 PRM655397:PSQ655409 QBI655397:QCM655409 QLE655397:QMI655409 QVA655397:QWE655409 REW655397:RGA655409 ROS655397:RPW655409 RYO655397:RZS655409 SIK655397:SJO655409 SSG655397:STK655409 TCC655397:TDG655409 TLY655397:TNC655409 TVU655397:TWY655409 UFQ655397:UGU655409 UPM655397:UQQ655409 UZI655397:VAM655409 VJE655397:VKI655409 VTA655397:VUE655409 WCW655397:WEA655409 WMS655397:WNW655409 WWO655397:WXS655409 F720933:AJ720945 KC720933:LG720945 TY720933:VC720945 ADU720933:AEY720945 ANQ720933:AOU720945 AXM720933:AYQ720945 BHI720933:BIM720945 BRE720933:BSI720945 CBA720933:CCE720945 CKW720933:CMA720945 CUS720933:CVW720945 DEO720933:DFS720945 DOK720933:DPO720945 DYG720933:DZK720945 EIC720933:EJG720945 ERY720933:ETC720945 FBU720933:FCY720945 FLQ720933:FMU720945 FVM720933:FWQ720945 GFI720933:GGM720945 GPE720933:GQI720945 GZA720933:HAE720945 HIW720933:HKA720945 HSS720933:HTW720945 ICO720933:IDS720945 IMK720933:INO720945 IWG720933:IXK720945 JGC720933:JHG720945 JPY720933:JRC720945 JZU720933:KAY720945 KJQ720933:KKU720945 KTM720933:KUQ720945 LDI720933:LEM720945 LNE720933:LOI720945 LXA720933:LYE720945 MGW720933:MIA720945 MQS720933:MRW720945 NAO720933:NBS720945 NKK720933:NLO720945 NUG720933:NVK720945 OEC720933:OFG720945 ONY720933:OPC720945 OXU720933:OYY720945 PHQ720933:PIU720945 PRM720933:PSQ720945 QBI720933:QCM720945 QLE720933:QMI720945 QVA720933:QWE720945 REW720933:RGA720945 ROS720933:RPW720945 RYO720933:RZS720945 SIK720933:SJO720945 SSG720933:STK720945 TCC720933:TDG720945 TLY720933:TNC720945 TVU720933:TWY720945 UFQ720933:UGU720945 UPM720933:UQQ720945 UZI720933:VAM720945 VJE720933:VKI720945 VTA720933:VUE720945 WCW720933:WEA720945 WMS720933:WNW720945 WWO720933:WXS720945 F786469:AJ786481 KC786469:LG786481 TY786469:VC786481 ADU786469:AEY786481 ANQ786469:AOU786481 AXM786469:AYQ786481 BHI786469:BIM786481 BRE786469:BSI786481 CBA786469:CCE786481 CKW786469:CMA786481 CUS786469:CVW786481 DEO786469:DFS786481 DOK786469:DPO786481 DYG786469:DZK786481 EIC786469:EJG786481 ERY786469:ETC786481 FBU786469:FCY786481 FLQ786469:FMU786481 FVM786469:FWQ786481 GFI786469:GGM786481 GPE786469:GQI786481 GZA786469:HAE786481 HIW786469:HKA786481 HSS786469:HTW786481 ICO786469:IDS786481 IMK786469:INO786481 IWG786469:IXK786481 JGC786469:JHG786481 JPY786469:JRC786481 JZU786469:KAY786481 KJQ786469:KKU786481 KTM786469:KUQ786481 LDI786469:LEM786481 LNE786469:LOI786481 LXA786469:LYE786481 MGW786469:MIA786481 MQS786469:MRW786481 NAO786469:NBS786481 NKK786469:NLO786481 NUG786469:NVK786481 OEC786469:OFG786481 ONY786469:OPC786481 OXU786469:OYY786481 PHQ786469:PIU786481 PRM786469:PSQ786481 QBI786469:QCM786481 QLE786469:QMI786481 QVA786469:QWE786481 REW786469:RGA786481 ROS786469:RPW786481 RYO786469:RZS786481 SIK786469:SJO786481 SSG786469:STK786481 TCC786469:TDG786481 TLY786469:TNC786481 TVU786469:TWY786481 UFQ786469:UGU786481 UPM786469:UQQ786481 UZI786469:VAM786481 VJE786469:VKI786481 VTA786469:VUE786481 WCW786469:WEA786481 WMS786469:WNW786481 WWO786469:WXS786481 F852005:AJ852017 KC852005:LG852017 TY852005:VC852017 ADU852005:AEY852017 ANQ852005:AOU852017 AXM852005:AYQ852017 BHI852005:BIM852017 BRE852005:BSI852017 CBA852005:CCE852017 CKW852005:CMA852017 CUS852005:CVW852017 DEO852005:DFS852017 DOK852005:DPO852017 DYG852005:DZK852017 EIC852005:EJG852017 ERY852005:ETC852017 FBU852005:FCY852017 FLQ852005:FMU852017 FVM852005:FWQ852017 GFI852005:GGM852017 GPE852005:GQI852017 GZA852005:HAE852017 HIW852005:HKA852017 HSS852005:HTW852017 ICO852005:IDS852017 IMK852005:INO852017 IWG852005:IXK852017 JGC852005:JHG852017 JPY852005:JRC852017 JZU852005:KAY852017 KJQ852005:KKU852017 KTM852005:KUQ852017 LDI852005:LEM852017 LNE852005:LOI852017 LXA852005:LYE852017 MGW852005:MIA852017 MQS852005:MRW852017 NAO852005:NBS852017 NKK852005:NLO852017 NUG852005:NVK852017 OEC852005:OFG852017 ONY852005:OPC852017 OXU852005:OYY852017 PHQ852005:PIU852017 PRM852005:PSQ852017 QBI852005:QCM852017 QLE852005:QMI852017 QVA852005:QWE852017 REW852005:RGA852017 ROS852005:RPW852017 RYO852005:RZS852017 SIK852005:SJO852017 SSG852005:STK852017 TCC852005:TDG852017 TLY852005:TNC852017 TVU852005:TWY852017 UFQ852005:UGU852017 UPM852005:UQQ852017 UZI852005:VAM852017 VJE852005:VKI852017 VTA852005:VUE852017 WCW852005:WEA852017 WMS852005:WNW852017 WWO852005:WXS852017 F917541:AJ917553 KC917541:LG917553 TY917541:VC917553 ADU917541:AEY917553 ANQ917541:AOU917553 AXM917541:AYQ917553 BHI917541:BIM917553 BRE917541:BSI917553 CBA917541:CCE917553 CKW917541:CMA917553 CUS917541:CVW917553 DEO917541:DFS917553 DOK917541:DPO917553 DYG917541:DZK917553 EIC917541:EJG917553 ERY917541:ETC917553 FBU917541:FCY917553 FLQ917541:FMU917553 FVM917541:FWQ917553 GFI917541:GGM917553 GPE917541:GQI917553 GZA917541:HAE917553 HIW917541:HKA917553 HSS917541:HTW917553 ICO917541:IDS917553 IMK917541:INO917553 IWG917541:IXK917553 JGC917541:JHG917553 JPY917541:JRC917553 JZU917541:KAY917553 KJQ917541:KKU917553 KTM917541:KUQ917553 LDI917541:LEM917553 LNE917541:LOI917553 LXA917541:LYE917553 MGW917541:MIA917553 MQS917541:MRW917553 NAO917541:NBS917553 NKK917541:NLO917553 NUG917541:NVK917553 OEC917541:OFG917553 ONY917541:OPC917553 OXU917541:OYY917553 PHQ917541:PIU917553 PRM917541:PSQ917553 QBI917541:QCM917553 QLE917541:QMI917553 QVA917541:QWE917553 REW917541:RGA917553 ROS917541:RPW917553 RYO917541:RZS917553 SIK917541:SJO917553 SSG917541:STK917553 TCC917541:TDG917553 TLY917541:TNC917553 TVU917541:TWY917553 UFQ917541:UGU917553 UPM917541:UQQ917553 UZI917541:VAM917553 VJE917541:VKI917553 VTA917541:VUE917553 WCW917541:WEA917553 WMS917541:WNW917553 WWO917541:WXS917553 F983077:AJ983089 KC983077:LG983089 TY983077:VC983089 ADU983077:AEY983089 ANQ983077:AOU983089 AXM983077:AYQ983089 BHI983077:BIM983089 BRE983077:BSI983089 CBA983077:CCE983089 CKW983077:CMA983089 CUS983077:CVW983089 DEO983077:DFS983089 DOK983077:DPO983089 DYG983077:DZK983089 EIC983077:EJG983089 ERY983077:ETC983089 FBU983077:FCY983089 FLQ983077:FMU983089 FVM983077:FWQ983089 GFI983077:GGM983089 GPE983077:GQI983089 GZA983077:HAE983089 HIW983077:HKA983089 HSS983077:HTW983089 ICO983077:IDS983089 IMK983077:INO983089 IWG983077:IXK983089 JGC983077:JHG983089 JPY983077:JRC983089 JZU983077:KAY983089 KJQ983077:KKU983089 KTM983077:KUQ983089 LDI983077:LEM983089 LNE983077:LOI983089 LXA983077:LYE983089 MGW983077:MIA983089 MQS983077:MRW983089 NAO983077:NBS983089 NKK983077:NLO983089 NUG983077:NVK983089 OEC983077:OFG983089 ONY983077:OPC983089 OXU983077:OYY983089 PHQ983077:PIU983089 PRM983077:PSQ983089 QBI983077:QCM983089 QLE983077:QMI983089 QVA983077:QWE983089 REW983077:RGA983089 ROS983077:RPW983089 RYO983077:RZS983089 SIK983077:SJO983089 SSG983077:STK983089 TCC983077:TDG983089 TLY983077:TNC983089 TVU983077:TWY983089 UFQ983077:UGU983089 UPM983077:UQQ983089 UZI983077:VAM983089 VJE983077:VKI983089 VTA983077:VUE983089 WCW983077:WEA983089 WMS983077:WNW983089 WWO983077:WXS983089" xr:uid="{00000000-0002-0000-0000-000000000000}">
      <formula1>"出"</formula1>
    </dataValidation>
    <dataValidation type="list" allowBlank="1" showInputMessage="1" showErrorMessage="1" sqref="G11:AK30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47:AJ65566 KC65547:LG65566 TY65547:VC65566 ADU65547:AEY65566 ANQ65547:AOU65566 AXM65547:AYQ65566 BHI65547:BIM65566 BRE65547:BSI65566 CBA65547:CCE65566 CKW65547:CMA65566 CUS65547:CVW65566 DEO65547:DFS65566 DOK65547:DPO65566 DYG65547:DZK65566 EIC65547:EJG65566 ERY65547:ETC65566 FBU65547:FCY65566 FLQ65547:FMU65566 FVM65547:FWQ65566 GFI65547:GGM65566 GPE65547:GQI65566 GZA65547:HAE65566 HIW65547:HKA65566 HSS65547:HTW65566 ICO65547:IDS65566 IMK65547:INO65566 IWG65547:IXK65566 JGC65547:JHG65566 JPY65547:JRC65566 JZU65547:KAY65566 KJQ65547:KKU65566 KTM65547:KUQ65566 LDI65547:LEM65566 LNE65547:LOI65566 LXA65547:LYE65566 MGW65547:MIA65566 MQS65547:MRW65566 NAO65547:NBS65566 NKK65547:NLO65566 NUG65547:NVK65566 OEC65547:OFG65566 ONY65547:OPC65566 OXU65547:OYY65566 PHQ65547:PIU65566 PRM65547:PSQ65566 QBI65547:QCM65566 QLE65547:QMI65566 QVA65547:QWE65566 REW65547:RGA65566 ROS65547:RPW65566 RYO65547:RZS65566 SIK65547:SJO65566 SSG65547:STK65566 TCC65547:TDG65566 TLY65547:TNC65566 TVU65547:TWY65566 UFQ65547:UGU65566 UPM65547:UQQ65566 UZI65547:VAM65566 VJE65547:VKI65566 VTA65547:VUE65566 WCW65547:WEA65566 WMS65547:WNW65566 WWO65547:WXS65566 F131083:AJ131102 KC131083:LG131102 TY131083:VC131102 ADU131083:AEY131102 ANQ131083:AOU131102 AXM131083:AYQ131102 BHI131083:BIM131102 BRE131083:BSI131102 CBA131083:CCE131102 CKW131083:CMA131102 CUS131083:CVW131102 DEO131083:DFS131102 DOK131083:DPO131102 DYG131083:DZK131102 EIC131083:EJG131102 ERY131083:ETC131102 FBU131083:FCY131102 FLQ131083:FMU131102 FVM131083:FWQ131102 GFI131083:GGM131102 GPE131083:GQI131102 GZA131083:HAE131102 HIW131083:HKA131102 HSS131083:HTW131102 ICO131083:IDS131102 IMK131083:INO131102 IWG131083:IXK131102 JGC131083:JHG131102 JPY131083:JRC131102 JZU131083:KAY131102 KJQ131083:KKU131102 KTM131083:KUQ131102 LDI131083:LEM131102 LNE131083:LOI131102 LXA131083:LYE131102 MGW131083:MIA131102 MQS131083:MRW131102 NAO131083:NBS131102 NKK131083:NLO131102 NUG131083:NVK131102 OEC131083:OFG131102 ONY131083:OPC131102 OXU131083:OYY131102 PHQ131083:PIU131102 PRM131083:PSQ131102 QBI131083:QCM131102 QLE131083:QMI131102 QVA131083:QWE131102 REW131083:RGA131102 ROS131083:RPW131102 RYO131083:RZS131102 SIK131083:SJO131102 SSG131083:STK131102 TCC131083:TDG131102 TLY131083:TNC131102 TVU131083:TWY131102 UFQ131083:UGU131102 UPM131083:UQQ131102 UZI131083:VAM131102 VJE131083:VKI131102 VTA131083:VUE131102 WCW131083:WEA131102 WMS131083:WNW131102 WWO131083:WXS131102 F196619:AJ196638 KC196619:LG196638 TY196619:VC196638 ADU196619:AEY196638 ANQ196619:AOU196638 AXM196619:AYQ196638 BHI196619:BIM196638 BRE196619:BSI196638 CBA196619:CCE196638 CKW196619:CMA196638 CUS196619:CVW196638 DEO196619:DFS196638 DOK196619:DPO196638 DYG196619:DZK196638 EIC196619:EJG196638 ERY196619:ETC196638 FBU196619:FCY196638 FLQ196619:FMU196638 FVM196619:FWQ196638 GFI196619:GGM196638 GPE196619:GQI196638 GZA196619:HAE196638 HIW196619:HKA196638 HSS196619:HTW196638 ICO196619:IDS196638 IMK196619:INO196638 IWG196619:IXK196638 JGC196619:JHG196638 JPY196619:JRC196638 JZU196619:KAY196638 KJQ196619:KKU196638 KTM196619:KUQ196638 LDI196619:LEM196638 LNE196619:LOI196638 LXA196619:LYE196638 MGW196619:MIA196638 MQS196619:MRW196638 NAO196619:NBS196638 NKK196619:NLO196638 NUG196619:NVK196638 OEC196619:OFG196638 ONY196619:OPC196638 OXU196619:OYY196638 PHQ196619:PIU196638 PRM196619:PSQ196638 QBI196619:QCM196638 QLE196619:QMI196638 QVA196619:QWE196638 REW196619:RGA196638 ROS196619:RPW196638 RYO196619:RZS196638 SIK196619:SJO196638 SSG196619:STK196638 TCC196619:TDG196638 TLY196619:TNC196638 TVU196619:TWY196638 UFQ196619:UGU196638 UPM196619:UQQ196638 UZI196619:VAM196638 VJE196619:VKI196638 VTA196619:VUE196638 WCW196619:WEA196638 WMS196619:WNW196638 WWO196619:WXS196638 F262155:AJ262174 KC262155:LG262174 TY262155:VC262174 ADU262155:AEY262174 ANQ262155:AOU262174 AXM262155:AYQ262174 BHI262155:BIM262174 BRE262155:BSI262174 CBA262155:CCE262174 CKW262155:CMA262174 CUS262155:CVW262174 DEO262155:DFS262174 DOK262155:DPO262174 DYG262155:DZK262174 EIC262155:EJG262174 ERY262155:ETC262174 FBU262155:FCY262174 FLQ262155:FMU262174 FVM262155:FWQ262174 GFI262155:GGM262174 GPE262155:GQI262174 GZA262155:HAE262174 HIW262155:HKA262174 HSS262155:HTW262174 ICO262155:IDS262174 IMK262155:INO262174 IWG262155:IXK262174 JGC262155:JHG262174 JPY262155:JRC262174 JZU262155:KAY262174 KJQ262155:KKU262174 KTM262155:KUQ262174 LDI262155:LEM262174 LNE262155:LOI262174 LXA262155:LYE262174 MGW262155:MIA262174 MQS262155:MRW262174 NAO262155:NBS262174 NKK262155:NLO262174 NUG262155:NVK262174 OEC262155:OFG262174 ONY262155:OPC262174 OXU262155:OYY262174 PHQ262155:PIU262174 PRM262155:PSQ262174 QBI262155:QCM262174 QLE262155:QMI262174 QVA262155:QWE262174 REW262155:RGA262174 ROS262155:RPW262174 RYO262155:RZS262174 SIK262155:SJO262174 SSG262155:STK262174 TCC262155:TDG262174 TLY262155:TNC262174 TVU262155:TWY262174 UFQ262155:UGU262174 UPM262155:UQQ262174 UZI262155:VAM262174 VJE262155:VKI262174 VTA262155:VUE262174 WCW262155:WEA262174 WMS262155:WNW262174 WWO262155:WXS262174 F327691:AJ327710 KC327691:LG327710 TY327691:VC327710 ADU327691:AEY327710 ANQ327691:AOU327710 AXM327691:AYQ327710 BHI327691:BIM327710 BRE327691:BSI327710 CBA327691:CCE327710 CKW327691:CMA327710 CUS327691:CVW327710 DEO327691:DFS327710 DOK327691:DPO327710 DYG327691:DZK327710 EIC327691:EJG327710 ERY327691:ETC327710 FBU327691:FCY327710 FLQ327691:FMU327710 FVM327691:FWQ327710 GFI327691:GGM327710 GPE327691:GQI327710 GZA327691:HAE327710 HIW327691:HKA327710 HSS327691:HTW327710 ICO327691:IDS327710 IMK327691:INO327710 IWG327691:IXK327710 JGC327691:JHG327710 JPY327691:JRC327710 JZU327691:KAY327710 KJQ327691:KKU327710 KTM327691:KUQ327710 LDI327691:LEM327710 LNE327691:LOI327710 LXA327691:LYE327710 MGW327691:MIA327710 MQS327691:MRW327710 NAO327691:NBS327710 NKK327691:NLO327710 NUG327691:NVK327710 OEC327691:OFG327710 ONY327691:OPC327710 OXU327691:OYY327710 PHQ327691:PIU327710 PRM327691:PSQ327710 QBI327691:QCM327710 QLE327691:QMI327710 QVA327691:QWE327710 REW327691:RGA327710 ROS327691:RPW327710 RYO327691:RZS327710 SIK327691:SJO327710 SSG327691:STK327710 TCC327691:TDG327710 TLY327691:TNC327710 TVU327691:TWY327710 UFQ327691:UGU327710 UPM327691:UQQ327710 UZI327691:VAM327710 VJE327691:VKI327710 VTA327691:VUE327710 WCW327691:WEA327710 WMS327691:WNW327710 WWO327691:WXS327710 F393227:AJ393246 KC393227:LG393246 TY393227:VC393246 ADU393227:AEY393246 ANQ393227:AOU393246 AXM393227:AYQ393246 BHI393227:BIM393246 BRE393227:BSI393246 CBA393227:CCE393246 CKW393227:CMA393246 CUS393227:CVW393246 DEO393227:DFS393246 DOK393227:DPO393246 DYG393227:DZK393246 EIC393227:EJG393246 ERY393227:ETC393246 FBU393227:FCY393246 FLQ393227:FMU393246 FVM393227:FWQ393246 GFI393227:GGM393246 GPE393227:GQI393246 GZA393227:HAE393246 HIW393227:HKA393246 HSS393227:HTW393246 ICO393227:IDS393246 IMK393227:INO393246 IWG393227:IXK393246 JGC393227:JHG393246 JPY393227:JRC393246 JZU393227:KAY393246 KJQ393227:KKU393246 KTM393227:KUQ393246 LDI393227:LEM393246 LNE393227:LOI393246 LXA393227:LYE393246 MGW393227:MIA393246 MQS393227:MRW393246 NAO393227:NBS393246 NKK393227:NLO393246 NUG393227:NVK393246 OEC393227:OFG393246 ONY393227:OPC393246 OXU393227:OYY393246 PHQ393227:PIU393246 PRM393227:PSQ393246 QBI393227:QCM393246 QLE393227:QMI393246 QVA393227:QWE393246 REW393227:RGA393246 ROS393227:RPW393246 RYO393227:RZS393246 SIK393227:SJO393246 SSG393227:STK393246 TCC393227:TDG393246 TLY393227:TNC393246 TVU393227:TWY393246 UFQ393227:UGU393246 UPM393227:UQQ393246 UZI393227:VAM393246 VJE393227:VKI393246 VTA393227:VUE393246 WCW393227:WEA393246 WMS393227:WNW393246 WWO393227:WXS393246 F458763:AJ458782 KC458763:LG458782 TY458763:VC458782 ADU458763:AEY458782 ANQ458763:AOU458782 AXM458763:AYQ458782 BHI458763:BIM458782 BRE458763:BSI458782 CBA458763:CCE458782 CKW458763:CMA458782 CUS458763:CVW458782 DEO458763:DFS458782 DOK458763:DPO458782 DYG458763:DZK458782 EIC458763:EJG458782 ERY458763:ETC458782 FBU458763:FCY458782 FLQ458763:FMU458782 FVM458763:FWQ458782 GFI458763:GGM458782 GPE458763:GQI458782 GZA458763:HAE458782 HIW458763:HKA458782 HSS458763:HTW458782 ICO458763:IDS458782 IMK458763:INO458782 IWG458763:IXK458782 JGC458763:JHG458782 JPY458763:JRC458782 JZU458763:KAY458782 KJQ458763:KKU458782 KTM458763:KUQ458782 LDI458763:LEM458782 LNE458763:LOI458782 LXA458763:LYE458782 MGW458763:MIA458782 MQS458763:MRW458782 NAO458763:NBS458782 NKK458763:NLO458782 NUG458763:NVK458782 OEC458763:OFG458782 ONY458763:OPC458782 OXU458763:OYY458782 PHQ458763:PIU458782 PRM458763:PSQ458782 QBI458763:QCM458782 QLE458763:QMI458782 QVA458763:QWE458782 REW458763:RGA458782 ROS458763:RPW458782 RYO458763:RZS458782 SIK458763:SJO458782 SSG458763:STK458782 TCC458763:TDG458782 TLY458763:TNC458782 TVU458763:TWY458782 UFQ458763:UGU458782 UPM458763:UQQ458782 UZI458763:VAM458782 VJE458763:VKI458782 VTA458763:VUE458782 WCW458763:WEA458782 WMS458763:WNW458782 WWO458763:WXS458782 F524299:AJ524318 KC524299:LG524318 TY524299:VC524318 ADU524299:AEY524318 ANQ524299:AOU524318 AXM524299:AYQ524318 BHI524299:BIM524318 BRE524299:BSI524318 CBA524299:CCE524318 CKW524299:CMA524318 CUS524299:CVW524318 DEO524299:DFS524318 DOK524299:DPO524318 DYG524299:DZK524318 EIC524299:EJG524318 ERY524299:ETC524318 FBU524299:FCY524318 FLQ524299:FMU524318 FVM524299:FWQ524318 GFI524299:GGM524318 GPE524299:GQI524318 GZA524299:HAE524318 HIW524299:HKA524318 HSS524299:HTW524318 ICO524299:IDS524318 IMK524299:INO524318 IWG524299:IXK524318 JGC524299:JHG524318 JPY524299:JRC524318 JZU524299:KAY524318 KJQ524299:KKU524318 KTM524299:KUQ524318 LDI524299:LEM524318 LNE524299:LOI524318 LXA524299:LYE524318 MGW524299:MIA524318 MQS524299:MRW524318 NAO524299:NBS524318 NKK524299:NLO524318 NUG524299:NVK524318 OEC524299:OFG524318 ONY524299:OPC524318 OXU524299:OYY524318 PHQ524299:PIU524318 PRM524299:PSQ524318 QBI524299:QCM524318 QLE524299:QMI524318 QVA524299:QWE524318 REW524299:RGA524318 ROS524299:RPW524318 RYO524299:RZS524318 SIK524299:SJO524318 SSG524299:STK524318 TCC524299:TDG524318 TLY524299:TNC524318 TVU524299:TWY524318 UFQ524299:UGU524318 UPM524299:UQQ524318 UZI524299:VAM524318 VJE524299:VKI524318 VTA524299:VUE524318 WCW524299:WEA524318 WMS524299:WNW524318 WWO524299:WXS524318 F589835:AJ589854 KC589835:LG589854 TY589835:VC589854 ADU589835:AEY589854 ANQ589835:AOU589854 AXM589835:AYQ589854 BHI589835:BIM589854 BRE589835:BSI589854 CBA589835:CCE589854 CKW589835:CMA589854 CUS589835:CVW589854 DEO589835:DFS589854 DOK589835:DPO589854 DYG589835:DZK589854 EIC589835:EJG589854 ERY589835:ETC589854 FBU589835:FCY589854 FLQ589835:FMU589854 FVM589835:FWQ589854 GFI589835:GGM589854 GPE589835:GQI589854 GZA589835:HAE589854 HIW589835:HKA589854 HSS589835:HTW589854 ICO589835:IDS589854 IMK589835:INO589854 IWG589835:IXK589854 JGC589835:JHG589854 JPY589835:JRC589854 JZU589835:KAY589854 KJQ589835:KKU589854 KTM589835:KUQ589854 LDI589835:LEM589854 LNE589835:LOI589854 LXA589835:LYE589854 MGW589835:MIA589854 MQS589835:MRW589854 NAO589835:NBS589854 NKK589835:NLO589854 NUG589835:NVK589854 OEC589835:OFG589854 ONY589835:OPC589854 OXU589835:OYY589854 PHQ589835:PIU589854 PRM589835:PSQ589854 QBI589835:QCM589854 QLE589835:QMI589854 QVA589835:QWE589854 REW589835:RGA589854 ROS589835:RPW589854 RYO589835:RZS589854 SIK589835:SJO589854 SSG589835:STK589854 TCC589835:TDG589854 TLY589835:TNC589854 TVU589835:TWY589854 UFQ589835:UGU589854 UPM589835:UQQ589854 UZI589835:VAM589854 VJE589835:VKI589854 VTA589835:VUE589854 WCW589835:WEA589854 WMS589835:WNW589854 WWO589835:WXS589854 F655371:AJ655390 KC655371:LG655390 TY655371:VC655390 ADU655371:AEY655390 ANQ655371:AOU655390 AXM655371:AYQ655390 BHI655371:BIM655390 BRE655371:BSI655390 CBA655371:CCE655390 CKW655371:CMA655390 CUS655371:CVW655390 DEO655371:DFS655390 DOK655371:DPO655390 DYG655371:DZK655390 EIC655371:EJG655390 ERY655371:ETC655390 FBU655371:FCY655390 FLQ655371:FMU655390 FVM655371:FWQ655390 GFI655371:GGM655390 GPE655371:GQI655390 GZA655371:HAE655390 HIW655371:HKA655390 HSS655371:HTW655390 ICO655371:IDS655390 IMK655371:INO655390 IWG655371:IXK655390 JGC655371:JHG655390 JPY655371:JRC655390 JZU655371:KAY655390 KJQ655371:KKU655390 KTM655371:KUQ655390 LDI655371:LEM655390 LNE655371:LOI655390 LXA655371:LYE655390 MGW655371:MIA655390 MQS655371:MRW655390 NAO655371:NBS655390 NKK655371:NLO655390 NUG655371:NVK655390 OEC655371:OFG655390 ONY655371:OPC655390 OXU655371:OYY655390 PHQ655371:PIU655390 PRM655371:PSQ655390 QBI655371:QCM655390 QLE655371:QMI655390 QVA655371:QWE655390 REW655371:RGA655390 ROS655371:RPW655390 RYO655371:RZS655390 SIK655371:SJO655390 SSG655371:STK655390 TCC655371:TDG655390 TLY655371:TNC655390 TVU655371:TWY655390 UFQ655371:UGU655390 UPM655371:UQQ655390 UZI655371:VAM655390 VJE655371:VKI655390 VTA655371:VUE655390 WCW655371:WEA655390 WMS655371:WNW655390 WWO655371:WXS655390 F720907:AJ720926 KC720907:LG720926 TY720907:VC720926 ADU720907:AEY720926 ANQ720907:AOU720926 AXM720907:AYQ720926 BHI720907:BIM720926 BRE720907:BSI720926 CBA720907:CCE720926 CKW720907:CMA720926 CUS720907:CVW720926 DEO720907:DFS720926 DOK720907:DPO720926 DYG720907:DZK720926 EIC720907:EJG720926 ERY720907:ETC720926 FBU720907:FCY720926 FLQ720907:FMU720926 FVM720907:FWQ720926 GFI720907:GGM720926 GPE720907:GQI720926 GZA720907:HAE720926 HIW720907:HKA720926 HSS720907:HTW720926 ICO720907:IDS720926 IMK720907:INO720926 IWG720907:IXK720926 JGC720907:JHG720926 JPY720907:JRC720926 JZU720907:KAY720926 KJQ720907:KKU720926 KTM720907:KUQ720926 LDI720907:LEM720926 LNE720907:LOI720926 LXA720907:LYE720926 MGW720907:MIA720926 MQS720907:MRW720926 NAO720907:NBS720926 NKK720907:NLO720926 NUG720907:NVK720926 OEC720907:OFG720926 ONY720907:OPC720926 OXU720907:OYY720926 PHQ720907:PIU720926 PRM720907:PSQ720926 QBI720907:QCM720926 QLE720907:QMI720926 QVA720907:QWE720926 REW720907:RGA720926 ROS720907:RPW720926 RYO720907:RZS720926 SIK720907:SJO720926 SSG720907:STK720926 TCC720907:TDG720926 TLY720907:TNC720926 TVU720907:TWY720926 UFQ720907:UGU720926 UPM720907:UQQ720926 UZI720907:VAM720926 VJE720907:VKI720926 VTA720907:VUE720926 WCW720907:WEA720926 WMS720907:WNW720926 WWO720907:WXS720926 F786443:AJ786462 KC786443:LG786462 TY786443:VC786462 ADU786443:AEY786462 ANQ786443:AOU786462 AXM786443:AYQ786462 BHI786443:BIM786462 BRE786443:BSI786462 CBA786443:CCE786462 CKW786443:CMA786462 CUS786443:CVW786462 DEO786443:DFS786462 DOK786443:DPO786462 DYG786443:DZK786462 EIC786443:EJG786462 ERY786443:ETC786462 FBU786443:FCY786462 FLQ786443:FMU786462 FVM786443:FWQ786462 GFI786443:GGM786462 GPE786443:GQI786462 GZA786443:HAE786462 HIW786443:HKA786462 HSS786443:HTW786462 ICO786443:IDS786462 IMK786443:INO786462 IWG786443:IXK786462 JGC786443:JHG786462 JPY786443:JRC786462 JZU786443:KAY786462 KJQ786443:KKU786462 KTM786443:KUQ786462 LDI786443:LEM786462 LNE786443:LOI786462 LXA786443:LYE786462 MGW786443:MIA786462 MQS786443:MRW786462 NAO786443:NBS786462 NKK786443:NLO786462 NUG786443:NVK786462 OEC786443:OFG786462 ONY786443:OPC786462 OXU786443:OYY786462 PHQ786443:PIU786462 PRM786443:PSQ786462 QBI786443:QCM786462 QLE786443:QMI786462 QVA786443:QWE786462 REW786443:RGA786462 ROS786443:RPW786462 RYO786443:RZS786462 SIK786443:SJO786462 SSG786443:STK786462 TCC786443:TDG786462 TLY786443:TNC786462 TVU786443:TWY786462 UFQ786443:UGU786462 UPM786443:UQQ786462 UZI786443:VAM786462 VJE786443:VKI786462 VTA786443:VUE786462 WCW786443:WEA786462 WMS786443:WNW786462 WWO786443:WXS786462 F851979:AJ851998 KC851979:LG851998 TY851979:VC851998 ADU851979:AEY851998 ANQ851979:AOU851998 AXM851979:AYQ851998 BHI851979:BIM851998 BRE851979:BSI851998 CBA851979:CCE851998 CKW851979:CMA851998 CUS851979:CVW851998 DEO851979:DFS851998 DOK851979:DPO851998 DYG851979:DZK851998 EIC851979:EJG851998 ERY851979:ETC851998 FBU851979:FCY851998 FLQ851979:FMU851998 FVM851979:FWQ851998 GFI851979:GGM851998 GPE851979:GQI851998 GZA851979:HAE851998 HIW851979:HKA851998 HSS851979:HTW851998 ICO851979:IDS851998 IMK851979:INO851998 IWG851979:IXK851998 JGC851979:JHG851998 JPY851979:JRC851998 JZU851979:KAY851998 KJQ851979:KKU851998 KTM851979:KUQ851998 LDI851979:LEM851998 LNE851979:LOI851998 LXA851979:LYE851998 MGW851979:MIA851998 MQS851979:MRW851998 NAO851979:NBS851998 NKK851979:NLO851998 NUG851979:NVK851998 OEC851979:OFG851998 ONY851979:OPC851998 OXU851979:OYY851998 PHQ851979:PIU851998 PRM851979:PSQ851998 QBI851979:QCM851998 QLE851979:QMI851998 QVA851979:QWE851998 REW851979:RGA851998 ROS851979:RPW851998 RYO851979:RZS851998 SIK851979:SJO851998 SSG851979:STK851998 TCC851979:TDG851998 TLY851979:TNC851998 TVU851979:TWY851998 UFQ851979:UGU851998 UPM851979:UQQ851998 UZI851979:VAM851998 VJE851979:VKI851998 VTA851979:VUE851998 WCW851979:WEA851998 WMS851979:WNW851998 WWO851979:WXS851998 F917515:AJ917534 KC917515:LG917534 TY917515:VC917534 ADU917515:AEY917534 ANQ917515:AOU917534 AXM917515:AYQ917534 BHI917515:BIM917534 BRE917515:BSI917534 CBA917515:CCE917534 CKW917515:CMA917534 CUS917515:CVW917534 DEO917515:DFS917534 DOK917515:DPO917534 DYG917515:DZK917534 EIC917515:EJG917534 ERY917515:ETC917534 FBU917515:FCY917534 FLQ917515:FMU917534 FVM917515:FWQ917534 GFI917515:GGM917534 GPE917515:GQI917534 GZA917515:HAE917534 HIW917515:HKA917534 HSS917515:HTW917534 ICO917515:IDS917534 IMK917515:INO917534 IWG917515:IXK917534 JGC917515:JHG917534 JPY917515:JRC917534 JZU917515:KAY917534 KJQ917515:KKU917534 KTM917515:KUQ917534 LDI917515:LEM917534 LNE917515:LOI917534 LXA917515:LYE917534 MGW917515:MIA917534 MQS917515:MRW917534 NAO917515:NBS917534 NKK917515:NLO917534 NUG917515:NVK917534 OEC917515:OFG917534 ONY917515:OPC917534 OXU917515:OYY917534 PHQ917515:PIU917534 PRM917515:PSQ917534 QBI917515:QCM917534 QLE917515:QMI917534 QVA917515:QWE917534 REW917515:RGA917534 ROS917515:RPW917534 RYO917515:RZS917534 SIK917515:SJO917534 SSG917515:STK917534 TCC917515:TDG917534 TLY917515:TNC917534 TVU917515:TWY917534 UFQ917515:UGU917534 UPM917515:UQQ917534 UZI917515:VAM917534 VJE917515:VKI917534 VTA917515:VUE917534 WCW917515:WEA917534 WMS917515:WNW917534 WWO917515:WXS917534 F983051:AJ983070 KC983051:LG983070 TY983051:VC983070 ADU983051:AEY983070 ANQ983051:AOU983070 AXM983051:AYQ983070 BHI983051:BIM983070 BRE983051:BSI983070 CBA983051:CCE983070 CKW983051:CMA983070 CUS983051:CVW983070 DEO983051:DFS983070 DOK983051:DPO983070 DYG983051:DZK983070 EIC983051:EJG983070 ERY983051:ETC983070 FBU983051:FCY983070 FLQ983051:FMU983070 FVM983051:FWQ983070 GFI983051:GGM983070 GPE983051:GQI983070 GZA983051:HAE983070 HIW983051:HKA983070 HSS983051:HTW983070 ICO983051:IDS983070 IMK983051:INO983070 IWG983051:IXK983070 JGC983051:JHG983070 JPY983051:JRC983070 JZU983051:KAY983070 KJQ983051:KKU983070 KTM983051:KUQ983070 LDI983051:LEM983070 LNE983051:LOI983070 LXA983051:LYE983070 MGW983051:MIA983070 MQS983051:MRW983070 NAO983051:NBS983070 NKK983051:NLO983070 NUG983051:NVK983070 OEC983051:OFG983070 ONY983051:OPC983070 OXU983051:OYY983070 PHQ983051:PIU983070 PRM983051:PSQ983070 QBI983051:QCM983070 QLE983051:QMI983070 QVA983051:QWE983070 REW983051:RGA983070 ROS983051:RPW983070 RYO983051:RZS983070 SIK983051:SJO983070 SSG983051:STK983070 TCC983051:TDG983070 TLY983051:TNC983070 TVU983051:TWY983070 UFQ983051:UGU983070 UPM983051:UQQ983070 UZI983051:VAM983070 VJE983051:VKI983070 VTA983051:VUE983070 WCW983051:WEA983070 WMS983051:WNW983070 WWO983051:WXS983070" xr:uid="{00000000-0002-0000-0000-000001000000}">
      <formula1>INDIRECT("$K$61:$K$76")</formula1>
    </dataValidation>
    <dataValidation type="list" allowBlank="1" showInputMessage="1" showErrorMessage="1" sqref="G33:AK33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69:AJ65569 KC65569:LG65569 TY65569:VC65569 ADU65569:AEY65569 ANQ65569:AOU65569 AXM65569:AYQ65569 BHI65569:BIM65569 BRE65569:BSI65569 CBA65569:CCE65569 CKW65569:CMA65569 CUS65569:CVW65569 DEO65569:DFS65569 DOK65569:DPO65569 DYG65569:DZK65569 EIC65569:EJG65569 ERY65569:ETC65569 FBU65569:FCY65569 FLQ65569:FMU65569 FVM65569:FWQ65569 GFI65569:GGM65569 GPE65569:GQI65569 GZA65569:HAE65569 HIW65569:HKA65569 HSS65569:HTW65569 ICO65569:IDS65569 IMK65569:INO65569 IWG65569:IXK65569 JGC65569:JHG65569 JPY65569:JRC65569 JZU65569:KAY65569 KJQ65569:KKU65569 KTM65569:KUQ65569 LDI65569:LEM65569 LNE65569:LOI65569 LXA65569:LYE65569 MGW65569:MIA65569 MQS65569:MRW65569 NAO65569:NBS65569 NKK65569:NLO65569 NUG65569:NVK65569 OEC65569:OFG65569 ONY65569:OPC65569 OXU65569:OYY65569 PHQ65569:PIU65569 PRM65569:PSQ65569 QBI65569:QCM65569 QLE65569:QMI65569 QVA65569:QWE65569 REW65569:RGA65569 ROS65569:RPW65569 RYO65569:RZS65569 SIK65569:SJO65569 SSG65569:STK65569 TCC65569:TDG65569 TLY65569:TNC65569 TVU65569:TWY65569 UFQ65569:UGU65569 UPM65569:UQQ65569 UZI65569:VAM65569 VJE65569:VKI65569 VTA65569:VUE65569 WCW65569:WEA65569 WMS65569:WNW65569 WWO65569:WXS65569 F131105:AJ131105 KC131105:LG131105 TY131105:VC131105 ADU131105:AEY131105 ANQ131105:AOU131105 AXM131105:AYQ131105 BHI131105:BIM131105 BRE131105:BSI131105 CBA131105:CCE131105 CKW131105:CMA131105 CUS131105:CVW131105 DEO131105:DFS131105 DOK131105:DPO131105 DYG131105:DZK131105 EIC131105:EJG131105 ERY131105:ETC131105 FBU131105:FCY131105 FLQ131105:FMU131105 FVM131105:FWQ131105 GFI131105:GGM131105 GPE131105:GQI131105 GZA131105:HAE131105 HIW131105:HKA131105 HSS131105:HTW131105 ICO131105:IDS131105 IMK131105:INO131105 IWG131105:IXK131105 JGC131105:JHG131105 JPY131105:JRC131105 JZU131105:KAY131105 KJQ131105:KKU131105 KTM131105:KUQ131105 LDI131105:LEM131105 LNE131105:LOI131105 LXA131105:LYE131105 MGW131105:MIA131105 MQS131105:MRW131105 NAO131105:NBS131105 NKK131105:NLO131105 NUG131105:NVK131105 OEC131105:OFG131105 ONY131105:OPC131105 OXU131105:OYY131105 PHQ131105:PIU131105 PRM131105:PSQ131105 QBI131105:QCM131105 QLE131105:QMI131105 QVA131105:QWE131105 REW131105:RGA131105 ROS131105:RPW131105 RYO131105:RZS131105 SIK131105:SJO131105 SSG131105:STK131105 TCC131105:TDG131105 TLY131105:TNC131105 TVU131105:TWY131105 UFQ131105:UGU131105 UPM131105:UQQ131105 UZI131105:VAM131105 VJE131105:VKI131105 VTA131105:VUE131105 WCW131105:WEA131105 WMS131105:WNW131105 WWO131105:WXS131105 F196641:AJ196641 KC196641:LG196641 TY196641:VC196641 ADU196641:AEY196641 ANQ196641:AOU196641 AXM196641:AYQ196641 BHI196641:BIM196641 BRE196641:BSI196641 CBA196641:CCE196641 CKW196641:CMA196641 CUS196641:CVW196641 DEO196641:DFS196641 DOK196641:DPO196641 DYG196641:DZK196641 EIC196641:EJG196641 ERY196641:ETC196641 FBU196641:FCY196641 FLQ196641:FMU196641 FVM196641:FWQ196641 GFI196641:GGM196641 GPE196641:GQI196641 GZA196641:HAE196641 HIW196641:HKA196641 HSS196641:HTW196641 ICO196641:IDS196641 IMK196641:INO196641 IWG196641:IXK196641 JGC196641:JHG196641 JPY196641:JRC196641 JZU196641:KAY196641 KJQ196641:KKU196641 KTM196641:KUQ196641 LDI196641:LEM196641 LNE196641:LOI196641 LXA196641:LYE196641 MGW196641:MIA196641 MQS196641:MRW196641 NAO196641:NBS196641 NKK196641:NLO196641 NUG196641:NVK196641 OEC196641:OFG196641 ONY196641:OPC196641 OXU196641:OYY196641 PHQ196641:PIU196641 PRM196641:PSQ196641 QBI196641:QCM196641 QLE196641:QMI196641 QVA196641:QWE196641 REW196641:RGA196641 ROS196641:RPW196641 RYO196641:RZS196641 SIK196641:SJO196641 SSG196641:STK196641 TCC196641:TDG196641 TLY196641:TNC196641 TVU196641:TWY196641 UFQ196641:UGU196641 UPM196641:UQQ196641 UZI196641:VAM196641 VJE196641:VKI196641 VTA196641:VUE196641 WCW196641:WEA196641 WMS196641:WNW196641 WWO196641:WXS196641 F262177:AJ262177 KC262177:LG262177 TY262177:VC262177 ADU262177:AEY262177 ANQ262177:AOU262177 AXM262177:AYQ262177 BHI262177:BIM262177 BRE262177:BSI262177 CBA262177:CCE262177 CKW262177:CMA262177 CUS262177:CVW262177 DEO262177:DFS262177 DOK262177:DPO262177 DYG262177:DZK262177 EIC262177:EJG262177 ERY262177:ETC262177 FBU262177:FCY262177 FLQ262177:FMU262177 FVM262177:FWQ262177 GFI262177:GGM262177 GPE262177:GQI262177 GZA262177:HAE262177 HIW262177:HKA262177 HSS262177:HTW262177 ICO262177:IDS262177 IMK262177:INO262177 IWG262177:IXK262177 JGC262177:JHG262177 JPY262177:JRC262177 JZU262177:KAY262177 KJQ262177:KKU262177 KTM262177:KUQ262177 LDI262177:LEM262177 LNE262177:LOI262177 LXA262177:LYE262177 MGW262177:MIA262177 MQS262177:MRW262177 NAO262177:NBS262177 NKK262177:NLO262177 NUG262177:NVK262177 OEC262177:OFG262177 ONY262177:OPC262177 OXU262177:OYY262177 PHQ262177:PIU262177 PRM262177:PSQ262177 QBI262177:QCM262177 QLE262177:QMI262177 QVA262177:QWE262177 REW262177:RGA262177 ROS262177:RPW262177 RYO262177:RZS262177 SIK262177:SJO262177 SSG262177:STK262177 TCC262177:TDG262177 TLY262177:TNC262177 TVU262177:TWY262177 UFQ262177:UGU262177 UPM262177:UQQ262177 UZI262177:VAM262177 VJE262177:VKI262177 VTA262177:VUE262177 WCW262177:WEA262177 WMS262177:WNW262177 WWO262177:WXS262177 F327713:AJ327713 KC327713:LG327713 TY327713:VC327713 ADU327713:AEY327713 ANQ327713:AOU327713 AXM327713:AYQ327713 BHI327713:BIM327713 BRE327713:BSI327713 CBA327713:CCE327713 CKW327713:CMA327713 CUS327713:CVW327713 DEO327713:DFS327713 DOK327713:DPO327713 DYG327713:DZK327713 EIC327713:EJG327713 ERY327713:ETC327713 FBU327713:FCY327713 FLQ327713:FMU327713 FVM327713:FWQ327713 GFI327713:GGM327713 GPE327713:GQI327713 GZA327713:HAE327713 HIW327713:HKA327713 HSS327713:HTW327713 ICO327713:IDS327713 IMK327713:INO327713 IWG327713:IXK327713 JGC327713:JHG327713 JPY327713:JRC327713 JZU327713:KAY327713 KJQ327713:KKU327713 KTM327713:KUQ327713 LDI327713:LEM327713 LNE327713:LOI327713 LXA327713:LYE327713 MGW327713:MIA327713 MQS327713:MRW327713 NAO327713:NBS327713 NKK327713:NLO327713 NUG327713:NVK327713 OEC327713:OFG327713 ONY327713:OPC327713 OXU327713:OYY327713 PHQ327713:PIU327713 PRM327713:PSQ327713 QBI327713:QCM327713 QLE327713:QMI327713 QVA327713:QWE327713 REW327713:RGA327713 ROS327713:RPW327713 RYO327713:RZS327713 SIK327713:SJO327713 SSG327713:STK327713 TCC327713:TDG327713 TLY327713:TNC327713 TVU327713:TWY327713 UFQ327713:UGU327713 UPM327713:UQQ327713 UZI327713:VAM327713 VJE327713:VKI327713 VTA327713:VUE327713 WCW327713:WEA327713 WMS327713:WNW327713 WWO327713:WXS327713 F393249:AJ393249 KC393249:LG393249 TY393249:VC393249 ADU393249:AEY393249 ANQ393249:AOU393249 AXM393249:AYQ393249 BHI393249:BIM393249 BRE393249:BSI393249 CBA393249:CCE393249 CKW393249:CMA393249 CUS393249:CVW393249 DEO393249:DFS393249 DOK393249:DPO393249 DYG393249:DZK393249 EIC393249:EJG393249 ERY393249:ETC393249 FBU393249:FCY393249 FLQ393249:FMU393249 FVM393249:FWQ393249 GFI393249:GGM393249 GPE393249:GQI393249 GZA393249:HAE393249 HIW393249:HKA393249 HSS393249:HTW393249 ICO393249:IDS393249 IMK393249:INO393249 IWG393249:IXK393249 JGC393249:JHG393249 JPY393249:JRC393249 JZU393249:KAY393249 KJQ393249:KKU393249 KTM393249:KUQ393249 LDI393249:LEM393249 LNE393249:LOI393249 LXA393249:LYE393249 MGW393249:MIA393249 MQS393249:MRW393249 NAO393249:NBS393249 NKK393249:NLO393249 NUG393249:NVK393249 OEC393249:OFG393249 ONY393249:OPC393249 OXU393249:OYY393249 PHQ393249:PIU393249 PRM393249:PSQ393249 QBI393249:QCM393249 QLE393249:QMI393249 QVA393249:QWE393249 REW393249:RGA393249 ROS393249:RPW393249 RYO393249:RZS393249 SIK393249:SJO393249 SSG393249:STK393249 TCC393249:TDG393249 TLY393249:TNC393249 TVU393249:TWY393249 UFQ393249:UGU393249 UPM393249:UQQ393249 UZI393249:VAM393249 VJE393249:VKI393249 VTA393249:VUE393249 WCW393249:WEA393249 WMS393249:WNW393249 WWO393249:WXS393249 F458785:AJ458785 KC458785:LG458785 TY458785:VC458785 ADU458785:AEY458785 ANQ458785:AOU458785 AXM458785:AYQ458785 BHI458785:BIM458785 BRE458785:BSI458785 CBA458785:CCE458785 CKW458785:CMA458785 CUS458785:CVW458785 DEO458785:DFS458785 DOK458785:DPO458785 DYG458785:DZK458785 EIC458785:EJG458785 ERY458785:ETC458785 FBU458785:FCY458785 FLQ458785:FMU458785 FVM458785:FWQ458785 GFI458785:GGM458785 GPE458785:GQI458785 GZA458785:HAE458785 HIW458785:HKA458785 HSS458785:HTW458785 ICO458785:IDS458785 IMK458785:INO458785 IWG458785:IXK458785 JGC458785:JHG458785 JPY458785:JRC458785 JZU458785:KAY458785 KJQ458785:KKU458785 KTM458785:KUQ458785 LDI458785:LEM458785 LNE458785:LOI458785 LXA458785:LYE458785 MGW458785:MIA458785 MQS458785:MRW458785 NAO458785:NBS458785 NKK458785:NLO458785 NUG458785:NVK458785 OEC458785:OFG458785 ONY458785:OPC458785 OXU458785:OYY458785 PHQ458785:PIU458785 PRM458785:PSQ458785 QBI458785:QCM458785 QLE458785:QMI458785 QVA458785:QWE458785 REW458785:RGA458785 ROS458785:RPW458785 RYO458785:RZS458785 SIK458785:SJO458785 SSG458785:STK458785 TCC458785:TDG458785 TLY458785:TNC458785 TVU458785:TWY458785 UFQ458785:UGU458785 UPM458785:UQQ458785 UZI458785:VAM458785 VJE458785:VKI458785 VTA458785:VUE458785 WCW458785:WEA458785 WMS458785:WNW458785 WWO458785:WXS458785 F524321:AJ524321 KC524321:LG524321 TY524321:VC524321 ADU524321:AEY524321 ANQ524321:AOU524321 AXM524321:AYQ524321 BHI524321:BIM524321 BRE524321:BSI524321 CBA524321:CCE524321 CKW524321:CMA524321 CUS524321:CVW524321 DEO524321:DFS524321 DOK524321:DPO524321 DYG524321:DZK524321 EIC524321:EJG524321 ERY524321:ETC524321 FBU524321:FCY524321 FLQ524321:FMU524321 FVM524321:FWQ524321 GFI524321:GGM524321 GPE524321:GQI524321 GZA524321:HAE524321 HIW524321:HKA524321 HSS524321:HTW524321 ICO524321:IDS524321 IMK524321:INO524321 IWG524321:IXK524321 JGC524321:JHG524321 JPY524321:JRC524321 JZU524321:KAY524321 KJQ524321:KKU524321 KTM524321:KUQ524321 LDI524321:LEM524321 LNE524321:LOI524321 LXA524321:LYE524321 MGW524321:MIA524321 MQS524321:MRW524321 NAO524321:NBS524321 NKK524321:NLO524321 NUG524321:NVK524321 OEC524321:OFG524321 ONY524321:OPC524321 OXU524321:OYY524321 PHQ524321:PIU524321 PRM524321:PSQ524321 QBI524321:QCM524321 QLE524321:QMI524321 QVA524321:QWE524321 REW524321:RGA524321 ROS524321:RPW524321 RYO524321:RZS524321 SIK524321:SJO524321 SSG524321:STK524321 TCC524321:TDG524321 TLY524321:TNC524321 TVU524321:TWY524321 UFQ524321:UGU524321 UPM524321:UQQ524321 UZI524321:VAM524321 VJE524321:VKI524321 VTA524321:VUE524321 WCW524321:WEA524321 WMS524321:WNW524321 WWO524321:WXS524321 F589857:AJ589857 KC589857:LG589857 TY589857:VC589857 ADU589857:AEY589857 ANQ589857:AOU589857 AXM589857:AYQ589857 BHI589857:BIM589857 BRE589857:BSI589857 CBA589857:CCE589857 CKW589857:CMA589857 CUS589857:CVW589857 DEO589857:DFS589857 DOK589857:DPO589857 DYG589857:DZK589857 EIC589857:EJG589857 ERY589857:ETC589857 FBU589857:FCY589857 FLQ589857:FMU589857 FVM589857:FWQ589857 GFI589857:GGM589857 GPE589857:GQI589857 GZA589857:HAE589857 HIW589857:HKA589857 HSS589857:HTW589857 ICO589857:IDS589857 IMK589857:INO589857 IWG589857:IXK589857 JGC589857:JHG589857 JPY589857:JRC589857 JZU589857:KAY589857 KJQ589857:KKU589857 KTM589857:KUQ589857 LDI589857:LEM589857 LNE589857:LOI589857 LXA589857:LYE589857 MGW589857:MIA589857 MQS589857:MRW589857 NAO589857:NBS589857 NKK589857:NLO589857 NUG589857:NVK589857 OEC589857:OFG589857 ONY589857:OPC589857 OXU589857:OYY589857 PHQ589857:PIU589857 PRM589857:PSQ589857 QBI589857:QCM589857 QLE589857:QMI589857 QVA589857:QWE589857 REW589857:RGA589857 ROS589857:RPW589857 RYO589857:RZS589857 SIK589857:SJO589857 SSG589857:STK589857 TCC589857:TDG589857 TLY589857:TNC589857 TVU589857:TWY589857 UFQ589857:UGU589857 UPM589857:UQQ589857 UZI589857:VAM589857 VJE589857:VKI589857 VTA589857:VUE589857 WCW589857:WEA589857 WMS589857:WNW589857 WWO589857:WXS589857 F655393:AJ655393 KC655393:LG655393 TY655393:VC655393 ADU655393:AEY655393 ANQ655393:AOU655393 AXM655393:AYQ655393 BHI655393:BIM655393 BRE655393:BSI655393 CBA655393:CCE655393 CKW655393:CMA655393 CUS655393:CVW655393 DEO655393:DFS655393 DOK655393:DPO655393 DYG655393:DZK655393 EIC655393:EJG655393 ERY655393:ETC655393 FBU655393:FCY655393 FLQ655393:FMU655393 FVM655393:FWQ655393 GFI655393:GGM655393 GPE655393:GQI655393 GZA655393:HAE655393 HIW655393:HKA655393 HSS655393:HTW655393 ICO655393:IDS655393 IMK655393:INO655393 IWG655393:IXK655393 JGC655393:JHG655393 JPY655393:JRC655393 JZU655393:KAY655393 KJQ655393:KKU655393 KTM655393:KUQ655393 LDI655393:LEM655393 LNE655393:LOI655393 LXA655393:LYE655393 MGW655393:MIA655393 MQS655393:MRW655393 NAO655393:NBS655393 NKK655393:NLO655393 NUG655393:NVK655393 OEC655393:OFG655393 ONY655393:OPC655393 OXU655393:OYY655393 PHQ655393:PIU655393 PRM655393:PSQ655393 QBI655393:QCM655393 QLE655393:QMI655393 QVA655393:QWE655393 REW655393:RGA655393 ROS655393:RPW655393 RYO655393:RZS655393 SIK655393:SJO655393 SSG655393:STK655393 TCC655393:TDG655393 TLY655393:TNC655393 TVU655393:TWY655393 UFQ655393:UGU655393 UPM655393:UQQ655393 UZI655393:VAM655393 VJE655393:VKI655393 VTA655393:VUE655393 WCW655393:WEA655393 WMS655393:WNW655393 WWO655393:WXS655393 F720929:AJ720929 KC720929:LG720929 TY720929:VC720929 ADU720929:AEY720929 ANQ720929:AOU720929 AXM720929:AYQ720929 BHI720929:BIM720929 BRE720929:BSI720929 CBA720929:CCE720929 CKW720929:CMA720929 CUS720929:CVW720929 DEO720929:DFS720929 DOK720929:DPO720929 DYG720929:DZK720929 EIC720929:EJG720929 ERY720929:ETC720929 FBU720929:FCY720929 FLQ720929:FMU720929 FVM720929:FWQ720929 GFI720929:GGM720929 GPE720929:GQI720929 GZA720929:HAE720929 HIW720929:HKA720929 HSS720929:HTW720929 ICO720929:IDS720929 IMK720929:INO720929 IWG720929:IXK720929 JGC720929:JHG720929 JPY720929:JRC720929 JZU720929:KAY720929 KJQ720929:KKU720929 KTM720929:KUQ720929 LDI720929:LEM720929 LNE720929:LOI720929 LXA720929:LYE720929 MGW720929:MIA720929 MQS720929:MRW720929 NAO720929:NBS720929 NKK720929:NLO720929 NUG720929:NVK720929 OEC720929:OFG720929 ONY720929:OPC720929 OXU720929:OYY720929 PHQ720929:PIU720929 PRM720929:PSQ720929 QBI720929:QCM720929 QLE720929:QMI720929 QVA720929:QWE720929 REW720929:RGA720929 ROS720929:RPW720929 RYO720929:RZS720929 SIK720929:SJO720929 SSG720929:STK720929 TCC720929:TDG720929 TLY720929:TNC720929 TVU720929:TWY720929 UFQ720929:UGU720929 UPM720929:UQQ720929 UZI720929:VAM720929 VJE720929:VKI720929 VTA720929:VUE720929 WCW720929:WEA720929 WMS720929:WNW720929 WWO720929:WXS720929 F786465:AJ786465 KC786465:LG786465 TY786465:VC786465 ADU786465:AEY786465 ANQ786465:AOU786465 AXM786465:AYQ786465 BHI786465:BIM786465 BRE786465:BSI786465 CBA786465:CCE786465 CKW786465:CMA786465 CUS786465:CVW786465 DEO786465:DFS786465 DOK786465:DPO786465 DYG786465:DZK786465 EIC786465:EJG786465 ERY786465:ETC786465 FBU786465:FCY786465 FLQ786465:FMU786465 FVM786465:FWQ786465 GFI786465:GGM786465 GPE786465:GQI786465 GZA786465:HAE786465 HIW786465:HKA786465 HSS786465:HTW786465 ICO786465:IDS786465 IMK786465:INO786465 IWG786465:IXK786465 JGC786465:JHG786465 JPY786465:JRC786465 JZU786465:KAY786465 KJQ786465:KKU786465 KTM786465:KUQ786465 LDI786465:LEM786465 LNE786465:LOI786465 LXA786465:LYE786465 MGW786465:MIA786465 MQS786465:MRW786465 NAO786465:NBS786465 NKK786465:NLO786465 NUG786465:NVK786465 OEC786465:OFG786465 ONY786465:OPC786465 OXU786465:OYY786465 PHQ786465:PIU786465 PRM786465:PSQ786465 QBI786465:QCM786465 QLE786465:QMI786465 QVA786465:QWE786465 REW786465:RGA786465 ROS786465:RPW786465 RYO786465:RZS786465 SIK786465:SJO786465 SSG786465:STK786465 TCC786465:TDG786465 TLY786465:TNC786465 TVU786465:TWY786465 UFQ786465:UGU786465 UPM786465:UQQ786465 UZI786465:VAM786465 VJE786465:VKI786465 VTA786465:VUE786465 WCW786465:WEA786465 WMS786465:WNW786465 WWO786465:WXS786465 F852001:AJ852001 KC852001:LG852001 TY852001:VC852001 ADU852001:AEY852001 ANQ852001:AOU852001 AXM852001:AYQ852001 BHI852001:BIM852001 BRE852001:BSI852001 CBA852001:CCE852001 CKW852001:CMA852001 CUS852001:CVW852001 DEO852001:DFS852001 DOK852001:DPO852001 DYG852001:DZK852001 EIC852001:EJG852001 ERY852001:ETC852001 FBU852001:FCY852001 FLQ852001:FMU852001 FVM852001:FWQ852001 GFI852001:GGM852001 GPE852001:GQI852001 GZA852001:HAE852001 HIW852001:HKA852001 HSS852001:HTW852001 ICO852001:IDS852001 IMK852001:INO852001 IWG852001:IXK852001 JGC852001:JHG852001 JPY852001:JRC852001 JZU852001:KAY852001 KJQ852001:KKU852001 KTM852001:KUQ852001 LDI852001:LEM852001 LNE852001:LOI852001 LXA852001:LYE852001 MGW852001:MIA852001 MQS852001:MRW852001 NAO852001:NBS852001 NKK852001:NLO852001 NUG852001:NVK852001 OEC852001:OFG852001 ONY852001:OPC852001 OXU852001:OYY852001 PHQ852001:PIU852001 PRM852001:PSQ852001 QBI852001:QCM852001 QLE852001:QMI852001 QVA852001:QWE852001 REW852001:RGA852001 ROS852001:RPW852001 RYO852001:RZS852001 SIK852001:SJO852001 SSG852001:STK852001 TCC852001:TDG852001 TLY852001:TNC852001 TVU852001:TWY852001 UFQ852001:UGU852001 UPM852001:UQQ852001 UZI852001:VAM852001 VJE852001:VKI852001 VTA852001:VUE852001 WCW852001:WEA852001 WMS852001:WNW852001 WWO852001:WXS852001 F917537:AJ917537 KC917537:LG917537 TY917537:VC917537 ADU917537:AEY917537 ANQ917537:AOU917537 AXM917537:AYQ917537 BHI917537:BIM917537 BRE917537:BSI917537 CBA917537:CCE917537 CKW917537:CMA917537 CUS917537:CVW917537 DEO917537:DFS917537 DOK917537:DPO917537 DYG917537:DZK917537 EIC917537:EJG917537 ERY917537:ETC917537 FBU917537:FCY917537 FLQ917537:FMU917537 FVM917537:FWQ917537 GFI917537:GGM917537 GPE917537:GQI917537 GZA917537:HAE917537 HIW917537:HKA917537 HSS917537:HTW917537 ICO917537:IDS917537 IMK917537:INO917537 IWG917537:IXK917537 JGC917537:JHG917537 JPY917537:JRC917537 JZU917537:KAY917537 KJQ917537:KKU917537 KTM917537:KUQ917537 LDI917537:LEM917537 LNE917537:LOI917537 LXA917537:LYE917537 MGW917537:MIA917537 MQS917537:MRW917537 NAO917537:NBS917537 NKK917537:NLO917537 NUG917537:NVK917537 OEC917537:OFG917537 ONY917537:OPC917537 OXU917537:OYY917537 PHQ917537:PIU917537 PRM917537:PSQ917537 QBI917537:QCM917537 QLE917537:QMI917537 QVA917537:QWE917537 REW917537:RGA917537 ROS917537:RPW917537 RYO917537:RZS917537 SIK917537:SJO917537 SSG917537:STK917537 TCC917537:TDG917537 TLY917537:TNC917537 TVU917537:TWY917537 UFQ917537:UGU917537 UPM917537:UQQ917537 UZI917537:VAM917537 VJE917537:VKI917537 VTA917537:VUE917537 WCW917537:WEA917537 WMS917537:WNW917537 WWO917537:WXS917537 F983073:AJ983073 KC983073:LG983073 TY983073:VC983073 ADU983073:AEY983073 ANQ983073:AOU983073 AXM983073:AYQ983073 BHI983073:BIM983073 BRE983073:BSI983073 CBA983073:CCE983073 CKW983073:CMA983073 CUS983073:CVW983073 DEO983073:DFS983073 DOK983073:DPO983073 DYG983073:DZK983073 EIC983073:EJG983073 ERY983073:ETC983073 FBU983073:FCY983073 FLQ983073:FMU983073 FVM983073:FWQ983073 GFI983073:GGM983073 GPE983073:GQI983073 GZA983073:HAE983073 HIW983073:HKA983073 HSS983073:HTW983073 ICO983073:IDS983073 IMK983073:INO983073 IWG983073:IXK983073 JGC983073:JHG983073 JPY983073:JRC983073 JZU983073:KAY983073 KJQ983073:KKU983073 KTM983073:KUQ983073 LDI983073:LEM983073 LNE983073:LOI983073 LXA983073:LYE983073 MGW983073:MIA983073 MQS983073:MRW983073 NAO983073:NBS983073 NKK983073:NLO983073 NUG983073:NVK983073 OEC983073:OFG983073 ONY983073:OPC983073 OXU983073:OYY983073 PHQ983073:PIU983073 PRM983073:PSQ983073 QBI983073:QCM983073 QLE983073:QMI983073 QVA983073:QWE983073 REW983073:RGA983073 ROS983073:RPW983073 RYO983073:RZS983073 SIK983073:SJO983073 SSG983073:STK983073 TCC983073:TDG983073 TLY983073:TNC983073 TVU983073:TWY983073 UFQ983073:UGU983073 UPM983073:UQQ983073 UZI983073:VAM983073 VJE983073:VKI983073 VTA983073:VUE983073 WCW983073:WEA983073 WMS983073:WNW983073 WWO983073:WXS983073" xr:uid="{00000000-0002-0000-0000-000002000000}">
      <formula1>"○,無"</formula1>
    </dataValidation>
    <dataValidation type="whole" operator="lessThanOrEqual" allowBlank="1" showInputMessage="1" showErrorMessage="1" error="月当たりの上限額は２万円となります。_x000a_（男性研修生は対象外）" sqref="BE19:BE48 BE65555:BE65584 BE131091:BE131120 BE196627:BE196656 BE262163:BE262192 BE327699:BE327728 BE393235:BE393264 BE458771:BE458800 BE524307:BE524336 BE589843:BE589872 BE655379:BE655408 BE720915:BE720944 BE786451:BE786480 BE851987:BE852016 BE917523:BE917552 BE983059:BE983088" xr:uid="{00000000-0002-0000-0000-000003000000}">
      <formula1>20000</formula1>
    </dataValidation>
    <dataValidation type="list" allowBlank="1" showInputMessage="1" showErrorMessage="1" sqref="B11:B30" xr:uid="{00000000-0002-0000-0000-000004000000}">
      <formula1>"TR,FW1,FW2,FW3"</formula1>
    </dataValidation>
  </dataValidations>
  <printOptions horizontalCentered="1" verticalCentered="1"/>
  <pageMargins left="0.19685039370078741" right="0.19685039370078741" top="0.39370078740157483" bottom="0" header="0" footer="0.19685039370078741"/>
  <pageSetup paperSize="9" scale="50" orientation="landscape" cellComments="asDisplayed" r:id="rId1"/>
  <headerFooter alignWithMargins="0"/>
  <colBreaks count="2" manualBreakCount="2">
    <brk id="43" max="54" man="1"/>
    <brk id="58" max="54"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CE100"/>
  <sheetViews>
    <sheetView view="pageBreakPreview" zoomScale="55" zoomScaleNormal="75" zoomScaleSheetLayoutView="55" workbookViewId="0">
      <selection activeCell="AE5" sqref="AE5:AK5"/>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7" width="4.25" style="4" customWidth="1"/>
    <col min="38" max="38" width="9.875" style="4" customWidth="1"/>
    <col min="39" max="39" width="14.625" style="4" customWidth="1"/>
    <col min="40" max="40" width="12.375" style="4" bestFit="1" customWidth="1"/>
    <col min="41" max="41" width="12.5" style="4" bestFit="1" customWidth="1"/>
    <col min="42"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30.5" style="77" hidden="1" customWidth="1"/>
    <col min="80" max="81" width="13.375" style="77" hidden="1" customWidth="1"/>
    <col min="82" max="83" width="17" style="77"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28" t="s">
        <v>0</v>
      </c>
      <c r="B1" s="429"/>
      <c r="C1" s="429"/>
      <c r="D1" s="429"/>
      <c r="E1" s="430"/>
      <c r="F1" s="1"/>
      <c r="G1" s="2"/>
      <c r="H1" s="2"/>
      <c r="I1" s="2"/>
      <c r="J1" s="3"/>
      <c r="L1" s="5"/>
      <c r="AJ1" s="6"/>
      <c r="AK1" s="6"/>
      <c r="AO1" s="431" t="s">
        <v>1</v>
      </c>
      <c r="AP1" s="431"/>
      <c r="AQ1" s="59"/>
      <c r="AU1" s="89" t="s">
        <v>118</v>
      </c>
      <c r="AV1" s="425" t="s">
        <v>119</v>
      </c>
      <c r="AW1" s="400">
        <f>【6月】月集計表!AW1</f>
        <v>0</v>
      </c>
    </row>
    <row r="2" spans="1:83" ht="24" customHeight="1" thickBot="1">
      <c r="A2" s="7"/>
      <c r="B2" s="7"/>
      <c r="C2" s="7"/>
      <c r="D2" s="7"/>
      <c r="E2" s="7"/>
      <c r="G2" s="8"/>
      <c r="I2" s="9"/>
      <c r="J2" s="9"/>
      <c r="K2" s="9"/>
      <c r="L2" s="9"/>
      <c r="M2" s="9"/>
      <c r="N2" s="9"/>
      <c r="O2" s="9"/>
      <c r="P2" s="9"/>
      <c r="Q2" s="9"/>
      <c r="R2" s="9"/>
      <c r="W2" s="10"/>
      <c r="X2" s="10"/>
      <c r="AJ2" s="11"/>
      <c r="AK2" s="11"/>
      <c r="AO2" s="432"/>
      <c r="AP2" s="432"/>
      <c r="AQ2" s="60"/>
      <c r="AV2" s="425"/>
      <c r="AW2" s="401"/>
    </row>
    <row r="3" spans="1:83" ht="24" customHeight="1">
      <c r="A3" s="433">
        <v>44408</v>
      </c>
      <c r="B3" s="433"/>
      <c r="C3" s="433"/>
      <c r="D3" s="433"/>
      <c r="E3" s="433"/>
      <c r="F3" s="433"/>
      <c r="G3" s="433"/>
      <c r="H3" s="434" t="s">
        <v>2</v>
      </c>
      <c r="I3" s="434"/>
      <c r="J3" s="434"/>
      <c r="K3" s="434"/>
      <c r="L3" s="434"/>
      <c r="M3" s="434"/>
      <c r="N3" s="434"/>
      <c r="O3" s="434"/>
      <c r="P3" s="434"/>
      <c r="Q3" s="434"/>
      <c r="R3" s="434"/>
      <c r="S3" s="434"/>
      <c r="T3" s="434"/>
      <c r="U3" s="434"/>
      <c r="V3" s="434"/>
      <c r="W3" s="434"/>
      <c r="X3" s="434"/>
      <c r="Y3" s="434"/>
      <c r="Z3" s="434"/>
      <c r="AJ3" s="11"/>
      <c r="AK3" s="11"/>
      <c r="AO3" s="432"/>
      <c r="AP3" s="432"/>
      <c r="AQ3" s="60"/>
      <c r="AS3" s="402">
        <f>A3</f>
        <v>44408</v>
      </c>
      <c r="AT3" s="403"/>
      <c r="AU3" s="403"/>
      <c r="AV3" s="403"/>
      <c r="AW3" s="404" t="s">
        <v>120</v>
      </c>
      <c r="AX3" s="404"/>
      <c r="AY3" s="404"/>
      <c r="AZ3" s="404"/>
      <c r="BA3" s="404"/>
      <c r="BB3" s="404"/>
      <c r="BC3" s="87"/>
      <c r="BD3" s="85" t="s">
        <v>3</v>
      </c>
      <c r="BE3" s="426" t="str">
        <f>IF(AE5="","",AE5)</f>
        <v/>
      </c>
      <c r="BF3" s="427"/>
    </row>
    <row r="4" spans="1:83" ht="8.1" customHeight="1">
      <c r="A4" s="433"/>
      <c r="B4" s="433"/>
      <c r="C4" s="433"/>
      <c r="D4" s="433"/>
      <c r="E4" s="433"/>
      <c r="F4" s="433"/>
      <c r="G4" s="433"/>
      <c r="H4" s="434"/>
      <c r="I4" s="434"/>
      <c r="J4" s="434"/>
      <c r="K4" s="434"/>
      <c r="L4" s="434"/>
      <c r="M4" s="434"/>
      <c r="N4" s="434"/>
      <c r="O4" s="434"/>
      <c r="P4" s="434"/>
      <c r="Q4" s="434"/>
      <c r="R4" s="434"/>
      <c r="S4" s="434"/>
      <c r="T4" s="434"/>
      <c r="U4" s="434"/>
      <c r="V4" s="434"/>
      <c r="W4" s="434"/>
      <c r="X4" s="434"/>
      <c r="Y4" s="434"/>
      <c r="Z4" s="434"/>
      <c r="AJ4" s="11"/>
      <c r="AK4" s="11"/>
      <c r="AO4" s="61"/>
      <c r="AP4" s="61"/>
      <c r="AQ4" s="60"/>
      <c r="AS4" s="403"/>
      <c r="AT4" s="403"/>
      <c r="AU4" s="403"/>
      <c r="AV4" s="403"/>
      <c r="AW4" s="404"/>
      <c r="AX4" s="404"/>
      <c r="AY4" s="404"/>
      <c r="AZ4" s="404"/>
      <c r="BA4" s="404"/>
      <c r="BB4" s="404"/>
      <c r="BC4" s="87"/>
      <c r="BD4" s="88"/>
    </row>
    <row r="5" spans="1:83" ht="24" customHeight="1">
      <c r="A5" s="433"/>
      <c r="B5" s="433"/>
      <c r="C5" s="433"/>
      <c r="D5" s="433"/>
      <c r="E5" s="433"/>
      <c r="F5" s="433"/>
      <c r="G5" s="433"/>
      <c r="H5" s="434"/>
      <c r="I5" s="434"/>
      <c r="J5" s="434"/>
      <c r="K5" s="434"/>
      <c r="L5" s="434"/>
      <c r="M5" s="434"/>
      <c r="N5" s="434"/>
      <c r="O5" s="434"/>
      <c r="P5" s="434"/>
      <c r="Q5" s="434"/>
      <c r="R5" s="434"/>
      <c r="S5" s="434"/>
      <c r="T5" s="434"/>
      <c r="U5" s="434"/>
      <c r="V5" s="434"/>
      <c r="W5" s="434"/>
      <c r="X5" s="434"/>
      <c r="Y5" s="434"/>
      <c r="Z5" s="434"/>
      <c r="AB5" s="435" t="s">
        <v>3</v>
      </c>
      <c r="AC5" s="435"/>
      <c r="AD5" s="435"/>
      <c r="AE5" s="522"/>
      <c r="AF5" s="522"/>
      <c r="AG5" s="522"/>
      <c r="AH5" s="522"/>
      <c r="AI5" s="522"/>
      <c r="AJ5" s="522"/>
      <c r="AK5" s="522"/>
      <c r="AL5" s="12" t="s">
        <v>4</v>
      </c>
      <c r="AM5" s="439"/>
      <c r="AN5" s="440"/>
      <c r="AO5" s="440"/>
      <c r="AP5" s="440"/>
      <c r="AQ5" s="441"/>
      <c r="AS5" s="403"/>
      <c r="AT5" s="403"/>
      <c r="AU5" s="403"/>
      <c r="AV5" s="403"/>
      <c r="AW5" s="404"/>
      <c r="AX5" s="404"/>
      <c r="AY5" s="404"/>
      <c r="AZ5" s="404"/>
      <c r="BA5" s="404"/>
      <c r="BB5" s="404"/>
      <c r="BC5" s="87"/>
      <c r="BD5" s="85" t="s">
        <v>121</v>
      </c>
      <c r="BE5" s="426" t="str">
        <f>IF(AM5="","",AM5)</f>
        <v/>
      </c>
      <c r="BF5" s="427"/>
    </row>
    <row r="6" spans="1:83" ht="8.1" customHeight="1" thickBot="1">
      <c r="N6" s="8"/>
      <c r="O6" s="8"/>
      <c r="P6" s="8"/>
      <c r="Q6" s="8"/>
      <c r="R6" s="8"/>
      <c r="S6" s="8"/>
      <c r="T6" s="8"/>
      <c r="U6" s="8"/>
      <c r="V6" s="8"/>
      <c r="W6" s="8"/>
      <c r="X6" s="8"/>
      <c r="Y6" s="8"/>
      <c r="Z6" s="8"/>
      <c r="AA6" s="8"/>
      <c r="AB6" s="8"/>
      <c r="AC6" s="8"/>
      <c r="AJ6" s="8"/>
      <c r="AK6" s="8"/>
      <c r="AN6" s="8"/>
    </row>
    <row r="7" spans="1:83" ht="15.75" customHeight="1">
      <c r="A7" s="442" t="s">
        <v>5</v>
      </c>
      <c r="B7" s="443"/>
      <c r="C7" s="421" t="s">
        <v>6</v>
      </c>
      <c r="D7" s="421" t="s">
        <v>7</v>
      </c>
      <c r="E7" s="447" t="s">
        <v>112</v>
      </c>
      <c r="F7" s="447" t="s">
        <v>8</v>
      </c>
      <c r="G7" s="417">
        <f t="shared" ref="G7:AJ7" si="0">G36</f>
        <v>44378</v>
      </c>
      <c r="H7" s="417">
        <f t="shared" si="0"/>
        <v>44379</v>
      </c>
      <c r="I7" s="417">
        <f t="shared" si="0"/>
        <v>44380</v>
      </c>
      <c r="J7" s="417">
        <f t="shared" si="0"/>
        <v>44381</v>
      </c>
      <c r="K7" s="417">
        <f t="shared" si="0"/>
        <v>44382</v>
      </c>
      <c r="L7" s="417">
        <f t="shared" si="0"/>
        <v>44383</v>
      </c>
      <c r="M7" s="417">
        <f t="shared" si="0"/>
        <v>44384</v>
      </c>
      <c r="N7" s="417">
        <f t="shared" si="0"/>
        <v>44385</v>
      </c>
      <c r="O7" s="417">
        <f t="shared" si="0"/>
        <v>44386</v>
      </c>
      <c r="P7" s="417">
        <f t="shared" si="0"/>
        <v>44387</v>
      </c>
      <c r="Q7" s="417">
        <f t="shared" si="0"/>
        <v>44388</v>
      </c>
      <c r="R7" s="417">
        <f t="shared" si="0"/>
        <v>44389</v>
      </c>
      <c r="S7" s="417">
        <f t="shared" si="0"/>
        <v>44390</v>
      </c>
      <c r="T7" s="417">
        <f t="shared" si="0"/>
        <v>44391</v>
      </c>
      <c r="U7" s="417">
        <f t="shared" si="0"/>
        <v>44392</v>
      </c>
      <c r="V7" s="417">
        <f t="shared" si="0"/>
        <v>44393</v>
      </c>
      <c r="W7" s="417">
        <f t="shared" si="0"/>
        <v>44394</v>
      </c>
      <c r="X7" s="417">
        <f t="shared" si="0"/>
        <v>44395</v>
      </c>
      <c r="Y7" s="417">
        <f t="shared" si="0"/>
        <v>44396</v>
      </c>
      <c r="Z7" s="417">
        <f t="shared" si="0"/>
        <v>44397</v>
      </c>
      <c r="AA7" s="417">
        <f t="shared" si="0"/>
        <v>44398</v>
      </c>
      <c r="AB7" s="417">
        <f t="shared" si="0"/>
        <v>44399</v>
      </c>
      <c r="AC7" s="417">
        <f t="shared" si="0"/>
        <v>44400</v>
      </c>
      <c r="AD7" s="417">
        <f t="shared" si="0"/>
        <v>44401</v>
      </c>
      <c r="AE7" s="417">
        <f t="shared" si="0"/>
        <v>44402</v>
      </c>
      <c r="AF7" s="417">
        <f t="shared" si="0"/>
        <v>44403</v>
      </c>
      <c r="AG7" s="417">
        <f t="shared" si="0"/>
        <v>44404</v>
      </c>
      <c r="AH7" s="417">
        <f t="shared" si="0"/>
        <v>44405</v>
      </c>
      <c r="AI7" s="417">
        <f t="shared" si="0"/>
        <v>44406</v>
      </c>
      <c r="AJ7" s="455">
        <f t="shared" si="0"/>
        <v>44407</v>
      </c>
      <c r="AK7" s="455">
        <f t="shared" ref="AK7" si="1">AK36</f>
        <v>44408</v>
      </c>
      <c r="AL7" s="450" t="s">
        <v>9</v>
      </c>
      <c r="AM7" s="450" t="s">
        <v>10</v>
      </c>
      <c r="AN7" s="450" t="s">
        <v>11</v>
      </c>
      <c r="AO7" s="450" t="s">
        <v>12</v>
      </c>
      <c r="AP7" s="13"/>
      <c r="AQ7" s="13"/>
      <c r="AR7" s="419"/>
      <c r="AS7" s="421" t="s">
        <v>144</v>
      </c>
      <c r="AT7" s="421" t="s">
        <v>122</v>
      </c>
      <c r="AU7" s="423" t="s">
        <v>123</v>
      </c>
      <c r="AV7" s="416" t="s">
        <v>124</v>
      </c>
      <c r="AW7" s="415" t="s">
        <v>125</v>
      </c>
      <c r="AX7" s="416" t="s">
        <v>126</v>
      </c>
      <c r="AY7" s="415" t="s">
        <v>127</v>
      </c>
      <c r="AZ7" s="416" t="s">
        <v>128</v>
      </c>
      <c r="BA7" s="415" t="s">
        <v>129</v>
      </c>
      <c r="BB7" s="405" t="s">
        <v>130</v>
      </c>
      <c r="BC7" s="407" t="s">
        <v>131</v>
      </c>
      <c r="BD7" s="409" t="s">
        <v>132</v>
      </c>
      <c r="BE7" s="411" t="s">
        <v>133</v>
      </c>
      <c r="BF7" s="413" t="s">
        <v>134</v>
      </c>
    </row>
    <row r="8" spans="1:83" ht="15.75" customHeight="1" thickBot="1">
      <c r="A8" s="444"/>
      <c r="B8" s="445"/>
      <c r="C8" s="446"/>
      <c r="D8" s="446"/>
      <c r="E8" s="448"/>
      <c r="F8" s="448"/>
      <c r="G8" s="418" t="s">
        <v>13</v>
      </c>
      <c r="H8" s="418" t="s">
        <v>14</v>
      </c>
      <c r="I8" s="418" t="s">
        <v>15</v>
      </c>
      <c r="J8" s="418" t="s">
        <v>16</v>
      </c>
      <c r="K8" s="418" t="s">
        <v>17</v>
      </c>
      <c r="L8" s="418" t="s">
        <v>18</v>
      </c>
      <c r="M8" s="418" t="s">
        <v>19</v>
      </c>
      <c r="N8" s="418" t="s">
        <v>20</v>
      </c>
      <c r="O8" s="418" t="s">
        <v>21</v>
      </c>
      <c r="P8" s="418" t="s">
        <v>22</v>
      </c>
      <c r="Q8" s="418" t="s">
        <v>23</v>
      </c>
      <c r="R8" s="418" t="s">
        <v>24</v>
      </c>
      <c r="S8" s="418" t="s">
        <v>25</v>
      </c>
      <c r="T8" s="418" t="s">
        <v>26</v>
      </c>
      <c r="U8" s="418" t="s">
        <v>27</v>
      </c>
      <c r="V8" s="418" t="s">
        <v>28</v>
      </c>
      <c r="W8" s="418">
        <v>0</v>
      </c>
      <c r="X8" s="418">
        <v>0</v>
      </c>
      <c r="Y8" s="418">
        <v>0</v>
      </c>
      <c r="Z8" s="418">
        <v>0</v>
      </c>
      <c r="AA8" s="418">
        <v>0</v>
      </c>
      <c r="AB8" s="418">
        <v>0</v>
      </c>
      <c r="AC8" s="418">
        <v>0</v>
      </c>
      <c r="AD8" s="418">
        <v>0</v>
      </c>
      <c r="AE8" s="418">
        <v>0</v>
      </c>
      <c r="AF8" s="418">
        <v>0</v>
      </c>
      <c r="AG8" s="418">
        <v>0</v>
      </c>
      <c r="AH8" s="418">
        <v>0</v>
      </c>
      <c r="AI8" s="418">
        <v>0</v>
      </c>
      <c r="AJ8" s="456">
        <v>0</v>
      </c>
      <c r="AK8" s="456">
        <v>0</v>
      </c>
      <c r="AL8" s="451"/>
      <c r="AM8" s="451"/>
      <c r="AN8" s="451"/>
      <c r="AO8" s="451"/>
      <c r="AP8" s="13"/>
      <c r="AQ8" s="13"/>
      <c r="AR8" s="420"/>
      <c r="AS8" s="422"/>
      <c r="AT8" s="422"/>
      <c r="AU8" s="424"/>
      <c r="AV8" s="406"/>
      <c r="AW8" s="410"/>
      <c r="AX8" s="406"/>
      <c r="AY8" s="410"/>
      <c r="AZ8" s="406"/>
      <c r="BA8" s="410"/>
      <c r="BB8" s="406"/>
      <c r="BC8" s="408"/>
      <c r="BD8" s="410"/>
      <c r="BE8" s="412"/>
      <c r="BF8" s="414"/>
      <c r="CA8" s="521" t="s">
        <v>113</v>
      </c>
      <c r="CB8" s="498" t="s">
        <v>114</v>
      </c>
      <c r="CC8" s="498" t="s">
        <v>115</v>
      </c>
      <c r="CD8" s="498" t="s">
        <v>116</v>
      </c>
      <c r="CE8" s="498" t="s">
        <v>117</v>
      </c>
    </row>
    <row r="9" spans="1:83" ht="15.75" customHeight="1">
      <c r="A9" s="444"/>
      <c r="B9" s="445"/>
      <c r="C9" s="446"/>
      <c r="D9" s="446"/>
      <c r="E9" s="448"/>
      <c r="F9" s="448"/>
      <c r="G9" s="418">
        <v>42380</v>
      </c>
      <c r="H9" s="418">
        <v>42411</v>
      </c>
      <c r="I9" s="418">
        <v>42449</v>
      </c>
      <c r="J9" s="418">
        <v>42450</v>
      </c>
      <c r="K9" s="418">
        <v>42489</v>
      </c>
      <c r="L9" s="418">
        <v>42493</v>
      </c>
      <c r="M9" s="418">
        <v>42494</v>
      </c>
      <c r="N9" s="418">
        <v>42495</v>
      </c>
      <c r="O9" s="418">
        <v>42569</v>
      </c>
      <c r="P9" s="418">
        <v>42593</v>
      </c>
      <c r="Q9" s="418">
        <v>42632</v>
      </c>
      <c r="R9" s="418">
        <v>42635</v>
      </c>
      <c r="S9" s="418">
        <v>42653</v>
      </c>
      <c r="T9" s="418">
        <v>42677</v>
      </c>
      <c r="U9" s="418">
        <v>42697</v>
      </c>
      <c r="V9" s="418">
        <v>42727</v>
      </c>
      <c r="W9" s="418">
        <v>0</v>
      </c>
      <c r="X9" s="418">
        <v>0</v>
      </c>
      <c r="Y9" s="418">
        <v>0</v>
      </c>
      <c r="Z9" s="418">
        <v>0</v>
      </c>
      <c r="AA9" s="418">
        <v>0</v>
      </c>
      <c r="AB9" s="418">
        <v>0</v>
      </c>
      <c r="AC9" s="418">
        <v>0</v>
      </c>
      <c r="AD9" s="418">
        <v>0</v>
      </c>
      <c r="AE9" s="418">
        <v>0</v>
      </c>
      <c r="AF9" s="418">
        <v>0</v>
      </c>
      <c r="AG9" s="418">
        <v>0</v>
      </c>
      <c r="AH9" s="418">
        <v>0</v>
      </c>
      <c r="AI9" s="418">
        <v>0</v>
      </c>
      <c r="AJ9" s="456">
        <v>0</v>
      </c>
      <c r="AK9" s="456">
        <v>0</v>
      </c>
      <c r="AL9" s="451"/>
      <c r="AM9" s="451"/>
      <c r="AN9" s="451"/>
      <c r="AO9" s="451"/>
      <c r="AP9" s="14"/>
      <c r="AQ9" s="13"/>
      <c r="AR9" s="384" t="s">
        <v>135</v>
      </c>
      <c r="AS9" s="387" t="str">
        <f>IFERROR(INDEX($B$11:$F$31,MATCH("TR",$B$11:$B$31,0),2),"")</f>
        <v/>
      </c>
      <c r="AT9" s="389"/>
      <c r="AU9" s="391" t="str">
        <f>IFERROR(INDEX($B$11:$F$31,MATCH("TR",$B$11:$B$31,0),5),"")</f>
        <v/>
      </c>
      <c r="AV9" s="365"/>
      <c r="AW9" s="361">
        <f>IF(90000&lt;=AV9,90000,AV9)</f>
        <v>0</v>
      </c>
      <c r="AX9" s="362"/>
      <c r="AY9" s="363"/>
      <c r="AZ9" s="365"/>
      <c r="BA9" s="361">
        <f>IF(20000&lt;=AZ9,20000,AZ9)</f>
        <v>0</v>
      </c>
      <c r="BB9" s="365"/>
      <c r="BC9" s="398"/>
      <c r="BD9" s="363"/>
      <c r="BE9" s="399"/>
      <c r="BF9" s="358"/>
      <c r="BH9" s="301" t="s">
        <v>44</v>
      </c>
      <c r="BI9" s="302"/>
      <c r="BJ9" s="115">
        <f>IF(AW1&lt;&gt;"",AW1,BH13)</f>
        <v>0</v>
      </c>
      <c r="BK9" s="116"/>
      <c r="BL9" s="116"/>
      <c r="BM9" s="116"/>
      <c r="BN9" s="116"/>
      <c r="BO9" s="116"/>
      <c r="BP9" s="116"/>
      <c r="BQ9" s="116"/>
      <c r="BR9" s="116"/>
      <c r="BS9" s="116"/>
      <c r="BT9" s="116"/>
      <c r="BU9" s="116"/>
      <c r="BV9" s="116"/>
      <c r="BW9" s="116"/>
      <c r="BX9" s="116"/>
      <c r="BY9" s="116"/>
      <c r="BZ9" s="116"/>
      <c r="CA9" s="521"/>
      <c r="CB9" s="498"/>
      <c r="CC9" s="498"/>
      <c r="CD9" s="498"/>
      <c r="CE9" s="498"/>
    </row>
    <row r="10" spans="1:83" ht="15.75" customHeight="1" thickBot="1">
      <c r="A10" s="444"/>
      <c r="B10" s="445"/>
      <c r="C10" s="422"/>
      <c r="D10" s="422"/>
      <c r="E10" s="449"/>
      <c r="F10" s="449"/>
      <c r="G10" s="418">
        <v>0</v>
      </c>
      <c r="H10" s="418">
        <v>0</v>
      </c>
      <c r="I10" s="418">
        <v>0</v>
      </c>
      <c r="J10" s="418">
        <v>0</v>
      </c>
      <c r="K10" s="418">
        <v>0</v>
      </c>
      <c r="L10" s="418">
        <v>0</v>
      </c>
      <c r="M10" s="418">
        <v>0</v>
      </c>
      <c r="N10" s="418">
        <v>0</v>
      </c>
      <c r="O10" s="418">
        <v>0</v>
      </c>
      <c r="P10" s="418">
        <v>0</v>
      </c>
      <c r="Q10" s="418">
        <v>0</v>
      </c>
      <c r="R10" s="418">
        <v>0</v>
      </c>
      <c r="S10" s="418">
        <v>0</v>
      </c>
      <c r="T10" s="418">
        <v>0</v>
      </c>
      <c r="U10" s="418">
        <v>0</v>
      </c>
      <c r="V10" s="418">
        <v>0</v>
      </c>
      <c r="W10" s="418">
        <v>0</v>
      </c>
      <c r="X10" s="418">
        <v>0</v>
      </c>
      <c r="Y10" s="418">
        <v>0</v>
      </c>
      <c r="Z10" s="418">
        <v>0</v>
      </c>
      <c r="AA10" s="418">
        <v>0</v>
      </c>
      <c r="AB10" s="418">
        <v>0</v>
      </c>
      <c r="AC10" s="418">
        <v>0</v>
      </c>
      <c r="AD10" s="418">
        <v>0</v>
      </c>
      <c r="AE10" s="418">
        <v>0</v>
      </c>
      <c r="AF10" s="418">
        <v>0</v>
      </c>
      <c r="AG10" s="418">
        <v>0</v>
      </c>
      <c r="AH10" s="418">
        <v>0</v>
      </c>
      <c r="AI10" s="418">
        <v>0</v>
      </c>
      <c r="AJ10" s="456">
        <v>0</v>
      </c>
      <c r="AK10" s="456">
        <v>0</v>
      </c>
      <c r="AL10" s="451"/>
      <c r="AM10" s="451"/>
      <c r="AN10" s="524"/>
      <c r="AO10" s="524"/>
      <c r="AP10" s="14"/>
      <c r="AQ10" s="13"/>
      <c r="AR10" s="385"/>
      <c r="AS10" s="388"/>
      <c r="AT10" s="390"/>
      <c r="AU10" s="523"/>
      <c r="AV10" s="348"/>
      <c r="AW10" s="341"/>
      <c r="AX10" s="335"/>
      <c r="AY10" s="342"/>
      <c r="AZ10" s="340"/>
      <c r="BA10" s="341"/>
      <c r="BB10" s="340"/>
      <c r="BC10" s="393"/>
      <c r="BD10" s="342"/>
      <c r="BE10" s="395"/>
      <c r="BF10" s="315"/>
      <c r="BH10" s="116"/>
      <c r="BI10" s="116"/>
      <c r="BJ10" s="116"/>
      <c r="BK10" s="116"/>
      <c r="BL10" s="116"/>
      <c r="BM10" s="116"/>
      <c r="BN10" s="116"/>
      <c r="BO10" s="116"/>
      <c r="BP10" s="116"/>
      <c r="BQ10" s="116"/>
      <c r="BR10" s="116"/>
      <c r="BS10" s="116"/>
      <c r="BT10" s="116"/>
      <c r="BU10" s="116"/>
      <c r="BV10" s="116"/>
      <c r="BW10" s="116"/>
      <c r="BX10" s="116"/>
      <c r="BY10" s="116"/>
      <c r="BZ10" s="116"/>
      <c r="CA10" s="521"/>
      <c r="CB10" s="498"/>
      <c r="CC10" s="498"/>
      <c r="CD10" s="498"/>
      <c r="CE10" s="498"/>
    </row>
    <row r="11" spans="1:83" ht="15.75" customHeight="1">
      <c r="A11" s="452" t="s">
        <v>29</v>
      </c>
      <c r="B11" s="147"/>
      <c r="C11" s="15">
        <v>1</v>
      </c>
      <c r="D11" s="62"/>
      <c r="E11" s="150"/>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69"/>
      <c r="AL11" s="18">
        <f t="shared" ref="AL11:AL29" si="2">COUNTA(G11:AK11)-COUNTIF(G11:AK11,"集")-COUNTIF(G11:AK11,"休")-COUNTIF(G11:AK11,"外")</f>
        <v>0</v>
      </c>
      <c r="AM11" s="18">
        <f t="shared" ref="AM11:AM30" si="3">COUNTIF(G11:AK11,"集")</f>
        <v>0</v>
      </c>
      <c r="AN11" s="81">
        <f t="shared" ref="AN11:AN30" si="4">AL11+CD11</f>
        <v>0</v>
      </c>
      <c r="AO11" s="81">
        <f t="shared" ref="AO11:AO30" si="5">AM11+CE11</f>
        <v>0</v>
      </c>
      <c r="AP11" s="14"/>
      <c r="AQ11" s="13"/>
      <c r="AR11" s="385"/>
      <c r="AS11" s="343" t="str">
        <f ca="1">IF(AS9="","",IFERROR(INDEX(INDIRECT("$B$" &amp; AS9+11 &amp;  ":$F$31"),MATCH("TR",INDIRECT("$B$" &amp; AS9+11 &amp; ":$B$31"),0),2),""))</f>
        <v/>
      </c>
      <c r="AT11" s="344"/>
      <c r="AU11" s="359" t="str">
        <f ca="1">IF(AS9="","",IFERROR(INDEX(INDIRECT("$B$" &amp; AS9+11 &amp;  ":$F$31"),MATCH("TR",INDIRECT("$B$" &amp; AS9+11 &amp; ":$B$31"),0),5),""))</f>
        <v/>
      </c>
      <c r="AV11" s="340"/>
      <c r="AW11" s="341">
        <f>IF(90000&lt;=AV11,90000,AV11)</f>
        <v>0</v>
      </c>
      <c r="AX11" s="335"/>
      <c r="AY11" s="342"/>
      <c r="AZ11" s="340"/>
      <c r="BA11" s="341">
        <f>IF(20000&lt;=AZ11,20000,AZ11)</f>
        <v>0</v>
      </c>
      <c r="BB11" s="340"/>
      <c r="BC11" s="393"/>
      <c r="BD11" s="342"/>
      <c r="BE11" s="395"/>
      <c r="BF11" s="315"/>
      <c r="BH11" s="303" t="s">
        <v>46</v>
      </c>
      <c r="BI11" s="303"/>
      <c r="BJ11" s="303"/>
      <c r="BK11" s="303"/>
      <c r="BL11" s="117" t="s">
        <v>47</v>
      </c>
      <c r="BM11" s="117" t="s">
        <v>48</v>
      </c>
      <c r="BN11" s="118" t="s">
        <v>49</v>
      </c>
      <c r="BO11" s="121"/>
      <c r="BP11" s="121"/>
      <c r="BQ11" s="121"/>
      <c r="BR11" s="121"/>
      <c r="BS11" s="121"/>
      <c r="BT11" s="121"/>
      <c r="BU11" s="121"/>
      <c r="BV11" s="121"/>
      <c r="BW11" s="121"/>
      <c r="BX11" s="121"/>
      <c r="BY11" s="121"/>
      <c r="BZ11" s="121"/>
      <c r="CA11" s="127" t="str">
        <f t="shared" ref="CA11:CA30" si="6">B11&amp;E11&amp;F11</f>
        <v/>
      </c>
      <c r="CB11" s="125">
        <f t="shared" ref="CB11:CB30" si="7">AN11</f>
        <v>0</v>
      </c>
      <c r="CC11" s="125">
        <f t="shared" ref="CC11:CC30" si="8">AO11</f>
        <v>0</v>
      </c>
      <c r="CD11" s="80">
        <f>IF(ISERROR(VLOOKUP($CA11,【6月】月集計表!$CA:$CC,2,FALSE))=TRUE,0,VLOOKUP($CA11,【6月】月集計表!$CA:$CC,2,FALSE))</f>
        <v>0</v>
      </c>
      <c r="CE11" s="80">
        <f>IF(ISERROR(VLOOKUP($CA11,【6月】月集計表!$CA:$CC,3,FALSE))=TRUE,0,VLOOKUP($CA11,【6月】月集計表!$CA:$CC,3,FALSE))</f>
        <v>0</v>
      </c>
    </row>
    <row r="12" spans="1:83" ht="16.5" customHeight="1">
      <c r="A12" s="453"/>
      <c r="B12" s="148"/>
      <c r="C12" s="20">
        <v>2</v>
      </c>
      <c r="D12" s="24"/>
      <c r="E12" s="151"/>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70"/>
      <c r="AL12" s="23">
        <f t="shared" si="2"/>
        <v>0</v>
      </c>
      <c r="AM12" s="23">
        <f t="shared" si="3"/>
        <v>0</v>
      </c>
      <c r="AN12" s="23">
        <f t="shared" si="4"/>
        <v>0</v>
      </c>
      <c r="AO12" s="23">
        <f t="shared" si="5"/>
        <v>0</v>
      </c>
      <c r="AP12" s="14"/>
      <c r="AQ12" s="13"/>
      <c r="AR12" s="385"/>
      <c r="AS12" s="343"/>
      <c r="AT12" s="345"/>
      <c r="AU12" s="360"/>
      <c r="AV12" s="348"/>
      <c r="AW12" s="341"/>
      <c r="AX12" s="335"/>
      <c r="AY12" s="342"/>
      <c r="AZ12" s="340"/>
      <c r="BA12" s="341"/>
      <c r="BB12" s="340"/>
      <c r="BC12" s="393"/>
      <c r="BD12" s="342"/>
      <c r="BE12" s="395"/>
      <c r="BF12" s="315"/>
      <c r="BH12" s="119">
        <v>1</v>
      </c>
      <c r="BI12" s="120" t="s">
        <v>50</v>
      </c>
      <c r="BJ12" s="120"/>
      <c r="BK12" s="118"/>
      <c r="BL12" s="117">
        <v>1.05</v>
      </c>
      <c r="BM12" s="303">
        <f>IF(BJ9="新規",BL13,IF(BJ9&lt;BH15,BL15,IF(AND(BJ9&gt;=BH14,BJ9&lt;BJ14),BL14,IF(AND(BJ9&gt;=BH13,BJ9&lt;BJ13),BL13,IF(BJ9=BH12,BL12,"")))))</f>
        <v>0.9</v>
      </c>
      <c r="BN12" s="304">
        <f>IF(AW1&lt;&gt;"",BM12*90000,"")</f>
        <v>81000</v>
      </c>
      <c r="BO12" s="122"/>
      <c r="BP12" s="122"/>
      <c r="BQ12" s="122"/>
      <c r="BR12" s="122"/>
      <c r="BS12" s="122"/>
      <c r="BT12" s="122"/>
      <c r="BU12" s="122"/>
      <c r="BV12" s="122"/>
      <c r="BW12" s="122"/>
      <c r="BX12" s="122"/>
      <c r="BY12" s="122"/>
      <c r="BZ12" s="122"/>
      <c r="CA12" s="78" t="str">
        <f t="shared" si="6"/>
        <v/>
      </c>
      <c r="CB12" s="79">
        <f t="shared" si="7"/>
        <v>0</v>
      </c>
      <c r="CC12" s="79">
        <f t="shared" si="8"/>
        <v>0</v>
      </c>
      <c r="CD12" s="77">
        <f>IF(ISERROR(VLOOKUP($CA12,【6月】月集計表!$CA:$CC,2,FALSE))=TRUE,0,VLOOKUP($CA12,【6月】月集計表!$CA:$CC,2,FALSE))</f>
        <v>0</v>
      </c>
      <c r="CE12" s="77">
        <f>IF(ISERROR(VLOOKUP($CA12,【6月】月集計表!$CA:$CC,3,FALSE))=TRUE,0,VLOOKUP($CA12,【6月】月集計表!$CA:$CC,3,FALSE))</f>
        <v>0</v>
      </c>
    </row>
    <row r="13" spans="1:83" ht="16.5" customHeight="1">
      <c r="A13" s="453"/>
      <c r="B13" s="148"/>
      <c r="C13" s="20">
        <v>3</v>
      </c>
      <c r="D13" s="24"/>
      <c r="E13" s="151"/>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70"/>
      <c r="AL13" s="23">
        <f t="shared" si="2"/>
        <v>0</v>
      </c>
      <c r="AM13" s="23">
        <f t="shared" si="3"/>
        <v>0</v>
      </c>
      <c r="AN13" s="23">
        <f t="shared" si="4"/>
        <v>0</v>
      </c>
      <c r="AO13" s="23">
        <f t="shared" si="5"/>
        <v>0</v>
      </c>
      <c r="AR13" s="385"/>
      <c r="AS13" s="343" t="str">
        <f ca="1">IF(AS11="","",IFERROR(INDEX(INDIRECT("$B$" &amp; AS11+11 &amp;  ":$F$31"),MATCH("TR",INDIRECT("$B$" &amp; AS11+11 &amp; ":$B$31"),0),2),""))</f>
        <v/>
      </c>
      <c r="AT13" s="344"/>
      <c r="AU13" s="346" t="str">
        <f ca="1">IF(AS11="","",IFERROR(INDEX(INDIRECT("$B$" &amp; AS11+11 &amp;  ":$F$31"),MATCH("TR",INDIRECT("$B$" &amp; AS11+11 &amp; ":$B$31"),0),5),""))</f>
        <v/>
      </c>
      <c r="AV13" s="340"/>
      <c r="AW13" s="341">
        <f>IF(90000&lt;=AV13,90000,AV13)</f>
        <v>0</v>
      </c>
      <c r="AX13" s="335"/>
      <c r="AY13" s="342"/>
      <c r="AZ13" s="340"/>
      <c r="BA13" s="341">
        <f>IF(20000&lt;=AZ13,20000,AZ13)</f>
        <v>0</v>
      </c>
      <c r="BB13" s="340"/>
      <c r="BC13" s="393"/>
      <c r="BD13" s="342"/>
      <c r="BE13" s="395"/>
      <c r="BF13" s="315"/>
      <c r="BH13" s="119">
        <v>0.8</v>
      </c>
      <c r="BI13" s="120" t="s">
        <v>50</v>
      </c>
      <c r="BJ13" s="120">
        <v>1</v>
      </c>
      <c r="BK13" s="118" t="s">
        <v>51</v>
      </c>
      <c r="BL13" s="117">
        <v>1</v>
      </c>
      <c r="BM13" s="303"/>
      <c r="BN13" s="305"/>
      <c r="BO13" s="122"/>
      <c r="BP13" s="122"/>
      <c r="BQ13" s="122"/>
      <c r="BR13" s="122"/>
      <c r="BS13" s="122"/>
      <c r="BT13" s="122"/>
      <c r="BU13" s="122"/>
      <c r="BV13" s="122"/>
      <c r="BW13" s="122"/>
      <c r="BX13" s="122"/>
      <c r="BY13" s="122"/>
      <c r="BZ13" s="122"/>
      <c r="CA13" s="78" t="str">
        <f t="shared" si="6"/>
        <v/>
      </c>
      <c r="CB13" s="79">
        <f t="shared" si="7"/>
        <v>0</v>
      </c>
      <c r="CC13" s="79">
        <f t="shared" si="8"/>
        <v>0</v>
      </c>
      <c r="CD13" s="77">
        <f>IF(ISERROR(VLOOKUP($CA13,【6月】月集計表!$CA:$CC,2,FALSE))=TRUE,0,VLOOKUP($CA13,【6月】月集計表!$CA:$CC,2,FALSE))</f>
        <v>0</v>
      </c>
      <c r="CE13" s="77">
        <f>IF(ISERROR(VLOOKUP($CA13,【6月】月集計表!$CA:$CC,3,FALSE))=TRUE,0,VLOOKUP($CA13,【6月】月集計表!$CA:$CC,3,FALSE))</f>
        <v>0</v>
      </c>
    </row>
    <row r="14" spans="1:83" ht="16.5" customHeight="1">
      <c r="A14" s="453"/>
      <c r="B14" s="148"/>
      <c r="C14" s="20">
        <v>4</v>
      </c>
      <c r="D14" s="24"/>
      <c r="E14" s="151"/>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70"/>
      <c r="AL14" s="23">
        <f t="shared" si="2"/>
        <v>0</v>
      </c>
      <c r="AM14" s="23">
        <f t="shared" si="3"/>
        <v>0</v>
      </c>
      <c r="AN14" s="23">
        <f t="shared" si="4"/>
        <v>0</v>
      </c>
      <c r="AO14" s="23">
        <f t="shared" si="5"/>
        <v>0</v>
      </c>
      <c r="AR14" s="385"/>
      <c r="AS14" s="343"/>
      <c r="AT14" s="345"/>
      <c r="AU14" s="523"/>
      <c r="AV14" s="348"/>
      <c r="AW14" s="341"/>
      <c r="AX14" s="335"/>
      <c r="AY14" s="342"/>
      <c r="AZ14" s="340"/>
      <c r="BA14" s="341"/>
      <c r="BB14" s="340"/>
      <c r="BC14" s="393"/>
      <c r="BD14" s="342"/>
      <c r="BE14" s="395"/>
      <c r="BF14" s="315"/>
      <c r="BH14" s="119">
        <v>0.6</v>
      </c>
      <c r="BI14" s="120" t="s">
        <v>50</v>
      </c>
      <c r="BJ14" s="120">
        <v>0.8</v>
      </c>
      <c r="BK14" s="118" t="s">
        <v>51</v>
      </c>
      <c r="BL14" s="117">
        <v>0.95</v>
      </c>
      <c r="BM14" s="303"/>
      <c r="BN14" s="305"/>
      <c r="BO14" s="122"/>
      <c r="BP14" s="122"/>
      <c r="BQ14" s="122"/>
      <c r="BR14" s="122"/>
      <c r="BS14" s="122"/>
      <c r="BT14" s="122"/>
      <c r="BU14" s="122"/>
      <c r="BV14" s="122"/>
      <c r="BW14" s="122"/>
      <c r="BX14" s="122"/>
      <c r="BY14" s="122"/>
      <c r="BZ14" s="122"/>
      <c r="CA14" s="78" t="str">
        <f t="shared" si="6"/>
        <v/>
      </c>
      <c r="CB14" s="79">
        <f t="shared" si="7"/>
        <v>0</v>
      </c>
      <c r="CC14" s="79">
        <f t="shared" si="8"/>
        <v>0</v>
      </c>
      <c r="CD14" s="77">
        <f>IF(ISERROR(VLOOKUP($CA14,【6月】月集計表!$CA:$CC,2,FALSE))=TRUE,0,VLOOKUP($CA14,【6月】月集計表!$CA:$CC,2,FALSE))</f>
        <v>0</v>
      </c>
      <c r="CE14" s="77">
        <f>IF(ISERROR(VLOOKUP($CA14,【6月】月集計表!$CA:$CC,3,FALSE))=TRUE,0,VLOOKUP($CA14,【6月】月集計表!$CA:$CC,3,FALSE))</f>
        <v>0</v>
      </c>
    </row>
    <row r="15" spans="1:83" ht="16.5" customHeight="1">
      <c r="A15" s="453"/>
      <c r="B15" s="148"/>
      <c r="C15" s="20">
        <v>5</v>
      </c>
      <c r="D15" s="24"/>
      <c r="E15" s="151"/>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70"/>
      <c r="AL15" s="23">
        <f t="shared" si="2"/>
        <v>0</v>
      </c>
      <c r="AM15" s="23">
        <f t="shared" si="3"/>
        <v>0</v>
      </c>
      <c r="AN15" s="23">
        <f t="shared" si="4"/>
        <v>0</v>
      </c>
      <c r="AO15" s="23">
        <f t="shared" si="5"/>
        <v>0</v>
      </c>
      <c r="AR15" s="385"/>
      <c r="AS15" s="343" t="str">
        <f ca="1">IF(AS13="","",IFERROR(INDEX(INDIRECT("$B$" &amp; AS13+11 &amp;  ":$F$31"),MATCH("TR",INDIRECT("$B$" &amp; AS13+11 &amp; ":$B$31"),0),2),""))</f>
        <v/>
      </c>
      <c r="AT15" s="344"/>
      <c r="AU15" s="346" t="str">
        <f ca="1">IF(AS13="","",IFERROR(INDEX(INDIRECT("$B$" &amp; AS13+11 &amp;  ":$F$31"),MATCH("TR",INDIRECT("$B$" &amp; AS13+11 &amp; ":$B$31"),0),5),""))</f>
        <v/>
      </c>
      <c r="AV15" s="340"/>
      <c r="AW15" s="341">
        <f>IF(90000&lt;=AV15,90000,AV15)</f>
        <v>0</v>
      </c>
      <c r="AX15" s="335"/>
      <c r="AY15" s="342"/>
      <c r="AZ15" s="340"/>
      <c r="BA15" s="341">
        <f>IF(20000&lt;=AZ15,20000,AZ15)</f>
        <v>0</v>
      </c>
      <c r="BB15" s="340"/>
      <c r="BC15" s="393"/>
      <c r="BD15" s="342"/>
      <c r="BE15" s="395"/>
      <c r="BF15" s="315"/>
      <c r="BH15" s="119">
        <v>0.6</v>
      </c>
      <c r="BI15" s="120" t="s">
        <v>51</v>
      </c>
      <c r="BJ15" s="120"/>
      <c r="BK15" s="118"/>
      <c r="BL15" s="117">
        <v>0.9</v>
      </c>
      <c r="BM15" s="303"/>
      <c r="BN15" s="306"/>
      <c r="BO15" s="122"/>
      <c r="BP15" s="122"/>
      <c r="BQ15" s="122"/>
      <c r="BR15" s="122"/>
      <c r="BS15" s="122"/>
      <c r="BT15" s="122"/>
      <c r="BU15" s="122"/>
      <c r="BV15" s="122"/>
      <c r="BW15" s="122"/>
      <c r="BX15" s="122"/>
      <c r="BY15" s="122"/>
      <c r="BZ15" s="122"/>
      <c r="CA15" s="78" t="str">
        <f t="shared" si="6"/>
        <v/>
      </c>
      <c r="CB15" s="79">
        <f t="shared" si="7"/>
        <v>0</v>
      </c>
      <c r="CC15" s="79">
        <f t="shared" si="8"/>
        <v>0</v>
      </c>
      <c r="CD15" s="77">
        <f>IF(ISERROR(VLOOKUP($CA15,【6月】月集計表!$CA:$CC,2,FALSE))=TRUE,0,VLOOKUP($CA15,【6月】月集計表!$CA:$CC,2,FALSE))</f>
        <v>0</v>
      </c>
      <c r="CE15" s="77">
        <f>IF(ISERROR(VLOOKUP($CA15,【6月】月集計表!$CA:$CC,3,FALSE))=TRUE,0,VLOOKUP($CA15,【6月】月集計表!$CA:$CC,3,FALSE))</f>
        <v>0</v>
      </c>
    </row>
    <row r="16" spans="1:83" ht="16.5" customHeight="1">
      <c r="A16" s="453"/>
      <c r="B16" s="148"/>
      <c r="C16" s="20">
        <v>6</v>
      </c>
      <c r="D16" s="24"/>
      <c r="E16" s="151"/>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70"/>
      <c r="AL16" s="23">
        <f t="shared" si="2"/>
        <v>0</v>
      </c>
      <c r="AM16" s="23">
        <f t="shared" si="3"/>
        <v>0</v>
      </c>
      <c r="AN16" s="23">
        <f t="shared" si="4"/>
        <v>0</v>
      </c>
      <c r="AO16" s="23">
        <f t="shared" si="5"/>
        <v>0</v>
      </c>
      <c r="AR16" s="385"/>
      <c r="AS16" s="343"/>
      <c r="AT16" s="345"/>
      <c r="AU16" s="523"/>
      <c r="AV16" s="348"/>
      <c r="AW16" s="341"/>
      <c r="AX16" s="335"/>
      <c r="AY16" s="342"/>
      <c r="AZ16" s="340"/>
      <c r="BA16" s="341"/>
      <c r="BB16" s="340"/>
      <c r="BC16" s="393"/>
      <c r="BD16" s="342"/>
      <c r="BE16" s="395"/>
      <c r="BF16" s="315"/>
      <c r="CA16" s="78" t="str">
        <f t="shared" si="6"/>
        <v/>
      </c>
      <c r="CB16" s="79">
        <f t="shared" si="7"/>
        <v>0</v>
      </c>
      <c r="CC16" s="79">
        <f t="shared" si="8"/>
        <v>0</v>
      </c>
      <c r="CD16" s="77">
        <f>IF(ISERROR(VLOOKUP($CA16,【6月】月集計表!$CA:$CC,2,FALSE))=TRUE,0,VLOOKUP($CA16,【6月】月集計表!$CA:$CC,2,FALSE))</f>
        <v>0</v>
      </c>
      <c r="CE16" s="77">
        <f>IF(ISERROR(VLOOKUP($CA16,【6月】月集計表!$CA:$CC,3,FALSE))=TRUE,0,VLOOKUP($CA16,【6月】月集計表!$CA:$CC,3,FALSE))</f>
        <v>0</v>
      </c>
    </row>
    <row r="17" spans="1:83" ht="16.5" customHeight="1">
      <c r="A17" s="453"/>
      <c r="B17" s="148"/>
      <c r="C17" s="20">
        <v>7</v>
      </c>
      <c r="D17" s="24"/>
      <c r="E17" s="151"/>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70"/>
      <c r="AL17" s="23">
        <f t="shared" si="2"/>
        <v>0</v>
      </c>
      <c r="AM17" s="23">
        <f t="shared" si="3"/>
        <v>0</v>
      </c>
      <c r="AN17" s="23">
        <f t="shared" si="4"/>
        <v>0</v>
      </c>
      <c r="AO17" s="23">
        <f t="shared" si="5"/>
        <v>0</v>
      </c>
      <c r="AR17" s="385"/>
      <c r="AS17" s="343" t="str">
        <f ca="1">IF(AS15="","",IFERROR(INDEX(INDIRECT("$B$" &amp; AS15+11 &amp;  ":$F$31"),MATCH("TR",INDIRECT("$B$" &amp; AS15+11 &amp; ":$B$31"),0),2),""))</f>
        <v/>
      </c>
      <c r="AT17" s="344"/>
      <c r="AU17" s="346" t="str">
        <f ca="1">IF(AS15="","",IFERROR(INDEX(INDIRECT("$B$" &amp; AS15+11 &amp;  ":$F$31"),MATCH("TR",INDIRECT("$B$" &amp; AS15+11 &amp; ":$B$31"),0),5),""))</f>
        <v/>
      </c>
      <c r="AV17" s="340"/>
      <c r="AW17" s="341">
        <f>IF(90000&lt;=AV17,90000,AV17)</f>
        <v>0</v>
      </c>
      <c r="AX17" s="335"/>
      <c r="AY17" s="342"/>
      <c r="AZ17" s="340"/>
      <c r="BA17" s="341">
        <f>IF(20000&lt;=AZ17,20000,AZ17)</f>
        <v>0</v>
      </c>
      <c r="BB17" s="340"/>
      <c r="BC17" s="393"/>
      <c r="BD17" s="342"/>
      <c r="BE17" s="395"/>
      <c r="BF17" s="315"/>
      <c r="CA17" s="78" t="str">
        <f t="shared" si="6"/>
        <v/>
      </c>
      <c r="CB17" s="79">
        <f t="shared" si="7"/>
        <v>0</v>
      </c>
      <c r="CC17" s="79">
        <f t="shared" si="8"/>
        <v>0</v>
      </c>
      <c r="CD17" s="77">
        <f>IF(ISERROR(VLOOKUP($CA17,【6月】月集計表!$CA:$CC,2,FALSE))=TRUE,0,VLOOKUP($CA17,【6月】月集計表!$CA:$CC,2,FALSE))</f>
        <v>0</v>
      </c>
      <c r="CE17" s="77">
        <f>IF(ISERROR(VLOOKUP($CA17,【6月】月集計表!$CA:$CC,3,FALSE))=TRUE,0,VLOOKUP($CA17,【6月】月集計表!$CA:$CC,3,FALSE))</f>
        <v>0</v>
      </c>
    </row>
    <row r="18" spans="1:83" ht="16.5" customHeight="1" thickBot="1">
      <c r="A18" s="453"/>
      <c r="B18" s="148"/>
      <c r="C18" s="20">
        <v>8</v>
      </c>
      <c r="D18" s="24"/>
      <c r="E18" s="151"/>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70"/>
      <c r="AL18" s="23">
        <f t="shared" si="2"/>
        <v>0</v>
      </c>
      <c r="AM18" s="23">
        <f t="shared" si="3"/>
        <v>0</v>
      </c>
      <c r="AN18" s="23">
        <f t="shared" si="4"/>
        <v>0</v>
      </c>
      <c r="AO18" s="23">
        <f t="shared" si="5"/>
        <v>0</v>
      </c>
      <c r="AR18" s="386"/>
      <c r="AS18" s="349"/>
      <c r="AT18" s="350"/>
      <c r="AU18" s="525"/>
      <c r="AV18" s="352"/>
      <c r="AW18" s="397"/>
      <c r="AX18" s="336"/>
      <c r="AY18" s="355"/>
      <c r="AZ18" s="354"/>
      <c r="BA18" s="353"/>
      <c r="BB18" s="354"/>
      <c r="BC18" s="394"/>
      <c r="BD18" s="355"/>
      <c r="BE18" s="396"/>
      <c r="BF18" s="316"/>
      <c r="CA18" s="78" t="str">
        <f t="shared" si="6"/>
        <v/>
      </c>
      <c r="CB18" s="79">
        <f t="shared" si="7"/>
        <v>0</v>
      </c>
      <c r="CC18" s="79">
        <f t="shared" si="8"/>
        <v>0</v>
      </c>
      <c r="CD18" s="77">
        <f>IF(ISERROR(VLOOKUP($CA18,【6月】月集計表!$CA:$CC,2,FALSE))=TRUE,0,VLOOKUP($CA18,【6月】月集計表!$CA:$CC,2,FALSE))</f>
        <v>0</v>
      </c>
      <c r="CE18" s="77">
        <f>IF(ISERROR(VLOOKUP($CA18,【6月】月集計表!$CA:$CC,3,FALSE))=TRUE,0,VLOOKUP($CA18,【6月】月集計表!$CA:$CC,3,FALSE))</f>
        <v>0</v>
      </c>
    </row>
    <row r="19" spans="1:83" ht="16.5" customHeight="1" thickTop="1">
      <c r="A19" s="453"/>
      <c r="B19" s="148"/>
      <c r="C19" s="20">
        <v>9</v>
      </c>
      <c r="D19" s="24"/>
      <c r="E19" s="151"/>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70"/>
      <c r="AL19" s="23">
        <f t="shared" si="2"/>
        <v>0</v>
      </c>
      <c r="AM19" s="23">
        <f t="shared" si="3"/>
        <v>0</v>
      </c>
      <c r="AN19" s="23">
        <f t="shared" si="4"/>
        <v>0</v>
      </c>
      <c r="AO19" s="23">
        <f t="shared" si="5"/>
        <v>0</v>
      </c>
      <c r="AR19" s="384" t="s">
        <v>136</v>
      </c>
      <c r="AS19" s="387" t="str">
        <f>IFERROR(INDEX($B$11:$F$31,MATCH("FW1",$B$11:$B$31,0),2),"")</f>
        <v/>
      </c>
      <c r="AT19" s="389"/>
      <c r="AU19" s="391" t="str">
        <f>IFERROR(INDEX($B$11:$F$31,MATCH("FW1",$B$11:$B$31,0),5),"")</f>
        <v/>
      </c>
      <c r="AV19" s="379"/>
      <c r="AW19" s="382">
        <f>IF($BM$12*90000&lt;=AV19,$BM$12*90000,AV19)</f>
        <v>0</v>
      </c>
      <c r="AX19" s="383"/>
      <c r="AY19" s="361">
        <f>IF(10000&lt;=AX19,10000,AX19)</f>
        <v>0</v>
      </c>
      <c r="AZ19" s="365"/>
      <c r="BA19" s="361">
        <f>IF(20000&lt;=AZ19,20000,AZ19)</f>
        <v>0</v>
      </c>
      <c r="BB19" s="379"/>
      <c r="BC19" s="380"/>
      <c r="BD19" s="381"/>
      <c r="BE19" s="357"/>
      <c r="BF19" s="358"/>
      <c r="CA19" s="78" t="str">
        <f t="shared" si="6"/>
        <v/>
      </c>
      <c r="CB19" s="79">
        <f t="shared" si="7"/>
        <v>0</v>
      </c>
      <c r="CC19" s="79">
        <f t="shared" si="8"/>
        <v>0</v>
      </c>
      <c r="CD19" s="77">
        <f>IF(ISERROR(VLOOKUP($CA19,【6月】月集計表!$CA:$CC,2,FALSE))=TRUE,0,VLOOKUP($CA19,【6月】月集計表!$CA:$CC,2,FALSE))</f>
        <v>0</v>
      </c>
      <c r="CE19" s="77">
        <f>IF(ISERROR(VLOOKUP($CA19,【6月】月集計表!$CA:$CC,3,FALSE))=TRUE,0,VLOOKUP($CA19,【6月】月集計表!$CA:$CC,3,FALSE))</f>
        <v>0</v>
      </c>
    </row>
    <row r="20" spans="1:83" ht="16.5" customHeight="1">
      <c r="A20" s="453"/>
      <c r="B20" s="148"/>
      <c r="C20" s="20">
        <v>10</v>
      </c>
      <c r="D20" s="24"/>
      <c r="E20" s="151"/>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70"/>
      <c r="AL20" s="23">
        <f t="shared" si="2"/>
        <v>0</v>
      </c>
      <c r="AM20" s="23">
        <f t="shared" si="3"/>
        <v>0</v>
      </c>
      <c r="AN20" s="23">
        <f t="shared" si="4"/>
        <v>0</v>
      </c>
      <c r="AO20" s="23">
        <f t="shared" si="5"/>
        <v>0</v>
      </c>
      <c r="AR20" s="385"/>
      <c r="AS20" s="388"/>
      <c r="AT20" s="390"/>
      <c r="AU20" s="523"/>
      <c r="AV20" s="371"/>
      <c r="AW20" s="372"/>
      <c r="AX20" s="373"/>
      <c r="AY20" s="341"/>
      <c r="AZ20" s="340"/>
      <c r="BA20" s="341"/>
      <c r="BB20" s="368"/>
      <c r="BC20" s="369"/>
      <c r="BD20" s="370"/>
      <c r="BE20" s="313"/>
      <c r="BF20" s="315"/>
      <c r="CA20" s="78" t="str">
        <f t="shared" si="6"/>
        <v/>
      </c>
      <c r="CB20" s="79">
        <f t="shared" si="7"/>
        <v>0</v>
      </c>
      <c r="CC20" s="79">
        <f t="shared" si="8"/>
        <v>0</v>
      </c>
      <c r="CD20" s="77">
        <f>IF(ISERROR(VLOOKUP($CA20,【6月】月集計表!$CA:$CC,2,FALSE))=TRUE,0,VLOOKUP($CA20,【6月】月集計表!$CA:$CC,2,FALSE))</f>
        <v>0</v>
      </c>
      <c r="CE20" s="77">
        <f>IF(ISERROR(VLOOKUP($CA20,【6月】月集計表!$CA:$CC,3,FALSE))=TRUE,0,VLOOKUP($CA20,【6月】月集計表!$CA:$CC,3,FALSE))</f>
        <v>0</v>
      </c>
    </row>
    <row r="21" spans="1:83" ht="16.5" customHeight="1">
      <c r="A21" s="453"/>
      <c r="B21" s="148"/>
      <c r="C21" s="20">
        <v>11</v>
      </c>
      <c r="D21" s="24"/>
      <c r="E21" s="151"/>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70"/>
      <c r="AL21" s="23">
        <f t="shared" si="2"/>
        <v>0</v>
      </c>
      <c r="AM21" s="23">
        <f t="shared" si="3"/>
        <v>0</v>
      </c>
      <c r="AN21" s="23">
        <f t="shared" si="4"/>
        <v>0</v>
      </c>
      <c r="AO21" s="23">
        <f t="shared" si="5"/>
        <v>0</v>
      </c>
      <c r="AR21" s="385"/>
      <c r="AS21" s="343" t="str">
        <f ca="1">IF(AS19="","",IFERROR(INDEX(INDIRECT("$B$" &amp; AS19+11 &amp;  ":$F$31"),MATCH("FW1",INDIRECT("$B$" &amp; AS19+11 &amp; ":$B$31"),0),2),""))</f>
        <v/>
      </c>
      <c r="AT21" s="344"/>
      <c r="AU21" s="359" t="str">
        <f ca="1">IF(AS19="","",IFERROR(INDEX(INDIRECT("$B$" &amp; AS19+11 &amp;  ":$F$31"),MATCH("FW1",INDIRECT("$B$" &amp; AS19+11 &amp; ":$B$31"),0),5),""))</f>
        <v/>
      </c>
      <c r="AV21" s="368"/>
      <c r="AW21" s="372">
        <f t="shared" ref="AW21" si="9">IF($BM$12*90000&lt;=AV21,$BM$12*90000,AV21)</f>
        <v>0</v>
      </c>
      <c r="AX21" s="373"/>
      <c r="AY21" s="341">
        <f>IF(10000&lt;=AX21,10000,AX21)</f>
        <v>0</v>
      </c>
      <c r="AZ21" s="340"/>
      <c r="BA21" s="341">
        <f>IF(20000&lt;=AZ21,20000,AZ21)</f>
        <v>0</v>
      </c>
      <c r="BB21" s="368"/>
      <c r="BC21" s="369"/>
      <c r="BD21" s="370"/>
      <c r="BE21" s="313"/>
      <c r="BF21" s="315"/>
      <c r="CA21" s="78" t="str">
        <f t="shared" si="6"/>
        <v/>
      </c>
      <c r="CB21" s="79">
        <f t="shared" si="7"/>
        <v>0</v>
      </c>
      <c r="CC21" s="79">
        <f t="shared" si="8"/>
        <v>0</v>
      </c>
      <c r="CD21" s="77">
        <f>IF(ISERROR(VLOOKUP($CA21,【6月】月集計表!$CA:$CC,2,FALSE))=TRUE,0,VLOOKUP($CA21,【6月】月集計表!$CA:$CC,2,FALSE))</f>
        <v>0</v>
      </c>
      <c r="CE21" s="77">
        <f>IF(ISERROR(VLOOKUP($CA21,【6月】月集計表!$CA:$CC,3,FALSE))=TRUE,0,VLOOKUP($CA21,【6月】月集計表!$CA:$CC,3,FALSE))</f>
        <v>0</v>
      </c>
    </row>
    <row r="22" spans="1:83" ht="16.5" customHeight="1">
      <c r="A22" s="453"/>
      <c r="B22" s="148"/>
      <c r="C22" s="20">
        <v>12</v>
      </c>
      <c r="D22" s="24"/>
      <c r="E22" s="151"/>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70"/>
      <c r="AL22" s="23">
        <f t="shared" si="2"/>
        <v>0</v>
      </c>
      <c r="AM22" s="23">
        <f t="shared" si="3"/>
        <v>0</v>
      </c>
      <c r="AN22" s="23">
        <f t="shared" si="4"/>
        <v>0</v>
      </c>
      <c r="AO22" s="23">
        <f t="shared" si="5"/>
        <v>0</v>
      </c>
      <c r="AR22" s="385"/>
      <c r="AS22" s="343"/>
      <c r="AT22" s="345"/>
      <c r="AU22" s="360"/>
      <c r="AV22" s="371"/>
      <c r="AW22" s="372"/>
      <c r="AX22" s="373"/>
      <c r="AY22" s="341"/>
      <c r="AZ22" s="340"/>
      <c r="BA22" s="341"/>
      <c r="BB22" s="368"/>
      <c r="BC22" s="369"/>
      <c r="BD22" s="370"/>
      <c r="BE22" s="313"/>
      <c r="BF22" s="315"/>
      <c r="CA22" s="78" t="str">
        <f t="shared" si="6"/>
        <v/>
      </c>
      <c r="CB22" s="79">
        <f t="shared" si="7"/>
        <v>0</v>
      </c>
      <c r="CC22" s="79">
        <f t="shared" si="8"/>
        <v>0</v>
      </c>
      <c r="CD22" s="77">
        <f>IF(ISERROR(VLOOKUP($CA22,【6月】月集計表!$CA:$CC,2,FALSE))=TRUE,0,VLOOKUP($CA22,【6月】月集計表!$CA:$CC,2,FALSE))</f>
        <v>0</v>
      </c>
      <c r="CE22" s="77">
        <f>IF(ISERROR(VLOOKUP($CA22,【6月】月集計表!$CA:$CC,3,FALSE))=TRUE,0,VLOOKUP($CA22,【6月】月集計表!$CA:$CC,3,FALSE))</f>
        <v>0</v>
      </c>
    </row>
    <row r="23" spans="1:83" ht="16.5" customHeight="1">
      <c r="A23" s="453"/>
      <c r="B23" s="148"/>
      <c r="C23" s="20">
        <v>13</v>
      </c>
      <c r="D23" s="24"/>
      <c r="E23" s="151"/>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70"/>
      <c r="AL23" s="23">
        <f t="shared" si="2"/>
        <v>0</v>
      </c>
      <c r="AM23" s="23">
        <f t="shared" si="3"/>
        <v>0</v>
      </c>
      <c r="AN23" s="23">
        <f t="shared" si="4"/>
        <v>0</v>
      </c>
      <c r="AO23" s="23">
        <f t="shared" si="5"/>
        <v>0</v>
      </c>
      <c r="AR23" s="385"/>
      <c r="AS23" s="343" t="str">
        <f ca="1">IF(AS21="","",IFERROR(INDEX(INDIRECT("$B$" &amp; AS21+11 &amp;  ":$F$31"),MATCH("FW1",INDIRECT("$B$" &amp; AS21+11 &amp; ":$B$31"),0),2),""))</f>
        <v/>
      </c>
      <c r="AT23" s="344"/>
      <c r="AU23" s="346" t="str">
        <f ca="1">IF(AS21="","",IFERROR(INDEX(INDIRECT("$B$" &amp; AS21+11 &amp;  ":$F$31"),MATCH("FW1",INDIRECT("$B$" &amp; AS21+11 &amp; ":$B$31"),0),5),""))</f>
        <v/>
      </c>
      <c r="AV23" s="368"/>
      <c r="AW23" s="372">
        <f t="shared" ref="AW23" si="10">IF($BM$12*90000&lt;=AV23,$BM$12*90000,AV23)</f>
        <v>0</v>
      </c>
      <c r="AX23" s="373"/>
      <c r="AY23" s="341">
        <f>IF(10000&lt;=AX23,10000,AX23)</f>
        <v>0</v>
      </c>
      <c r="AZ23" s="340"/>
      <c r="BA23" s="341">
        <f>IF(20000&lt;=AZ23,20000,AZ23)</f>
        <v>0</v>
      </c>
      <c r="BB23" s="368"/>
      <c r="BC23" s="369"/>
      <c r="BD23" s="370"/>
      <c r="BE23" s="313"/>
      <c r="BF23" s="315"/>
      <c r="CA23" s="78" t="str">
        <f t="shared" si="6"/>
        <v/>
      </c>
      <c r="CB23" s="79">
        <f t="shared" si="7"/>
        <v>0</v>
      </c>
      <c r="CC23" s="79">
        <f t="shared" si="8"/>
        <v>0</v>
      </c>
      <c r="CD23" s="77">
        <f>IF(ISERROR(VLOOKUP($CA23,【6月】月集計表!$CA:$CC,2,FALSE))=TRUE,0,VLOOKUP($CA23,【6月】月集計表!$CA:$CC,2,FALSE))</f>
        <v>0</v>
      </c>
      <c r="CE23" s="77">
        <f>IF(ISERROR(VLOOKUP($CA23,【6月】月集計表!$CA:$CC,3,FALSE))=TRUE,0,VLOOKUP($CA23,【6月】月集計表!$CA:$CC,3,FALSE))</f>
        <v>0</v>
      </c>
    </row>
    <row r="24" spans="1:83" ht="16.5" customHeight="1">
      <c r="A24" s="453"/>
      <c r="B24" s="148"/>
      <c r="C24" s="20">
        <v>14</v>
      </c>
      <c r="D24" s="24"/>
      <c r="E24" s="151"/>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70"/>
      <c r="AL24" s="23">
        <f t="shared" si="2"/>
        <v>0</v>
      </c>
      <c r="AM24" s="23">
        <f t="shared" si="3"/>
        <v>0</v>
      </c>
      <c r="AN24" s="23">
        <f t="shared" si="4"/>
        <v>0</v>
      </c>
      <c r="AO24" s="23">
        <f t="shared" si="5"/>
        <v>0</v>
      </c>
      <c r="AR24" s="385"/>
      <c r="AS24" s="343"/>
      <c r="AT24" s="345"/>
      <c r="AU24" s="523"/>
      <c r="AV24" s="371"/>
      <c r="AW24" s="372"/>
      <c r="AX24" s="373"/>
      <c r="AY24" s="341"/>
      <c r="AZ24" s="340"/>
      <c r="BA24" s="341"/>
      <c r="BB24" s="368"/>
      <c r="BC24" s="369"/>
      <c r="BD24" s="370"/>
      <c r="BE24" s="313"/>
      <c r="BF24" s="315"/>
      <c r="CA24" s="78" t="str">
        <f t="shared" si="6"/>
        <v/>
      </c>
      <c r="CB24" s="79">
        <f t="shared" si="7"/>
        <v>0</v>
      </c>
      <c r="CC24" s="79">
        <f t="shared" si="8"/>
        <v>0</v>
      </c>
      <c r="CD24" s="77">
        <f>IF(ISERROR(VLOOKUP($CA24,【6月】月集計表!$CA:$CC,2,FALSE))=TRUE,0,VLOOKUP($CA24,【6月】月集計表!$CA:$CC,2,FALSE))</f>
        <v>0</v>
      </c>
      <c r="CE24" s="77">
        <f>IF(ISERROR(VLOOKUP($CA24,【6月】月集計表!$CA:$CC,3,FALSE))=TRUE,0,VLOOKUP($CA24,【6月】月集計表!$CA:$CC,3,FALSE))</f>
        <v>0</v>
      </c>
    </row>
    <row r="25" spans="1:83" ht="16.5" customHeight="1">
      <c r="A25" s="453"/>
      <c r="B25" s="148"/>
      <c r="C25" s="20">
        <v>15</v>
      </c>
      <c r="D25" s="24"/>
      <c r="E25" s="151"/>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70"/>
      <c r="AL25" s="23">
        <f t="shared" si="2"/>
        <v>0</v>
      </c>
      <c r="AM25" s="23">
        <f t="shared" si="3"/>
        <v>0</v>
      </c>
      <c r="AN25" s="23">
        <f t="shared" si="4"/>
        <v>0</v>
      </c>
      <c r="AO25" s="23">
        <f t="shared" si="5"/>
        <v>0</v>
      </c>
      <c r="AR25" s="385"/>
      <c r="AS25" s="343" t="str">
        <f ca="1">IF(AS23="","",IFERROR(INDEX(INDIRECT("$B$" &amp; AS23+11 &amp;  ":$F$31"),MATCH("FW1",INDIRECT("$B$" &amp; AS23+11 &amp; ":$B$31"),0),2),""))</f>
        <v/>
      </c>
      <c r="AT25" s="344"/>
      <c r="AU25" s="346" t="str">
        <f ca="1">IF(AS23="","",IFERROR(INDEX(INDIRECT("$B$" &amp; AS23+11 &amp;  ":$F$31"),MATCH("FW1",INDIRECT("$B$" &amp; AS23+11 &amp; ":$B$31"),0),5),""))</f>
        <v/>
      </c>
      <c r="AV25" s="368"/>
      <c r="AW25" s="372">
        <f t="shared" ref="AW25" si="11">IF($BM$12*90000&lt;=AV25,$BM$12*90000,AV25)</f>
        <v>0</v>
      </c>
      <c r="AX25" s="373"/>
      <c r="AY25" s="341">
        <f>IF(10000&lt;=AX25,10000,AX25)</f>
        <v>0</v>
      </c>
      <c r="AZ25" s="340"/>
      <c r="BA25" s="341">
        <f>IF(20000&lt;=AZ25,20000,AZ25)</f>
        <v>0</v>
      </c>
      <c r="BB25" s="368"/>
      <c r="BC25" s="369"/>
      <c r="BD25" s="370"/>
      <c r="BE25" s="313"/>
      <c r="BF25" s="315"/>
      <c r="CA25" s="78" t="str">
        <f t="shared" si="6"/>
        <v/>
      </c>
      <c r="CB25" s="79">
        <f t="shared" si="7"/>
        <v>0</v>
      </c>
      <c r="CC25" s="79">
        <f t="shared" si="8"/>
        <v>0</v>
      </c>
      <c r="CD25" s="77">
        <f>IF(ISERROR(VLOOKUP($CA25,【6月】月集計表!$CA:$CC,2,FALSE))=TRUE,0,VLOOKUP($CA25,【6月】月集計表!$CA:$CC,2,FALSE))</f>
        <v>0</v>
      </c>
      <c r="CE25" s="77">
        <f>IF(ISERROR(VLOOKUP($CA25,【6月】月集計表!$CA:$CC,3,FALSE))=TRUE,0,VLOOKUP($CA25,【6月】月集計表!$CA:$CC,3,FALSE))</f>
        <v>0</v>
      </c>
    </row>
    <row r="26" spans="1:83" ht="16.5" customHeight="1">
      <c r="A26" s="453"/>
      <c r="B26" s="148"/>
      <c r="C26" s="20">
        <v>16</v>
      </c>
      <c r="D26" s="24"/>
      <c r="E26" s="151"/>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70"/>
      <c r="AL26" s="23">
        <f t="shared" si="2"/>
        <v>0</v>
      </c>
      <c r="AM26" s="23">
        <f t="shared" si="3"/>
        <v>0</v>
      </c>
      <c r="AN26" s="23">
        <f t="shared" si="4"/>
        <v>0</v>
      </c>
      <c r="AO26" s="23">
        <f t="shared" si="5"/>
        <v>0</v>
      </c>
      <c r="AR26" s="385"/>
      <c r="AS26" s="343"/>
      <c r="AT26" s="345"/>
      <c r="AU26" s="523"/>
      <c r="AV26" s="371"/>
      <c r="AW26" s="372"/>
      <c r="AX26" s="373"/>
      <c r="AY26" s="341"/>
      <c r="AZ26" s="340"/>
      <c r="BA26" s="341"/>
      <c r="BB26" s="368"/>
      <c r="BC26" s="369"/>
      <c r="BD26" s="370"/>
      <c r="BE26" s="313"/>
      <c r="BF26" s="315"/>
      <c r="CA26" s="78" t="str">
        <f t="shared" si="6"/>
        <v/>
      </c>
      <c r="CB26" s="79">
        <f t="shared" si="7"/>
        <v>0</v>
      </c>
      <c r="CC26" s="79">
        <f t="shared" si="8"/>
        <v>0</v>
      </c>
      <c r="CD26" s="77">
        <f>IF(ISERROR(VLOOKUP($CA26,【6月】月集計表!$CA:$CC,2,FALSE))=TRUE,0,VLOOKUP($CA26,【6月】月集計表!$CA:$CC,2,FALSE))</f>
        <v>0</v>
      </c>
      <c r="CE26" s="77">
        <f>IF(ISERROR(VLOOKUP($CA26,【6月】月集計表!$CA:$CC,3,FALSE))=TRUE,0,VLOOKUP($CA26,【6月】月集計表!$CA:$CC,3,FALSE))</f>
        <v>0</v>
      </c>
    </row>
    <row r="27" spans="1:83" ht="16.5" customHeight="1">
      <c r="A27" s="453"/>
      <c r="B27" s="148"/>
      <c r="C27" s="20">
        <v>17</v>
      </c>
      <c r="D27" s="24"/>
      <c r="E27" s="151"/>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70"/>
      <c r="AL27" s="23">
        <f t="shared" si="2"/>
        <v>0</v>
      </c>
      <c r="AM27" s="23">
        <f t="shared" si="3"/>
        <v>0</v>
      </c>
      <c r="AN27" s="23">
        <f t="shared" si="4"/>
        <v>0</v>
      </c>
      <c r="AO27" s="23">
        <f t="shared" si="5"/>
        <v>0</v>
      </c>
      <c r="AR27" s="385"/>
      <c r="AS27" s="343" t="str">
        <f ca="1">IF(AS25="","",IFERROR(INDEX(INDIRECT("$B$" &amp; AS25+11 &amp;  ":$F$31"),MATCH("FW1",INDIRECT("$B$" &amp; AS25+11 &amp; ":$B$31"),0),2),""))</f>
        <v/>
      </c>
      <c r="AT27" s="344"/>
      <c r="AU27" s="346" t="str">
        <f ca="1">IF(AS25="","",IFERROR(INDEX(INDIRECT("$B$" &amp; AS25+11 &amp;  ":$F$31"),MATCH("FW1",INDIRECT("$B$" &amp; AS25+11 &amp; ":$B$31"),0),5),""))</f>
        <v/>
      </c>
      <c r="AV27" s="368"/>
      <c r="AW27" s="372">
        <f t="shared" ref="AW27" si="12">IF($BM$12*90000&lt;=AV27,$BM$12*90000,AV27)</f>
        <v>0</v>
      </c>
      <c r="AX27" s="373"/>
      <c r="AY27" s="341">
        <f>IF(10000&lt;=AX27,10000,AX27)</f>
        <v>0</v>
      </c>
      <c r="AZ27" s="340"/>
      <c r="BA27" s="341">
        <f>IF(20000&lt;=AZ27,20000,AZ27)</f>
        <v>0</v>
      </c>
      <c r="BB27" s="368"/>
      <c r="BC27" s="369"/>
      <c r="BD27" s="370"/>
      <c r="BE27" s="313"/>
      <c r="BF27" s="315"/>
      <c r="CA27" s="78" t="str">
        <f t="shared" si="6"/>
        <v/>
      </c>
      <c r="CB27" s="79">
        <f t="shared" si="7"/>
        <v>0</v>
      </c>
      <c r="CC27" s="79">
        <f t="shared" si="8"/>
        <v>0</v>
      </c>
      <c r="CD27" s="77">
        <f>IF(ISERROR(VLOOKUP($CA27,【6月】月集計表!$CA:$CC,2,FALSE))=TRUE,0,VLOOKUP($CA27,【6月】月集計表!$CA:$CC,2,FALSE))</f>
        <v>0</v>
      </c>
      <c r="CE27" s="77">
        <f>IF(ISERROR(VLOOKUP($CA27,【6月】月集計表!$CA:$CC,3,FALSE))=TRUE,0,VLOOKUP($CA27,【6月】月集計表!$CA:$CC,3,FALSE))</f>
        <v>0</v>
      </c>
    </row>
    <row r="28" spans="1:83" ht="16.5" customHeight="1" thickBot="1">
      <c r="A28" s="453"/>
      <c r="B28" s="148"/>
      <c r="C28" s="20">
        <v>18</v>
      </c>
      <c r="D28" s="24"/>
      <c r="E28" s="151"/>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70"/>
      <c r="AL28" s="23">
        <f t="shared" si="2"/>
        <v>0</v>
      </c>
      <c r="AM28" s="23">
        <f t="shared" si="3"/>
        <v>0</v>
      </c>
      <c r="AN28" s="23">
        <f t="shared" si="4"/>
        <v>0</v>
      </c>
      <c r="AO28" s="23">
        <f t="shared" si="5"/>
        <v>0</v>
      </c>
      <c r="AR28" s="386"/>
      <c r="AS28" s="349"/>
      <c r="AT28" s="350"/>
      <c r="AU28" s="525"/>
      <c r="AV28" s="392"/>
      <c r="AW28" s="374"/>
      <c r="AX28" s="375"/>
      <c r="AY28" s="353"/>
      <c r="AZ28" s="354"/>
      <c r="BA28" s="353"/>
      <c r="BB28" s="376"/>
      <c r="BC28" s="377"/>
      <c r="BD28" s="378"/>
      <c r="BE28" s="314"/>
      <c r="BF28" s="316"/>
      <c r="CA28" s="78" t="str">
        <f t="shared" si="6"/>
        <v/>
      </c>
      <c r="CB28" s="79">
        <f t="shared" si="7"/>
        <v>0</v>
      </c>
      <c r="CC28" s="79">
        <f t="shared" si="8"/>
        <v>0</v>
      </c>
      <c r="CD28" s="77">
        <f>IF(ISERROR(VLOOKUP($CA28,【6月】月集計表!$CA:$CC,2,FALSE))=TRUE,0,VLOOKUP($CA28,【6月】月集計表!$CA:$CC,2,FALSE))</f>
        <v>0</v>
      </c>
      <c r="CE28" s="77">
        <f>IF(ISERROR(VLOOKUP($CA28,【6月】月集計表!$CA:$CC,3,FALSE))=TRUE,0,VLOOKUP($CA28,【6月】月集計表!$CA:$CC,3,FALSE))</f>
        <v>0</v>
      </c>
    </row>
    <row r="29" spans="1:83" ht="16.5" customHeight="1">
      <c r="A29" s="453"/>
      <c r="B29" s="148"/>
      <c r="C29" s="20">
        <v>19</v>
      </c>
      <c r="D29" s="24"/>
      <c r="E29" s="151"/>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70"/>
      <c r="AL29" s="23">
        <f t="shared" si="2"/>
        <v>0</v>
      </c>
      <c r="AM29" s="23">
        <f t="shared" si="3"/>
        <v>0</v>
      </c>
      <c r="AN29" s="23">
        <f t="shared" si="4"/>
        <v>0</v>
      </c>
      <c r="AO29" s="23">
        <f t="shared" si="5"/>
        <v>0</v>
      </c>
      <c r="AR29" s="384" t="s">
        <v>137</v>
      </c>
      <c r="AS29" s="387" t="str">
        <f>IFERROR(INDEX($B$11:$F$31,MATCH("FW2",$B$11:$B$31,0),2),"")</f>
        <v/>
      </c>
      <c r="AT29" s="389"/>
      <c r="AU29" s="391" t="str">
        <f>IFERROR(INDEX($B$11:$F$31,MATCH("FW2",$B$11:$B$31,0),5),"")</f>
        <v/>
      </c>
      <c r="AV29" s="365"/>
      <c r="AW29" s="367">
        <f>IF(90000&lt;=AV29,90000,AV29)</f>
        <v>0</v>
      </c>
      <c r="AX29" s="365"/>
      <c r="AY29" s="361">
        <f>IF(10000&lt;=AX29,10000,AX29)</f>
        <v>0</v>
      </c>
      <c r="AZ29" s="362"/>
      <c r="BA29" s="363"/>
      <c r="BB29" s="362"/>
      <c r="BC29" s="366"/>
      <c r="BD29" s="356"/>
      <c r="BE29" s="357"/>
      <c r="BF29" s="358"/>
      <c r="CA29" s="78" t="str">
        <f t="shared" si="6"/>
        <v/>
      </c>
      <c r="CB29" s="79">
        <f t="shared" si="7"/>
        <v>0</v>
      </c>
      <c r="CC29" s="79">
        <f t="shared" si="8"/>
        <v>0</v>
      </c>
      <c r="CD29" s="77">
        <f>IF(ISERROR(VLOOKUP($CA29,【6月】月集計表!$CA:$CC,2,FALSE))=TRUE,0,VLOOKUP($CA29,【6月】月集計表!$CA:$CC,2,FALSE))</f>
        <v>0</v>
      </c>
      <c r="CE29" s="77">
        <f>IF(ISERROR(VLOOKUP($CA29,【6月】月集計表!$CA:$CC,3,FALSE))=TRUE,0,VLOOKUP($CA29,【6月】月集計表!$CA:$CC,3,FALSE))</f>
        <v>0</v>
      </c>
    </row>
    <row r="30" spans="1:83" ht="16.5" customHeight="1" thickBot="1">
      <c r="A30" s="453"/>
      <c r="B30" s="149"/>
      <c r="C30" s="20">
        <v>20</v>
      </c>
      <c r="D30" s="63"/>
      <c r="E30" s="152"/>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71"/>
      <c r="AL30" s="28">
        <f>COUNTA(G30:AK30)-COUNTIF(G30:AK30,"集")-COUNTIF(G30:AK30,"休")-COUNTIF(G30:AK30,"外")</f>
        <v>0</v>
      </c>
      <c r="AM30" s="28">
        <f t="shared" si="3"/>
        <v>0</v>
      </c>
      <c r="AN30" s="28">
        <f t="shared" si="4"/>
        <v>0</v>
      </c>
      <c r="AO30" s="28">
        <f t="shared" si="5"/>
        <v>0</v>
      </c>
      <c r="AR30" s="385"/>
      <c r="AS30" s="388"/>
      <c r="AT30" s="390"/>
      <c r="AU30" s="523"/>
      <c r="AV30" s="348"/>
      <c r="AW30" s="341"/>
      <c r="AX30" s="340"/>
      <c r="AY30" s="341"/>
      <c r="AZ30" s="335"/>
      <c r="BA30" s="342"/>
      <c r="BB30" s="335"/>
      <c r="BC30" s="334"/>
      <c r="BD30" s="338"/>
      <c r="BE30" s="313"/>
      <c r="BF30" s="315"/>
      <c r="CA30" s="78" t="str">
        <f t="shared" si="6"/>
        <v/>
      </c>
      <c r="CB30" s="79">
        <f t="shared" si="7"/>
        <v>0</v>
      </c>
      <c r="CC30" s="79">
        <f t="shared" si="8"/>
        <v>0</v>
      </c>
      <c r="CD30" s="77">
        <f>IF(ISERROR(VLOOKUP($CA30,【6月】月集計表!$CA:$CC,2,FALSE))=TRUE,0,VLOOKUP($CA30,【6月】月集計表!$CA:$CC,2,FALSE))</f>
        <v>0</v>
      </c>
      <c r="CE30" s="77">
        <f>IF(ISERROR(VLOOKUP($CA30,【6月】月集計表!$CA:$CC,3,FALSE))=TRUE,0,VLOOKUP($CA30,【6月】月集計表!$CA:$CC,3,FALSE))</f>
        <v>0</v>
      </c>
    </row>
    <row r="31" spans="1:83" ht="16.5" customHeight="1" thickBot="1">
      <c r="A31" s="454"/>
      <c r="B31" s="501" t="s">
        <v>33</v>
      </c>
      <c r="C31" s="502"/>
      <c r="D31" s="502"/>
      <c r="E31" s="502"/>
      <c r="F31" s="503"/>
      <c r="G31" s="29">
        <f>COUNTA(G11:G30)-COUNTIF(G11:G30,"外")-COUNTIF(G11:G30,"休")-COUNTIF(G11:G30,"集")</f>
        <v>0</v>
      </c>
      <c r="H31" s="29">
        <f t="shared" ref="H31:AJ31" si="13">COUNTA(H11:H30)-COUNTIF(H11:H30,"外")-COUNTIF(H11:H30,"休")-COUNTIF(H11:H30,"集")</f>
        <v>0</v>
      </c>
      <c r="I31" s="29">
        <f t="shared" si="13"/>
        <v>0</v>
      </c>
      <c r="J31" s="29">
        <f t="shared" si="13"/>
        <v>0</v>
      </c>
      <c r="K31" s="29">
        <f t="shared" si="13"/>
        <v>0</v>
      </c>
      <c r="L31" s="29">
        <f t="shared" si="13"/>
        <v>0</v>
      </c>
      <c r="M31" s="29">
        <f t="shared" si="13"/>
        <v>0</v>
      </c>
      <c r="N31" s="29">
        <f t="shared" si="13"/>
        <v>0</v>
      </c>
      <c r="O31" s="29">
        <f t="shared" si="13"/>
        <v>0</v>
      </c>
      <c r="P31" s="30">
        <f t="shared" si="13"/>
        <v>0</v>
      </c>
      <c r="Q31" s="30">
        <f t="shared" si="13"/>
        <v>0</v>
      </c>
      <c r="R31" s="30">
        <f t="shared" si="13"/>
        <v>0</v>
      </c>
      <c r="S31" s="30">
        <f t="shared" si="13"/>
        <v>0</v>
      </c>
      <c r="T31" s="30">
        <f t="shared" si="13"/>
        <v>0</v>
      </c>
      <c r="U31" s="30">
        <f t="shared" si="13"/>
        <v>0</v>
      </c>
      <c r="V31" s="30">
        <f t="shared" si="13"/>
        <v>0</v>
      </c>
      <c r="W31" s="30">
        <f t="shared" si="13"/>
        <v>0</v>
      </c>
      <c r="X31" s="30">
        <f t="shared" si="13"/>
        <v>0</v>
      </c>
      <c r="Y31" s="30">
        <f t="shared" si="13"/>
        <v>0</v>
      </c>
      <c r="Z31" s="30">
        <f t="shared" si="13"/>
        <v>0</v>
      </c>
      <c r="AA31" s="30">
        <f t="shared" si="13"/>
        <v>0</v>
      </c>
      <c r="AB31" s="30">
        <f t="shared" si="13"/>
        <v>0</v>
      </c>
      <c r="AC31" s="30">
        <f t="shared" si="13"/>
        <v>0</v>
      </c>
      <c r="AD31" s="30">
        <f t="shared" si="13"/>
        <v>0</v>
      </c>
      <c r="AE31" s="30">
        <f t="shared" si="13"/>
        <v>0</v>
      </c>
      <c r="AF31" s="30">
        <f t="shared" si="13"/>
        <v>0</v>
      </c>
      <c r="AG31" s="30">
        <f t="shared" si="13"/>
        <v>0</v>
      </c>
      <c r="AH31" s="30">
        <f t="shared" si="13"/>
        <v>0</v>
      </c>
      <c r="AI31" s="31">
        <f t="shared" si="13"/>
        <v>0</v>
      </c>
      <c r="AJ31" s="72">
        <f t="shared" si="13"/>
        <v>0</v>
      </c>
      <c r="AK31" s="72">
        <f t="shared" ref="AK31" si="14">COUNTA(AK11:AK30)-COUNTIF(AK11:AK30,"外")-COUNTIF(AK11:AK30,"休")-COUNTIF(AK11:AK30,"集")</f>
        <v>0</v>
      </c>
      <c r="AL31" s="75"/>
      <c r="AR31" s="385"/>
      <c r="AS31" s="343" t="str">
        <f ca="1">IF(AS29="","",IFERROR(INDEX(INDIRECT("$B$" &amp; AS29+11 &amp;  ":$F$31"),MATCH("FW2",INDIRECT("$B$" &amp; AS29+11 &amp; ":$B$31"),0),2),""))</f>
        <v/>
      </c>
      <c r="AT31" s="344"/>
      <c r="AU31" s="359" t="str">
        <f ca="1">IF(AS29="","",IFERROR(INDEX(INDIRECT("$B$" &amp; AS29+11 &amp;  ":$F$31"),MATCH("FW2",INDIRECT("$B$" &amp; AS29+11 &amp; ":$B$31"),0),5),""))</f>
        <v/>
      </c>
      <c r="AV31" s="340"/>
      <c r="AW31" s="341">
        <f>IF(90000&lt;=AV31,90000,AV31)</f>
        <v>0</v>
      </c>
      <c r="AX31" s="340"/>
      <c r="AY31" s="341">
        <f>IF(10000&lt;=AX31,10000,AX31)</f>
        <v>0</v>
      </c>
      <c r="AZ31" s="335"/>
      <c r="BA31" s="342"/>
      <c r="BB31" s="335"/>
      <c r="BC31" s="334"/>
      <c r="BD31" s="338"/>
      <c r="BE31" s="313"/>
      <c r="BF31" s="315"/>
    </row>
    <row r="32" spans="1:83" ht="18" customHeight="1" thickBot="1">
      <c r="A32" s="504" t="s">
        <v>34</v>
      </c>
      <c r="B32" s="502"/>
      <c r="C32" s="502"/>
      <c r="D32" s="502"/>
      <c r="E32" s="502"/>
      <c r="F32" s="503"/>
      <c r="G32" s="32">
        <f>IF(AND(G50&gt;=3,G31&gt;=5),1,0)+IF(AND(G50&gt;=2,G31&gt;=3),1,0)+IF(AND(G50&gt;=1,G31&gt;=1),1,0)</f>
        <v>0</v>
      </c>
      <c r="H32" s="32">
        <f t="shared" ref="H32:AJ32" si="15">IF(AND(H50&gt;=3,H31&gt;=5),1,0)+IF(AND(H50&gt;=2,H31&gt;=3),1,0)++IF(AND(H50&gt;=1,H31&gt;=1),1,0)</f>
        <v>0</v>
      </c>
      <c r="I32" s="32">
        <f t="shared" si="15"/>
        <v>0</v>
      </c>
      <c r="J32" s="32">
        <f t="shared" si="15"/>
        <v>0</v>
      </c>
      <c r="K32" s="32">
        <f t="shared" si="15"/>
        <v>0</v>
      </c>
      <c r="L32" s="32">
        <f t="shared" si="15"/>
        <v>0</v>
      </c>
      <c r="M32" s="32">
        <f t="shared" si="15"/>
        <v>0</v>
      </c>
      <c r="N32" s="32">
        <f t="shared" si="15"/>
        <v>0</v>
      </c>
      <c r="O32" s="32">
        <f t="shared" si="15"/>
        <v>0</v>
      </c>
      <c r="P32" s="31">
        <f t="shared" si="15"/>
        <v>0</v>
      </c>
      <c r="Q32" s="31">
        <f t="shared" si="15"/>
        <v>0</v>
      </c>
      <c r="R32" s="31">
        <f t="shared" si="15"/>
        <v>0</v>
      </c>
      <c r="S32" s="31">
        <f t="shared" si="15"/>
        <v>0</v>
      </c>
      <c r="T32" s="31">
        <f t="shared" si="15"/>
        <v>0</v>
      </c>
      <c r="U32" s="31">
        <f t="shared" si="15"/>
        <v>0</v>
      </c>
      <c r="V32" s="31">
        <f t="shared" si="15"/>
        <v>0</v>
      </c>
      <c r="W32" s="31">
        <f t="shared" si="15"/>
        <v>0</v>
      </c>
      <c r="X32" s="31">
        <f t="shared" si="15"/>
        <v>0</v>
      </c>
      <c r="Y32" s="31">
        <f t="shared" si="15"/>
        <v>0</v>
      </c>
      <c r="Z32" s="31">
        <f t="shared" si="15"/>
        <v>0</v>
      </c>
      <c r="AA32" s="31">
        <f t="shared" si="15"/>
        <v>0</v>
      </c>
      <c r="AB32" s="31">
        <f t="shared" si="15"/>
        <v>0</v>
      </c>
      <c r="AC32" s="31">
        <f t="shared" si="15"/>
        <v>0</v>
      </c>
      <c r="AD32" s="31">
        <f t="shared" si="15"/>
        <v>0</v>
      </c>
      <c r="AE32" s="31">
        <f t="shared" si="15"/>
        <v>0</v>
      </c>
      <c r="AF32" s="31">
        <f t="shared" si="15"/>
        <v>0</v>
      </c>
      <c r="AG32" s="31">
        <f t="shared" si="15"/>
        <v>0</v>
      </c>
      <c r="AH32" s="31">
        <f t="shared" si="15"/>
        <v>0</v>
      </c>
      <c r="AI32" s="31">
        <f t="shared" si="15"/>
        <v>0</v>
      </c>
      <c r="AJ32" s="72">
        <f t="shared" si="15"/>
        <v>0</v>
      </c>
      <c r="AK32" s="72">
        <f t="shared" ref="AK32" si="16">IF(AND(AK50&gt;=3,AK31&gt;=5),1,0)+IF(AND(AK50&gt;=2,AK31&gt;=3),1,0)++IF(AND(AK50&gt;=1,AK31&gt;=1),1,0)</f>
        <v>0</v>
      </c>
      <c r="AL32" s="75"/>
      <c r="AP32" s="13"/>
      <c r="AQ32" s="13"/>
      <c r="AR32" s="385"/>
      <c r="AS32" s="343"/>
      <c r="AT32" s="345"/>
      <c r="AU32" s="360"/>
      <c r="AV32" s="348"/>
      <c r="AW32" s="341"/>
      <c r="AX32" s="340"/>
      <c r="AY32" s="341"/>
      <c r="AZ32" s="335"/>
      <c r="BA32" s="342"/>
      <c r="BB32" s="335"/>
      <c r="BC32" s="334"/>
      <c r="BD32" s="338"/>
      <c r="BE32" s="313"/>
      <c r="BF32" s="315"/>
    </row>
    <row r="33" spans="1:83" ht="16.5" customHeight="1" thickBot="1">
      <c r="A33" s="504" t="s">
        <v>35</v>
      </c>
      <c r="B33" s="502"/>
      <c r="C33" s="502"/>
      <c r="D33" s="502"/>
      <c r="E33" s="502"/>
      <c r="F33" s="503"/>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73"/>
      <c r="AL33" s="75"/>
      <c r="AP33" s="13"/>
      <c r="AQ33" s="13"/>
      <c r="AR33" s="385"/>
      <c r="AS33" s="343" t="str">
        <f ca="1">IF(AS31="","",IFERROR(INDEX(INDIRECT("$B$" &amp; AS31+11 &amp;  ":$F$31"),MATCH("FW2",INDIRECT("$B$" &amp; AS31+11 &amp; ":$B$31"),0),2),""))</f>
        <v/>
      </c>
      <c r="AT33" s="344"/>
      <c r="AU33" s="346" t="str">
        <f ca="1">IF(AS31="","",IFERROR(INDEX(INDIRECT("$B$" &amp; AS31+11 &amp;  ":$F$31"),MATCH("FW2",INDIRECT("$B$" &amp; AS31+11 &amp; ":$B$31"),0),5),""))</f>
        <v/>
      </c>
      <c r="AV33" s="340"/>
      <c r="AW33" s="341">
        <f>IF(90000&lt;=AV33,90000,AV33)</f>
        <v>0</v>
      </c>
      <c r="AX33" s="340"/>
      <c r="AY33" s="341">
        <f>IF(10000&lt;=AX33,10000,AX33)</f>
        <v>0</v>
      </c>
      <c r="AZ33" s="335"/>
      <c r="BA33" s="342"/>
      <c r="BB33" s="335"/>
      <c r="BC33" s="334"/>
      <c r="BD33" s="338"/>
      <c r="BE33" s="313"/>
      <c r="BF33" s="315"/>
    </row>
    <row r="34" spans="1:83" ht="16.5" customHeight="1" thickBot="1">
      <c r="AO34" s="35"/>
      <c r="AP34" s="13"/>
      <c r="AQ34" s="13"/>
      <c r="AR34" s="385"/>
      <c r="AS34" s="343"/>
      <c r="AT34" s="345"/>
      <c r="AU34" s="523"/>
      <c r="AV34" s="348"/>
      <c r="AW34" s="341"/>
      <c r="AX34" s="340"/>
      <c r="AY34" s="341"/>
      <c r="AZ34" s="335"/>
      <c r="BA34" s="342"/>
      <c r="BB34" s="335"/>
      <c r="BC34" s="334"/>
      <c r="BD34" s="338"/>
      <c r="BE34" s="313"/>
      <c r="BF34" s="315"/>
      <c r="CA34" s="4"/>
      <c r="CB34" s="4"/>
      <c r="CC34" s="4"/>
      <c r="CD34" s="4"/>
      <c r="CE34" s="4"/>
    </row>
    <row r="35" spans="1:83" ht="20.100000000000001" customHeight="1">
      <c r="A35" s="442" t="s">
        <v>5</v>
      </c>
      <c r="B35" s="443"/>
      <c r="C35" s="461" t="s">
        <v>6</v>
      </c>
      <c r="D35" s="423"/>
      <c r="E35" s="499" t="s">
        <v>111</v>
      </c>
      <c r="F35" s="447" t="s">
        <v>8</v>
      </c>
      <c r="G35" s="465" t="s">
        <v>36</v>
      </c>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7"/>
      <c r="AL35" s="36" t="s">
        <v>37</v>
      </c>
      <c r="AM35" s="37" t="s">
        <v>38</v>
      </c>
      <c r="AN35" s="37" t="s">
        <v>39</v>
      </c>
      <c r="AO35" s="38" t="s">
        <v>40</v>
      </c>
      <c r="AR35" s="385"/>
      <c r="AS35" s="343" t="str">
        <f ca="1">IF(AS33="","",IFERROR(INDEX(INDIRECT("$B$" &amp; AS33+11 &amp;  ":$F$31"),MATCH("FW2",INDIRECT("$B$" &amp; AS33+11 &amp; ":$B$31"),0),2),""))</f>
        <v/>
      </c>
      <c r="AT35" s="344"/>
      <c r="AU35" s="346" t="str">
        <f ca="1">IF(AS33="","",IFERROR(INDEX(INDIRECT("$B$" &amp; AS33+11 &amp;  ":$F$31"),MATCH("FW2",INDIRECT("$B$" &amp; AS33+11 &amp; ":$B$31"),0),5),""))</f>
        <v/>
      </c>
      <c r="AV35" s="340"/>
      <c r="AW35" s="341">
        <f>IF(90000&lt;=AV35,90000,AV35)</f>
        <v>0</v>
      </c>
      <c r="AX35" s="340"/>
      <c r="AY35" s="341">
        <f>IF(10000&lt;=AX35,10000,AX35)</f>
        <v>0</v>
      </c>
      <c r="AZ35" s="335"/>
      <c r="BA35" s="342"/>
      <c r="BB35" s="335"/>
      <c r="BC35" s="334"/>
      <c r="BD35" s="338"/>
      <c r="BE35" s="313"/>
      <c r="BF35" s="315"/>
      <c r="CA35" s="4"/>
      <c r="CB35" s="4"/>
      <c r="CC35" s="4"/>
      <c r="CD35" s="4"/>
      <c r="CE35" s="4"/>
    </row>
    <row r="36" spans="1:83" ht="20.100000000000001" customHeight="1">
      <c r="A36" s="459"/>
      <c r="B36" s="460"/>
      <c r="C36" s="462"/>
      <c r="D36" s="463"/>
      <c r="E36" s="500"/>
      <c r="F36" s="464"/>
      <c r="G36" s="39">
        <f>日付!B6</f>
        <v>44378</v>
      </c>
      <c r="H36" s="39">
        <f>日付!C6</f>
        <v>44379</v>
      </c>
      <c r="I36" s="39">
        <f>日付!D6</f>
        <v>44380</v>
      </c>
      <c r="J36" s="39">
        <f>日付!E6</f>
        <v>44381</v>
      </c>
      <c r="K36" s="39">
        <f>日付!F6</f>
        <v>44382</v>
      </c>
      <c r="L36" s="39">
        <f>日付!G6</f>
        <v>44383</v>
      </c>
      <c r="M36" s="39">
        <f>日付!H6</f>
        <v>44384</v>
      </c>
      <c r="N36" s="39">
        <f>日付!I6</f>
        <v>44385</v>
      </c>
      <c r="O36" s="39">
        <f>日付!J6</f>
        <v>44386</v>
      </c>
      <c r="P36" s="39">
        <f>日付!K6</f>
        <v>44387</v>
      </c>
      <c r="Q36" s="39">
        <f>日付!L6</f>
        <v>44388</v>
      </c>
      <c r="R36" s="39">
        <f>日付!M6</f>
        <v>44389</v>
      </c>
      <c r="S36" s="39">
        <f>日付!N6</f>
        <v>44390</v>
      </c>
      <c r="T36" s="39">
        <f>日付!O6</f>
        <v>44391</v>
      </c>
      <c r="U36" s="39">
        <f>日付!P6</f>
        <v>44392</v>
      </c>
      <c r="V36" s="39">
        <f>日付!Q6</f>
        <v>44393</v>
      </c>
      <c r="W36" s="39">
        <f>日付!R6</f>
        <v>44394</v>
      </c>
      <c r="X36" s="39">
        <f>日付!S6</f>
        <v>44395</v>
      </c>
      <c r="Y36" s="39">
        <f>日付!T6</f>
        <v>44396</v>
      </c>
      <c r="Z36" s="39">
        <f>日付!U6</f>
        <v>44397</v>
      </c>
      <c r="AA36" s="39">
        <f>日付!V6</f>
        <v>44398</v>
      </c>
      <c r="AB36" s="39">
        <f>日付!W6</f>
        <v>44399</v>
      </c>
      <c r="AC36" s="39">
        <f>日付!X6</f>
        <v>44400</v>
      </c>
      <c r="AD36" s="39">
        <f>日付!Y6</f>
        <v>44401</v>
      </c>
      <c r="AE36" s="39">
        <f>日付!Z6</f>
        <v>44402</v>
      </c>
      <c r="AF36" s="39">
        <f>日付!AA6</f>
        <v>44403</v>
      </c>
      <c r="AG36" s="39">
        <f>日付!AB6</f>
        <v>44404</v>
      </c>
      <c r="AH36" s="39">
        <f>日付!AC6</f>
        <v>44405</v>
      </c>
      <c r="AI36" s="39">
        <f>日付!AD6</f>
        <v>44406</v>
      </c>
      <c r="AJ36" s="39">
        <f>日付!AE6</f>
        <v>44407</v>
      </c>
      <c r="AK36" s="39">
        <f>日付!AF6</f>
        <v>44408</v>
      </c>
      <c r="AL36" s="468" t="s">
        <v>41</v>
      </c>
      <c r="AM36" s="480" t="s">
        <v>42</v>
      </c>
      <c r="AN36" s="506">
        <f>COUNTIF($G$32:$AK$32,1)+COUNTIF($G$32:$AK$32,2)+COUNTIF($G$32:$AK$32,3)</f>
        <v>0</v>
      </c>
      <c r="AO36" s="509">
        <f>AN36+【6月】月集計表!AO36</f>
        <v>0</v>
      </c>
      <c r="AR36" s="385"/>
      <c r="AS36" s="343"/>
      <c r="AT36" s="345"/>
      <c r="AU36" s="523"/>
      <c r="AV36" s="348"/>
      <c r="AW36" s="341"/>
      <c r="AX36" s="340"/>
      <c r="AY36" s="341"/>
      <c r="AZ36" s="335"/>
      <c r="BA36" s="342"/>
      <c r="BB36" s="335"/>
      <c r="BC36" s="334"/>
      <c r="BD36" s="338"/>
      <c r="BE36" s="313"/>
      <c r="BF36" s="315"/>
      <c r="CA36" s="4"/>
      <c r="CB36" s="4"/>
      <c r="CC36" s="4"/>
      <c r="CD36" s="4"/>
      <c r="CE36" s="4"/>
    </row>
    <row r="37" spans="1:83" ht="16.5" customHeight="1">
      <c r="A37" s="452" t="s">
        <v>43</v>
      </c>
      <c r="B37" s="512"/>
      <c r="C37" s="516">
        <v>1</v>
      </c>
      <c r="D37" s="517"/>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69"/>
      <c r="AM37" s="481"/>
      <c r="AN37" s="507"/>
      <c r="AO37" s="510"/>
      <c r="AR37" s="385"/>
      <c r="AS37" s="343" t="str">
        <f ca="1">IF(AS35="","",IFERROR(INDEX(INDIRECT("$B$" &amp; AS35+11 &amp;  ":$F$31"),MATCH("FW2",INDIRECT("$B$" &amp; AS35+11 &amp; ":$B$31"),0),2),""))</f>
        <v/>
      </c>
      <c r="AT37" s="344"/>
      <c r="AU37" s="346" t="str">
        <f ca="1">IF(AS35="","",IFERROR(INDEX(INDIRECT("$B$" &amp; AS35+11 &amp;  ":$F$31"),MATCH("FW2",INDIRECT("$B$" &amp; AS35+11 &amp; ":$B$31"),0),5),""))</f>
        <v/>
      </c>
      <c r="AV37" s="340"/>
      <c r="AW37" s="341">
        <f>IF(90000&lt;=AV37,90000,AV37)</f>
        <v>0</v>
      </c>
      <c r="AX37" s="340"/>
      <c r="AY37" s="341">
        <f>IF(10000&lt;=AX37,10000,AX37)</f>
        <v>0</v>
      </c>
      <c r="AZ37" s="335"/>
      <c r="BA37" s="342"/>
      <c r="BB37" s="335"/>
      <c r="BC37" s="334"/>
      <c r="BD37" s="338"/>
      <c r="BE37" s="313"/>
      <c r="BF37" s="315"/>
      <c r="CA37" s="4"/>
      <c r="CB37" s="4"/>
      <c r="CC37" s="4"/>
      <c r="CD37" s="4"/>
      <c r="CE37" s="4"/>
    </row>
    <row r="38" spans="1:83" ht="16.5" customHeight="1" thickBot="1">
      <c r="A38" s="453"/>
      <c r="B38" s="513"/>
      <c r="C38" s="471">
        <v>2</v>
      </c>
      <c r="D38" s="472"/>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69"/>
      <c r="AM38" s="505"/>
      <c r="AN38" s="508"/>
      <c r="AO38" s="511"/>
      <c r="AR38" s="386"/>
      <c r="AS38" s="349"/>
      <c r="AT38" s="350"/>
      <c r="AU38" s="525"/>
      <c r="AV38" s="352"/>
      <c r="AW38" s="353"/>
      <c r="AX38" s="354"/>
      <c r="AY38" s="353"/>
      <c r="AZ38" s="336"/>
      <c r="BA38" s="355"/>
      <c r="BB38" s="336"/>
      <c r="BC38" s="337"/>
      <c r="BD38" s="339"/>
      <c r="BE38" s="314"/>
      <c r="BF38" s="316"/>
      <c r="CA38" s="4"/>
      <c r="CB38" s="4"/>
      <c r="CC38" s="4"/>
      <c r="CD38" s="4"/>
      <c r="CE38" s="4"/>
    </row>
    <row r="39" spans="1:83" ht="16.5" customHeight="1">
      <c r="A39" s="453"/>
      <c r="B39" s="513"/>
      <c r="C39" s="471">
        <v>3</v>
      </c>
      <c r="D39" s="472"/>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69"/>
      <c r="AM39" s="480" t="s">
        <v>45</v>
      </c>
      <c r="AN39" s="506">
        <f>COUNTIF($G$32:$AK$32,2)+COUNTIF($G$32:$AK$32,3)</f>
        <v>0</v>
      </c>
      <c r="AO39" s="509">
        <f>AN39+【6月】月集計表!AO39</f>
        <v>0</v>
      </c>
      <c r="AR39" s="384" t="s">
        <v>138</v>
      </c>
      <c r="AS39" s="387" t="str">
        <f>IFERROR(INDEX($B$11:$F$31,MATCH("FW3",$B$11:$B$31,0),2),"")</f>
        <v/>
      </c>
      <c r="AT39" s="389"/>
      <c r="AU39" s="391" t="str">
        <f>IFERROR(INDEX($B$11:$F$31,MATCH("FW3",$B$11:$B$31,0),5),"")</f>
        <v/>
      </c>
      <c r="AV39" s="365"/>
      <c r="AW39" s="361">
        <f>IF(90000&lt;=AV39,90000,AV39)</f>
        <v>0</v>
      </c>
      <c r="AX39" s="365"/>
      <c r="AY39" s="361">
        <f>IF(10000&lt;=AX39,10000,AX39)</f>
        <v>0</v>
      </c>
      <c r="AZ39" s="362"/>
      <c r="BA39" s="363"/>
      <c r="BB39" s="362"/>
      <c r="BC39" s="364"/>
      <c r="BD39" s="356"/>
      <c r="BE39" s="357"/>
      <c r="BF39" s="358"/>
      <c r="CA39" s="4"/>
      <c r="CB39" s="4"/>
      <c r="CC39" s="4"/>
      <c r="CD39" s="4"/>
      <c r="CE39" s="4"/>
    </row>
    <row r="40" spans="1:83" ht="16.5" customHeight="1">
      <c r="A40" s="453"/>
      <c r="B40" s="513"/>
      <c r="C40" s="471">
        <v>4</v>
      </c>
      <c r="D40" s="472"/>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469"/>
      <c r="AM40" s="481"/>
      <c r="AN40" s="507"/>
      <c r="AO40" s="526"/>
      <c r="AR40" s="385"/>
      <c r="AS40" s="388"/>
      <c r="AT40" s="390"/>
      <c r="AU40" s="523"/>
      <c r="AV40" s="348"/>
      <c r="AW40" s="341"/>
      <c r="AX40" s="340"/>
      <c r="AY40" s="341"/>
      <c r="AZ40" s="335"/>
      <c r="BA40" s="342"/>
      <c r="BB40" s="335"/>
      <c r="BC40" s="334"/>
      <c r="BD40" s="338"/>
      <c r="BE40" s="313"/>
      <c r="BF40" s="315"/>
      <c r="CA40" s="4"/>
      <c r="CB40" s="4"/>
      <c r="CC40" s="4"/>
      <c r="CD40" s="4"/>
      <c r="CE40" s="4"/>
    </row>
    <row r="41" spans="1:83" ht="16.5" customHeight="1">
      <c r="A41" s="453"/>
      <c r="B41" s="513"/>
      <c r="C41" s="471">
        <v>5</v>
      </c>
      <c r="D41" s="472"/>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469"/>
      <c r="AM41" s="505"/>
      <c r="AN41" s="508"/>
      <c r="AO41" s="527"/>
      <c r="AR41" s="385"/>
      <c r="AS41" s="343" t="str">
        <f ca="1">IF(AS39="","",IFERROR(INDEX(INDIRECT("$B$" &amp; AS39+11 &amp;  ":$F$31"),MATCH("FW3",INDIRECT("$B$" &amp; AS39+11 &amp; ":$B$31"),0),2),""))</f>
        <v/>
      </c>
      <c r="AT41" s="344"/>
      <c r="AU41" s="359" t="str">
        <f ca="1">IF(AS39="","",IFERROR(INDEX(INDIRECT("$B$" &amp; AS39+11 &amp;  ":$F$31"),MATCH("FW3",INDIRECT("$B$" &amp; AS39+11 &amp; ":$B$31"),0),5),""))</f>
        <v/>
      </c>
      <c r="AV41" s="340"/>
      <c r="AW41" s="341">
        <f>IF(90000&lt;=AV41,90000,AV41)</f>
        <v>0</v>
      </c>
      <c r="AX41" s="340"/>
      <c r="AY41" s="341">
        <f>IF(10000&lt;=AX41,10000,AX41)</f>
        <v>0</v>
      </c>
      <c r="AZ41" s="335"/>
      <c r="BA41" s="342"/>
      <c r="BB41" s="335"/>
      <c r="BC41" s="334"/>
      <c r="BD41" s="338"/>
      <c r="BE41" s="313"/>
      <c r="BF41" s="315"/>
      <c r="CA41" s="4"/>
      <c r="CB41" s="4"/>
      <c r="CC41" s="4"/>
      <c r="CD41" s="4"/>
      <c r="CE41" s="4"/>
    </row>
    <row r="42" spans="1:83" ht="16.5" customHeight="1">
      <c r="A42" s="453"/>
      <c r="B42" s="513"/>
      <c r="C42" s="471">
        <v>6</v>
      </c>
      <c r="D42" s="472"/>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469"/>
      <c r="AM42" s="480" t="s">
        <v>52</v>
      </c>
      <c r="AN42" s="506">
        <f>COUNTIF($G$32:$AK$32,3)</f>
        <v>0</v>
      </c>
      <c r="AO42" s="509">
        <f>AN42+【6月】月集計表!AO42</f>
        <v>0</v>
      </c>
      <c r="AR42" s="385"/>
      <c r="AS42" s="343"/>
      <c r="AT42" s="345"/>
      <c r="AU42" s="360"/>
      <c r="AV42" s="348"/>
      <c r="AW42" s="341"/>
      <c r="AX42" s="340"/>
      <c r="AY42" s="341"/>
      <c r="AZ42" s="335"/>
      <c r="BA42" s="342"/>
      <c r="BB42" s="335"/>
      <c r="BC42" s="334"/>
      <c r="BD42" s="338"/>
      <c r="BE42" s="313"/>
      <c r="BF42" s="315"/>
      <c r="CA42" s="4"/>
      <c r="CB42" s="4"/>
      <c r="CC42" s="4"/>
      <c r="CD42" s="4"/>
      <c r="CE42" s="4"/>
    </row>
    <row r="43" spans="1:83" ht="16.5" customHeight="1">
      <c r="A43" s="453"/>
      <c r="B43" s="513"/>
      <c r="C43" s="471">
        <v>7</v>
      </c>
      <c r="D43" s="472"/>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469"/>
      <c r="AM43" s="481"/>
      <c r="AN43" s="507"/>
      <c r="AO43" s="510"/>
      <c r="AR43" s="385"/>
      <c r="AS43" s="343" t="str">
        <f ca="1">IF(AS41="","",IFERROR(INDEX(INDIRECT("$B$" &amp; AS41+11 &amp;  ":$F$31"),MATCH("FW3",INDIRECT("$B$" &amp; AS41+11 &amp; ":$B$31"),0),2),""))</f>
        <v/>
      </c>
      <c r="AT43" s="344"/>
      <c r="AU43" s="346" t="str">
        <f ca="1">IF(AS41="","",IFERROR(INDEX(INDIRECT("$B$" &amp; AS41+11 &amp;  ":$F$31"),MATCH("FW3",INDIRECT("$B$" &amp; AS41+11 &amp; ":$B$31"),0),5),""))</f>
        <v/>
      </c>
      <c r="AV43" s="340"/>
      <c r="AW43" s="341">
        <f>IF(90000&lt;=AV43,90000,AV43)</f>
        <v>0</v>
      </c>
      <c r="AX43" s="340"/>
      <c r="AY43" s="341">
        <f>IF(10000&lt;=AX43,10000,AX43)</f>
        <v>0</v>
      </c>
      <c r="AZ43" s="335"/>
      <c r="BA43" s="342"/>
      <c r="BB43" s="335"/>
      <c r="BC43" s="334"/>
      <c r="BD43" s="338"/>
      <c r="BE43" s="313"/>
      <c r="BF43" s="315"/>
      <c r="CA43" s="4"/>
      <c r="CB43" s="4"/>
      <c r="CC43" s="4"/>
      <c r="CD43" s="4"/>
      <c r="CE43" s="4"/>
    </row>
    <row r="44" spans="1:83" ht="17.25" customHeight="1">
      <c r="A44" s="453"/>
      <c r="B44" s="513"/>
      <c r="C44" s="471">
        <v>8</v>
      </c>
      <c r="D44" s="472"/>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469"/>
      <c r="AM44" s="505"/>
      <c r="AN44" s="508"/>
      <c r="AO44" s="511"/>
      <c r="AR44" s="385"/>
      <c r="AS44" s="343"/>
      <c r="AT44" s="345"/>
      <c r="AU44" s="523"/>
      <c r="AV44" s="348"/>
      <c r="AW44" s="341"/>
      <c r="AX44" s="340"/>
      <c r="AY44" s="341"/>
      <c r="AZ44" s="335"/>
      <c r="BA44" s="342"/>
      <c r="BB44" s="335"/>
      <c r="BC44" s="334"/>
      <c r="BD44" s="338"/>
      <c r="BE44" s="313"/>
      <c r="BF44" s="315"/>
      <c r="CA44" s="4"/>
      <c r="CB44" s="4"/>
      <c r="CC44" s="4"/>
      <c r="CD44" s="4"/>
      <c r="CE44" s="4"/>
    </row>
    <row r="45" spans="1:83" ht="17.25" customHeight="1">
      <c r="A45" s="453"/>
      <c r="B45" s="513"/>
      <c r="C45" s="471">
        <v>9</v>
      </c>
      <c r="D45" s="472"/>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69"/>
      <c r="AM45" s="480" t="s">
        <v>53</v>
      </c>
      <c r="AN45" s="483">
        <f>SUM(AN36:AN44)</f>
        <v>0</v>
      </c>
      <c r="AO45" s="486">
        <f>SUM(AO36:AO44)</f>
        <v>0</v>
      </c>
      <c r="AR45" s="385"/>
      <c r="AS45" s="343" t="str">
        <f ca="1">IF(AS43="","",IFERROR(INDEX(INDIRECT("$B$" &amp; AS43+11 &amp;  ":$F$31"),MATCH("FW3",INDIRECT("$B$" &amp; AS43+11 &amp; ":$B$31"),0),2),""))</f>
        <v/>
      </c>
      <c r="AT45" s="344"/>
      <c r="AU45" s="346" t="str">
        <f ca="1">IF(AS43="","",IFERROR(INDEX(INDIRECT("$B$" &amp; AS43+11 &amp;  ":$F$31"),MATCH("FW3",INDIRECT("$B$" &amp; AS43+11 &amp; ":$B$31"),0),5),""))</f>
        <v/>
      </c>
      <c r="AV45" s="340"/>
      <c r="AW45" s="341">
        <f>IF(90000&lt;=AV45,90000,AV45)</f>
        <v>0</v>
      </c>
      <c r="AX45" s="340"/>
      <c r="AY45" s="341">
        <f>IF(10000&lt;=AX45,10000,AX45)</f>
        <v>0</v>
      </c>
      <c r="AZ45" s="335"/>
      <c r="BA45" s="342"/>
      <c r="BB45" s="335"/>
      <c r="BC45" s="334"/>
      <c r="BD45" s="338"/>
      <c r="BE45" s="313"/>
      <c r="BF45" s="315"/>
      <c r="CA45" s="4"/>
      <c r="CB45" s="4"/>
      <c r="CC45" s="4"/>
      <c r="CD45" s="4"/>
      <c r="CE45" s="4"/>
    </row>
    <row r="46" spans="1:83" ht="17.25" customHeight="1">
      <c r="A46" s="453"/>
      <c r="B46" s="513"/>
      <c r="C46" s="471">
        <v>10</v>
      </c>
      <c r="D46" s="472"/>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69"/>
      <c r="AM46" s="481"/>
      <c r="AN46" s="484"/>
      <c r="AO46" s="487"/>
      <c r="AR46" s="385"/>
      <c r="AS46" s="343"/>
      <c r="AT46" s="345"/>
      <c r="AU46" s="523"/>
      <c r="AV46" s="348"/>
      <c r="AW46" s="341"/>
      <c r="AX46" s="340"/>
      <c r="AY46" s="341"/>
      <c r="AZ46" s="335"/>
      <c r="BA46" s="342"/>
      <c r="BB46" s="335"/>
      <c r="BC46" s="334"/>
      <c r="BD46" s="338"/>
      <c r="BE46" s="313"/>
      <c r="BF46" s="315"/>
      <c r="CA46" s="4"/>
      <c r="CB46" s="4"/>
      <c r="CC46" s="4"/>
      <c r="CD46" s="4"/>
      <c r="CE46" s="4"/>
    </row>
    <row r="47" spans="1:83" ht="17.25" customHeight="1" thickBot="1">
      <c r="A47" s="453"/>
      <c r="B47" s="513"/>
      <c r="C47" s="471">
        <v>11</v>
      </c>
      <c r="D47" s="472"/>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70"/>
      <c r="AM47" s="482"/>
      <c r="AN47" s="485"/>
      <c r="AO47" s="488"/>
      <c r="AP47" s="8"/>
      <c r="AQ47" s="8"/>
      <c r="AR47" s="385"/>
      <c r="AS47" s="343" t="str">
        <f ca="1">IF(AS45="","",IFERROR(INDEX(INDIRECT("$B$" &amp; AS45+11 &amp;  ":$F$31"),MATCH("FW3",INDIRECT("$B$" &amp; AS45+11 &amp; ":$B$31"),0),2),""))</f>
        <v/>
      </c>
      <c r="AT47" s="344"/>
      <c r="AU47" s="346" t="str">
        <f ca="1">IF(AS45="","",IFERROR(INDEX(INDIRECT("$B$" &amp; AS45+11 &amp;  ":$F$31"),MATCH("FW3",INDIRECT("$B$" &amp; AS45+11 &amp; ":$B$31"),0),5),""))</f>
        <v/>
      </c>
      <c r="AV47" s="340"/>
      <c r="AW47" s="341">
        <f>IF(90000&lt;=AV47,90000,AV47)</f>
        <v>0</v>
      </c>
      <c r="AX47" s="340"/>
      <c r="AY47" s="341">
        <f>IF(10000&lt;=AX47,10000,AX47)</f>
        <v>0</v>
      </c>
      <c r="AZ47" s="335"/>
      <c r="BA47" s="342"/>
      <c r="BB47" s="335"/>
      <c r="BC47" s="334"/>
      <c r="BD47" s="338"/>
      <c r="BE47" s="313"/>
      <c r="BF47" s="315"/>
    </row>
    <row r="48" spans="1:83" ht="17.25" customHeight="1" thickBot="1">
      <c r="A48" s="453"/>
      <c r="B48" s="513"/>
      <c r="C48" s="471">
        <v>12</v>
      </c>
      <c r="D48" s="472"/>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67"/>
      <c r="AM48" s="44"/>
      <c r="AN48" s="45"/>
      <c r="AO48" s="46"/>
      <c r="AP48" s="46"/>
      <c r="AQ48" s="46"/>
      <c r="AR48" s="386"/>
      <c r="AS48" s="349"/>
      <c r="AT48" s="350"/>
      <c r="AU48" s="525"/>
      <c r="AV48" s="352"/>
      <c r="AW48" s="353"/>
      <c r="AX48" s="354"/>
      <c r="AY48" s="353"/>
      <c r="AZ48" s="336"/>
      <c r="BA48" s="355"/>
      <c r="BB48" s="336"/>
      <c r="BC48" s="337"/>
      <c r="BD48" s="339"/>
      <c r="BE48" s="314"/>
      <c r="BF48" s="316"/>
    </row>
    <row r="49" spans="1:58" ht="16.5" customHeight="1">
      <c r="A49" s="453"/>
      <c r="B49" s="513"/>
      <c r="C49" s="471">
        <v>13</v>
      </c>
      <c r="D49" s="472"/>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68"/>
      <c r="AM49" s="46"/>
      <c r="AN49" s="46"/>
      <c r="AO49" s="46"/>
      <c r="AP49" s="46"/>
      <c r="AQ49" s="46"/>
      <c r="AR49" s="317" t="s">
        <v>139</v>
      </c>
      <c r="AS49" s="318"/>
      <c r="AT49" s="319"/>
      <c r="AU49" s="323"/>
      <c r="AV49" s="325">
        <f t="shared" ref="AV49:BE49" si="17">SUM(AV19:AV48)</f>
        <v>0</v>
      </c>
      <c r="AW49" s="327">
        <f t="shared" si="17"/>
        <v>0</v>
      </c>
      <c r="AX49" s="325">
        <f t="shared" si="17"/>
        <v>0</v>
      </c>
      <c r="AY49" s="327">
        <f t="shared" si="17"/>
        <v>0</v>
      </c>
      <c r="AZ49" s="325">
        <f>SUM(AZ19:AZ48)</f>
        <v>0</v>
      </c>
      <c r="BA49" s="327">
        <f>SUM(BA19:BA48)</f>
        <v>0</v>
      </c>
      <c r="BB49" s="325">
        <f>SUM(BB19:BB48)</f>
        <v>0</v>
      </c>
      <c r="BC49" s="329">
        <f>SUM(BC19:BC48)</f>
        <v>0</v>
      </c>
      <c r="BD49" s="327">
        <f t="shared" si="17"/>
        <v>0</v>
      </c>
      <c r="BE49" s="325">
        <f t="shared" si="17"/>
        <v>0</v>
      </c>
      <c r="BF49" s="332"/>
    </row>
    <row r="50" spans="1:58" ht="16.5" customHeight="1" thickBot="1">
      <c r="A50" s="514"/>
      <c r="B50" s="515"/>
      <c r="C50" s="518" t="s">
        <v>54</v>
      </c>
      <c r="D50" s="519"/>
      <c r="E50" s="519"/>
      <c r="F50" s="520"/>
      <c r="G50" s="49">
        <f>COUNTIF(G37:G49,"出")</f>
        <v>0</v>
      </c>
      <c r="H50" s="49">
        <f t="shared" ref="H50:AJ50" si="18">COUNTIF(H37:H49,"出")</f>
        <v>0</v>
      </c>
      <c r="I50" s="49">
        <f t="shared" si="18"/>
        <v>0</v>
      </c>
      <c r="J50" s="49">
        <f t="shared" si="18"/>
        <v>0</v>
      </c>
      <c r="K50" s="49">
        <f t="shared" si="18"/>
        <v>0</v>
      </c>
      <c r="L50" s="49">
        <f t="shared" si="18"/>
        <v>0</v>
      </c>
      <c r="M50" s="49">
        <f t="shared" si="18"/>
        <v>0</v>
      </c>
      <c r="N50" s="49">
        <f t="shared" si="18"/>
        <v>0</v>
      </c>
      <c r="O50" s="49">
        <f t="shared" si="18"/>
        <v>0</v>
      </c>
      <c r="P50" s="49">
        <f t="shared" si="18"/>
        <v>0</v>
      </c>
      <c r="Q50" s="49">
        <f t="shared" si="18"/>
        <v>0</v>
      </c>
      <c r="R50" s="49">
        <f t="shared" si="18"/>
        <v>0</v>
      </c>
      <c r="S50" s="49">
        <f t="shared" si="18"/>
        <v>0</v>
      </c>
      <c r="T50" s="49">
        <f t="shared" si="18"/>
        <v>0</v>
      </c>
      <c r="U50" s="49">
        <f t="shared" si="18"/>
        <v>0</v>
      </c>
      <c r="V50" s="49">
        <f t="shared" si="18"/>
        <v>0</v>
      </c>
      <c r="W50" s="49">
        <f t="shared" si="18"/>
        <v>0</v>
      </c>
      <c r="X50" s="49">
        <f t="shared" si="18"/>
        <v>0</v>
      </c>
      <c r="Y50" s="49">
        <f t="shared" si="18"/>
        <v>0</v>
      </c>
      <c r="Z50" s="49">
        <f t="shared" si="18"/>
        <v>0</v>
      </c>
      <c r="AA50" s="49">
        <f t="shared" si="18"/>
        <v>0</v>
      </c>
      <c r="AB50" s="49">
        <f t="shared" si="18"/>
        <v>0</v>
      </c>
      <c r="AC50" s="49">
        <f t="shared" si="18"/>
        <v>0</v>
      </c>
      <c r="AD50" s="49">
        <f t="shared" si="18"/>
        <v>0</v>
      </c>
      <c r="AE50" s="49">
        <f t="shared" si="18"/>
        <v>0</v>
      </c>
      <c r="AF50" s="49">
        <f t="shared" si="18"/>
        <v>0</v>
      </c>
      <c r="AG50" s="49">
        <f t="shared" si="18"/>
        <v>0</v>
      </c>
      <c r="AH50" s="49">
        <f t="shared" si="18"/>
        <v>0</v>
      </c>
      <c r="AI50" s="49">
        <f t="shared" si="18"/>
        <v>0</v>
      </c>
      <c r="AJ50" s="49">
        <f t="shared" si="18"/>
        <v>0</v>
      </c>
      <c r="AK50" s="49">
        <f t="shared" ref="AK50" si="19">COUNTIF(AK37:AK49,"出")</f>
        <v>0</v>
      </c>
      <c r="AL50" s="68"/>
      <c r="AM50" s="46"/>
      <c r="AN50" s="46"/>
      <c r="AO50" s="46"/>
      <c r="AP50" s="46"/>
      <c r="AQ50" s="46"/>
      <c r="AR50" s="320"/>
      <c r="AS50" s="321"/>
      <c r="AT50" s="322"/>
      <c r="AU50" s="324"/>
      <c r="AV50" s="326"/>
      <c r="AW50" s="328"/>
      <c r="AX50" s="326"/>
      <c r="AY50" s="328"/>
      <c r="AZ50" s="326"/>
      <c r="BA50" s="328"/>
      <c r="BB50" s="326"/>
      <c r="BC50" s="330"/>
      <c r="BD50" s="328"/>
      <c r="BE50" s="331"/>
      <c r="BF50" s="333"/>
    </row>
    <row r="51" spans="1:58" ht="16.5" customHeight="1">
      <c r="AL51" s="46"/>
      <c r="AM51" s="46"/>
      <c r="AN51" s="46"/>
      <c r="AO51" s="46"/>
      <c r="AP51" s="13"/>
      <c r="AQ51" s="13"/>
      <c r="AR51" s="307" t="s">
        <v>140</v>
      </c>
      <c r="AS51" s="308"/>
      <c r="AT51" s="308"/>
      <c r="AU51" s="90"/>
      <c r="AV51" s="91">
        <f>SUM(AV9:AV18)</f>
        <v>0</v>
      </c>
      <c r="AW51" s="92">
        <f t="shared" ref="AW51:BE51" si="20">SUM(AW9:AW18)</f>
        <v>0</v>
      </c>
      <c r="AX51" s="93">
        <f t="shared" si="20"/>
        <v>0</v>
      </c>
      <c r="AY51" s="94">
        <f t="shared" si="20"/>
        <v>0</v>
      </c>
      <c r="AZ51" s="91">
        <f>SUM(AZ9:AZ18)</f>
        <v>0</v>
      </c>
      <c r="BA51" s="92">
        <f t="shared" si="20"/>
        <v>0</v>
      </c>
      <c r="BB51" s="91">
        <f t="shared" si="20"/>
        <v>0</v>
      </c>
      <c r="BC51" s="95">
        <f t="shared" si="20"/>
        <v>0</v>
      </c>
      <c r="BD51" s="94">
        <f t="shared" si="20"/>
        <v>0</v>
      </c>
      <c r="BE51" s="96">
        <f t="shared" si="20"/>
        <v>0</v>
      </c>
      <c r="BF51" s="97"/>
    </row>
    <row r="52" spans="1:58" ht="16.5" customHeight="1">
      <c r="A52" s="489" t="s">
        <v>55</v>
      </c>
      <c r="B52" s="490"/>
      <c r="C52" s="490"/>
      <c r="D52" s="490"/>
      <c r="E52" s="491"/>
      <c r="F52" s="50" t="s">
        <v>56</v>
      </c>
      <c r="G52" s="51" t="s">
        <v>32</v>
      </c>
      <c r="H52" s="51" t="s">
        <v>30</v>
      </c>
      <c r="I52" s="51" t="s">
        <v>31</v>
      </c>
      <c r="J52" s="51" t="s">
        <v>57</v>
      </c>
      <c r="K52" s="51" t="s">
        <v>58</v>
      </c>
      <c r="L52" s="51" t="s">
        <v>59</v>
      </c>
      <c r="M52" s="51" t="s">
        <v>60</v>
      </c>
      <c r="N52" s="51" t="s">
        <v>61</v>
      </c>
      <c r="O52" s="51" t="s">
        <v>62</v>
      </c>
      <c r="P52" s="51" t="s">
        <v>63</v>
      </c>
      <c r="Q52" s="51" t="s">
        <v>64</v>
      </c>
      <c r="R52" s="51" t="s">
        <v>65</v>
      </c>
      <c r="S52" s="51" t="s">
        <v>66</v>
      </c>
      <c r="T52" s="51" t="s">
        <v>67</v>
      </c>
      <c r="U52" s="51" t="s">
        <v>68</v>
      </c>
      <c r="V52" s="51" t="s">
        <v>69</v>
      </c>
      <c r="W52" s="473" t="s">
        <v>70</v>
      </c>
      <c r="X52" s="474"/>
      <c r="Y52" s="475"/>
      <c r="AL52" s="46"/>
      <c r="AM52" s="46"/>
      <c r="AN52" s="46"/>
      <c r="AO52" s="46"/>
      <c r="AP52" s="46"/>
      <c r="AQ52" s="46"/>
      <c r="AR52" s="309" t="s">
        <v>141</v>
      </c>
      <c r="AS52" s="310"/>
      <c r="AT52" s="310"/>
      <c r="AU52" s="98"/>
      <c r="AV52" s="99">
        <f>SUM(AV19:AV28)</f>
        <v>0</v>
      </c>
      <c r="AW52" s="100">
        <f t="shared" ref="AW52:BD52" si="21">SUM(AW19:AW28)</f>
        <v>0</v>
      </c>
      <c r="AX52" s="99">
        <f t="shared" si="21"/>
        <v>0</v>
      </c>
      <c r="AY52" s="100">
        <f t="shared" si="21"/>
        <v>0</v>
      </c>
      <c r="AZ52" s="99">
        <f t="shared" si="21"/>
        <v>0</v>
      </c>
      <c r="BA52" s="100">
        <f t="shared" si="21"/>
        <v>0</v>
      </c>
      <c r="BB52" s="99">
        <f t="shared" si="21"/>
        <v>0</v>
      </c>
      <c r="BC52" s="101">
        <f t="shared" si="21"/>
        <v>0</v>
      </c>
      <c r="BD52" s="100">
        <f t="shared" si="21"/>
        <v>0</v>
      </c>
      <c r="BE52" s="102">
        <f>SUM(BE19:BE28)</f>
        <v>0</v>
      </c>
      <c r="BF52" s="103"/>
    </row>
    <row r="53" spans="1:58" ht="16.5" customHeight="1">
      <c r="A53" s="492"/>
      <c r="B53" s="493"/>
      <c r="C53" s="493"/>
      <c r="D53" s="493"/>
      <c r="E53" s="494"/>
      <c r="F53" s="50" t="s">
        <v>71</v>
      </c>
      <c r="G53" s="52"/>
      <c r="H53" s="52"/>
      <c r="I53" s="52"/>
      <c r="J53" s="52"/>
      <c r="K53" s="52"/>
      <c r="L53" s="52"/>
      <c r="M53" s="52"/>
      <c r="N53" s="52"/>
      <c r="O53" s="52"/>
      <c r="P53" s="52"/>
      <c r="Q53" s="52"/>
      <c r="R53" s="52"/>
      <c r="S53" s="52"/>
      <c r="T53" s="52"/>
      <c r="U53" s="52"/>
      <c r="V53" s="52"/>
      <c r="W53" s="476">
        <f>SUM(G53:S53)</f>
        <v>0</v>
      </c>
      <c r="X53" s="477"/>
      <c r="Y53" s="478"/>
      <c r="AL53" s="46"/>
      <c r="AM53" s="46"/>
      <c r="AN53" s="46"/>
      <c r="AO53" s="46"/>
      <c r="AP53" s="46"/>
      <c r="AQ53" s="46"/>
      <c r="AR53" s="309" t="s">
        <v>142</v>
      </c>
      <c r="AS53" s="310"/>
      <c r="AT53" s="310"/>
      <c r="AU53" s="98"/>
      <c r="AV53" s="99">
        <f>SUM(AV29:AV38)</f>
        <v>0</v>
      </c>
      <c r="AW53" s="100">
        <f t="shared" ref="AW53:BE53" si="22">SUM(AW29:AW38)</f>
        <v>0</v>
      </c>
      <c r="AX53" s="99">
        <f t="shared" si="22"/>
        <v>0</v>
      </c>
      <c r="AY53" s="100">
        <f t="shared" si="22"/>
        <v>0</v>
      </c>
      <c r="AZ53" s="104">
        <f t="shared" si="22"/>
        <v>0</v>
      </c>
      <c r="BA53" s="105">
        <f t="shared" si="22"/>
        <v>0</v>
      </c>
      <c r="BB53" s="104">
        <f t="shared" si="22"/>
        <v>0</v>
      </c>
      <c r="BC53" s="106">
        <f>SUM(BC29:BC38)</f>
        <v>0</v>
      </c>
      <c r="BD53" s="100">
        <f t="shared" si="22"/>
        <v>0</v>
      </c>
      <c r="BE53" s="102">
        <f t="shared" si="22"/>
        <v>0</v>
      </c>
      <c r="BF53" s="103"/>
    </row>
    <row r="54" spans="1:58" ht="16.5" customHeight="1" thickBot="1">
      <c r="A54" s="492"/>
      <c r="B54" s="493"/>
      <c r="C54" s="493"/>
      <c r="D54" s="493"/>
      <c r="E54" s="494"/>
      <c r="F54" s="50" t="s">
        <v>72</v>
      </c>
      <c r="G54" s="53">
        <f>AK84</f>
        <v>0</v>
      </c>
      <c r="H54" s="53">
        <f>AK85</f>
        <v>0</v>
      </c>
      <c r="I54" s="53">
        <f>AK86</f>
        <v>0</v>
      </c>
      <c r="J54" s="53">
        <f>AK87</f>
        <v>0</v>
      </c>
      <c r="K54" s="53">
        <f>AK88</f>
        <v>0</v>
      </c>
      <c r="L54" s="53">
        <f>AK89</f>
        <v>0</v>
      </c>
      <c r="M54" s="53">
        <f>AK90</f>
        <v>0</v>
      </c>
      <c r="N54" s="53">
        <f>AK91</f>
        <v>0</v>
      </c>
      <c r="O54" s="53">
        <f>AK92</f>
        <v>0</v>
      </c>
      <c r="P54" s="53">
        <f>AK93</f>
        <v>0</v>
      </c>
      <c r="Q54" s="53">
        <f>AK94</f>
        <v>0</v>
      </c>
      <c r="R54" s="53">
        <f>AK95</f>
        <v>0</v>
      </c>
      <c r="S54" s="53">
        <f>AK96</f>
        <v>0</v>
      </c>
      <c r="T54" s="53">
        <f>AK97</f>
        <v>0</v>
      </c>
      <c r="U54" s="53">
        <f>AK98</f>
        <v>0</v>
      </c>
      <c r="V54" s="53">
        <f>AK99</f>
        <v>0</v>
      </c>
      <c r="W54" s="476">
        <f>SUM(G54:S54)</f>
        <v>0</v>
      </c>
      <c r="X54" s="477"/>
      <c r="Y54" s="478"/>
      <c r="AO54" s="35"/>
      <c r="AP54" s="13"/>
      <c r="AQ54" s="13"/>
      <c r="AR54" s="311" t="s">
        <v>143</v>
      </c>
      <c r="AS54" s="312"/>
      <c r="AT54" s="312"/>
      <c r="AU54" s="107"/>
      <c r="AV54" s="108">
        <f>SUM(AV39:AV48)</f>
        <v>0</v>
      </c>
      <c r="AW54" s="109">
        <f t="shared" ref="AW54:BE54" si="23">SUM(AW39:AW48)</f>
        <v>0</v>
      </c>
      <c r="AX54" s="108">
        <f t="shared" si="23"/>
        <v>0</v>
      </c>
      <c r="AY54" s="109">
        <f t="shared" si="23"/>
        <v>0</v>
      </c>
      <c r="AZ54" s="110">
        <f t="shared" si="23"/>
        <v>0</v>
      </c>
      <c r="BA54" s="111">
        <f t="shared" si="23"/>
        <v>0</v>
      </c>
      <c r="BB54" s="110">
        <f t="shared" si="23"/>
        <v>0</v>
      </c>
      <c r="BC54" s="112">
        <f>SUM(BC39:BC48)</f>
        <v>0</v>
      </c>
      <c r="BD54" s="109">
        <f t="shared" si="23"/>
        <v>0</v>
      </c>
      <c r="BE54" s="113">
        <f t="shared" si="23"/>
        <v>0</v>
      </c>
      <c r="BF54" s="114"/>
    </row>
    <row r="55" spans="1:58" ht="16.5" customHeight="1">
      <c r="A55" s="495"/>
      <c r="B55" s="496"/>
      <c r="C55" s="496"/>
      <c r="D55" s="496"/>
      <c r="E55" s="497"/>
      <c r="F55" s="54" t="s">
        <v>73</v>
      </c>
      <c r="G55" s="126">
        <f>G54+【6月】月集計表!G55</f>
        <v>0</v>
      </c>
      <c r="H55" s="126">
        <f>H54+【6月】月集計表!H55</f>
        <v>0</v>
      </c>
      <c r="I55" s="126">
        <f>I54+【6月】月集計表!I55</f>
        <v>0</v>
      </c>
      <c r="J55" s="126">
        <f>J54+【6月】月集計表!J55</f>
        <v>0</v>
      </c>
      <c r="K55" s="126">
        <f>K54+【6月】月集計表!K55</f>
        <v>0</v>
      </c>
      <c r="L55" s="126">
        <f>L54+【6月】月集計表!L55</f>
        <v>0</v>
      </c>
      <c r="M55" s="126">
        <f>M54+【6月】月集計表!M55</f>
        <v>0</v>
      </c>
      <c r="N55" s="126">
        <f>N54+【6月】月集計表!N55</f>
        <v>0</v>
      </c>
      <c r="O55" s="126">
        <f>O54+【6月】月集計表!O55</f>
        <v>0</v>
      </c>
      <c r="P55" s="126">
        <f>P54+【6月】月集計表!P55</f>
        <v>0</v>
      </c>
      <c r="Q55" s="126">
        <f>Q54+【6月】月集計表!Q55</f>
        <v>0</v>
      </c>
      <c r="R55" s="126">
        <f>R54+【6月】月集計表!R55</f>
        <v>0</v>
      </c>
      <c r="S55" s="126">
        <f>S54+【6月】月集計表!S55</f>
        <v>0</v>
      </c>
      <c r="T55" s="126">
        <f>T54+【6月】月集計表!T55</f>
        <v>0</v>
      </c>
      <c r="U55" s="126">
        <f>U54+【6月】月集計表!U55</f>
        <v>0</v>
      </c>
      <c r="V55" s="126">
        <f>V54+【6月】月集計表!V55</f>
        <v>0</v>
      </c>
      <c r="W55" s="479">
        <f>SUM(G55:S55)</f>
        <v>0</v>
      </c>
      <c r="X55" s="479"/>
      <c r="Y55" s="479"/>
      <c r="Z55" s="4" t="s">
        <v>74</v>
      </c>
      <c r="AO55" s="35"/>
      <c r="AP55" s="13"/>
      <c r="AQ55" s="13"/>
    </row>
    <row r="56" spans="1:58" ht="13.5" customHeight="1">
      <c r="AO56" s="13"/>
      <c r="AP56" s="13"/>
      <c r="AQ56" s="13"/>
    </row>
    <row r="57" spans="1:58" ht="13.5" customHeight="1">
      <c r="AO57" s="55"/>
      <c r="AP57" s="55"/>
      <c r="AQ57" s="55"/>
    </row>
    <row r="58" spans="1:58" ht="13.5" hidden="1" customHeight="1">
      <c r="K58" s="56" t="s">
        <v>75</v>
      </c>
      <c r="AO58" s="35"/>
      <c r="AP58" s="35"/>
      <c r="AQ58" s="35"/>
    </row>
    <row r="59" spans="1:58" ht="13.5" hidden="1" customHeight="1">
      <c r="AO59" s="35"/>
      <c r="AP59" s="35"/>
      <c r="AQ59" s="35"/>
    </row>
    <row r="60" spans="1:58" ht="13.5" hidden="1" customHeight="1">
      <c r="K60" s="56" t="s">
        <v>6</v>
      </c>
      <c r="L60" s="56" t="s">
        <v>76</v>
      </c>
      <c r="AO60" s="35"/>
      <c r="AP60" s="35"/>
      <c r="AQ60" s="35"/>
    </row>
    <row r="61" spans="1:58" ht="13.5" hidden="1" customHeight="1">
      <c r="K61" s="56" t="s">
        <v>77</v>
      </c>
      <c r="L61" s="4" t="s">
        <v>78</v>
      </c>
      <c r="AO61" s="35"/>
      <c r="AP61" s="35"/>
      <c r="AQ61" s="35"/>
    </row>
    <row r="62" spans="1:58" ht="13.5" hidden="1" customHeight="1">
      <c r="K62" s="56" t="s">
        <v>79</v>
      </c>
      <c r="L62" s="56" t="s">
        <v>80</v>
      </c>
    </row>
    <row r="63" spans="1:58" ht="13.5" hidden="1" customHeight="1">
      <c r="K63" s="56" t="s">
        <v>81</v>
      </c>
      <c r="L63" s="56" t="s">
        <v>82</v>
      </c>
    </row>
    <row r="64" spans="1:58" ht="13.5" hidden="1" customHeight="1">
      <c r="K64" s="56" t="s">
        <v>83</v>
      </c>
      <c r="L64" s="56" t="s">
        <v>84</v>
      </c>
    </row>
    <row r="65" spans="11:22" ht="13.5" hidden="1" customHeight="1">
      <c r="K65" s="56" t="s">
        <v>85</v>
      </c>
      <c r="L65" s="56" t="s">
        <v>86</v>
      </c>
    </row>
    <row r="66" spans="11:22" ht="13.5" hidden="1" customHeight="1">
      <c r="K66" s="56" t="s">
        <v>87</v>
      </c>
      <c r="L66" s="56" t="s">
        <v>88</v>
      </c>
    </row>
    <row r="67" spans="11:22" ht="13.5" hidden="1" customHeight="1">
      <c r="K67" s="56" t="s">
        <v>89</v>
      </c>
      <c r="L67" s="56" t="s">
        <v>90</v>
      </c>
    </row>
    <row r="68" spans="11:22" ht="13.5" hidden="1" customHeight="1">
      <c r="K68" s="56" t="s">
        <v>91</v>
      </c>
      <c r="L68" s="56" t="s">
        <v>92</v>
      </c>
    </row>
    <row r="69" spans="11:22" ht="13.5" hidden="1" customHeight="1">
      <c r="K69" s="56" t="s">
        <v>93</v>
      </c>
      <c r="L69" s="56" t="s">
        <v>94</v>
      </c>
    </row>
    <row r="70" spans="11:22" ht="13.5" hidden="1" customHeight="1">
      <c r="K70" s="56" t="s">
        <v>95</v>
      </c>
      <c r="L70" s="56" t="s">
        <v>96</v>
      </c>
      <c r="U70" s="56"/>
      <c r="V70" s="56"/>
    </row>
    <row r="71" spans="11:22" ht="13.5" hidden="1" customHeight="1">
      <c r="K71" s="56" t="s">
        <v>97</v>
      </c>
      <c r="L71" s="56" t="s">
        <v>98</v>
      </c>
      <c r="U71" s="56"/>
      <c r="V71" s="56"/>
    </row>
    <row r="72" spans="11:22" ht="13.5" hidden="1" customHeight="1">
      <c r="K72" s="56" t="s">
        <v>99</v>
      </c>
      <c r="L72" s="56" t="s">
        <v>100</v>
      </c>
      <c r="U72" s="56"/>
      <c r="V72" s="56"/>
    </row>
    <row r="73" spans="11:22" ht="13.5" hidden="1" customHeight="1">
      <c r="K73" s="56" t="s">
        <v>101</v>
      </c>
      <c r="L73" s="56" t="s">
        <v>102</v>
      </c>
    </row>
    <row r="74" spans="11:22" ht="13.5" hidden="1" customHeight="1">
      <c r="K74" s="4" t="s">
        <v>103</v>
      </c>
      <c r="L74" s="4" t="s">
        <v>104</v>
      </c>
    </row>
    <row r="75" spans="11:22" ht="13.5" hidden="1" customHeight="1">
      <c r="K75" s="4" t="s">
        <v>69</v>
      </c>
      <c r="L75" s="4" t="s">
        <v>105</v>
      </c>
    </row>
    <row r="76" spans="11:22" ht="13.5" hidden="1" customHeight="1">
      <c r="K76" s="56" t="s">
        <v>67</v>
      </c>
      <c r="L76" s="56" t="s">
        <v>106</v>
      </c>
    </row>
    <row r="77" spans="11:22" ht="13.5" hidden="1" customHeight="1"/>
    <row r="78" spans="11:22" ht="13.5" hidden="1" customHeight="1"/>
    <row r="79" spans="11:22" ht="13.5" hidden="1" customHeight="1"/>
    <row r="80" spans="11:22" ht="13.5" hidden="1" customHeight="1"/>
    <row r="81" spans="5:37" ht="13.5" hidden="1" customHeight="1"/>
    <row r="82" spans="5:37" ht="13.5" hidden="1" customHeight="1"/>
    <row r="83" spans="5:37" ht="13.5" hidden="1" customHeight="1">
      <c r="E83" s="53"/>
      <c r="F83" s="57">
        <v>1</v>
      </c>
      <c r="G83" s="57">
        <v>2</v>
      </c>
      <c r="H83" s="57">
        <v>3</v>
      </c>
      <c r="I83" s="57">
        <v>4</v>
      </c>
      <c r="J83" s="57">
        <v>5</v>
      </c>
      <c r="K83" s="57">
        <v>6</v>
      </c>
      <c r="L83" s="57">
        <v>7</v>
      </c>
      <c r="M83" s="57">
        <v>8</v>
      </c>
      <c r="N83" s="57">
        <v>9</v>
      </c>
      <c r="O83" s="57">
        <v>10</v>
      </c>
      <c r="P83" s="57">
        <v>11</v>
      </c>
      <c r="Q83" s="57">
        <v>12</v>
      </c>
      <c r="R83" s="57">
        <v>13</v>
      </c>
      <c r="S83" s="57">
        <v>14</v>
      </c>
      <c r="T83" s="57">
        <v>15</v>
      </c>
      <c r="U83" s="57">
        <v>16</v>
      </c>
      <c r="V83" s="57">
        <v>17</v>
      </c>
      <c r="W83" s="57">
        <v>18</v>
      </c>
      <c r="X83" s="57">
        <v>19</v>
      </c>
      <c r="Y83" s="57">
        <v>20</v>
      </c>
      <c r="Z83" s="57">
        <v>21</v>
      </c>
      <c r="AA83" s="57">
        <v>22</v>
      </c>
      <c r="AB83" s="57">
        <v>23</v>
      </c>
      <c r="AC83" s="57">
        <v>24</v>
      </c>
      <c r="AD83" s="57">
        <v>25</v>
      </c>
      <c r="AE83" s="57">
        <v>26</v>
      </c>
      <c r="AF83" s="57">
        <v>27</v>
      </c>
      <c r="AG83" s="57">
        <v>28</v>
      </c>
      <c r="AH83" s="57">
        <v>29</v>
      </c>
      <c r="AI83" s="57">
        <v>30</v>
      </c>
      <c r="AJ83" s="58">
        <v>31</v>
      </c>
      <c r="AK83" s="58">
        <v>31</v>
      </c>
    </row>
    <row r="84" spans="5:37" ht="13.5" hidden="1" customHeight="1">
      <c r="E84" s="51" t="s">
        <v>32</v>
      </c>
      <c r="F84" s="53">
        <f t="shared" ref="F84:AK84" si="24">IF(COUNTIF(G$11:G$30,$E84)=0,0,1)</f>
        <v>0</v>
      </c>
      <c r="G84" s="53">
        <f t="shared" si="24"/>
        <v>0</v>
      </c>
      <c r="H84" s="53">
        <f t="shared" si="24"/>
        <v>0</v>
      </c>
      <c r="I84" s="53">
        <f t="shared" si="24"/>
        <v>0</v>
      </c>
      <c r="J84" s="53">
        <f t="shared" si="24"/>
        <v>0</v>
      </c>
      <c r="K84" s="53">
        <f t="shared" si="24"/>
        <v>0</v>
      </c>
      <c r="L84" s="53">
        <f t="shared" si="24"/>
        <v>0</v>
      </c>
      <c r="M84" s="53">
        <f t="shared" si="24"/>
        <v>0</v>
      </c>
      <c r="N84" s="53">
        <f t="shared" si="24"/>
        <v>0</v>
      </c>
      <c r="O84" s="53">
        <f t="shared" si="24"/>
        <v>0</v>
      </c>
      <c r="P84" s="53">
        <f t="shared" si="24"/>
        <v>0</v>
      </c>
      <c r="Q84" s="53">
        <f t="shared" si="24"/>
        <v>0</v>
      </c>
      <c r="R84" s="53">
        <f t="shared" si="24"/>
        <v>0</v>
      </c>
      <c r="S84" s="53">
        <f t="shared" si="24"/>
        <v>0</v>
      </c>
      <c r="T84" s="53">
        <f t="shared" si="24"/>
        <v>0</v>
      </c>
      <c r="U84" s="53">
        <f t="shared" si="24"/>
        <v>0</v>
      </c>
      <c r="V84" s="53">
        <f t="shared" si="24"/>
        <v>0</v>
      </c>
      <c r="W84" s="53">
        <f t="shared" si="24"/>
        <v>0</v>
      </c>
      <c r="X84" s="53">
        <f t="shared" si="24"/>
        <v>0</v>
      </c>
      <c r="Y84" s="53">
        <f t="shared" si="24"/>
        <v>0</v>
      </c>
      <c r="Z84" s="53">
        <f t="shared" si="24"/>
        <v>0</v>
      </c>
      <c r="AA84" s="53">
        <f t="shared" si="24"/>
        <v>0</v>
      </c>
      <c r="AB84" s="53">
        <f t="shared" si="24"/>
        <v>0</v>
      </c>
      <c r="AC84" s="53">
        <f t="shared" si="24"/>
        <v>0</v>
      </c>
      <c r="AD84" s="53">
        <f t="shared" si="24"/>
        <v>0</v>
      </c>
      <c r="AE84" s="53">
        <f t="shared" si="24"/>
        <v>0</v>
      </c>
      <c r="AF84" s="53">
        <f t="shared" si="24"/>
        <v>0</v>
      </c>
      <c r="AG84" s="53">
        <f t="shared" si="24"/>
        <v>0</v>
      </c>
      <c r="AH84" s="53">
        <f t="shared" si="24"/>
        <v>0</v>
      </c>
      <c r="AI84" s="53">
        <f t="shared" si="24"/>
        <v>0</v>
      </c>
      <c r="AJ84" s="53">
        <f t="shared" si="24"/>
        <v>0</v>
      </c>
      <c r="AK84" s="53">
        <f t="shared" si="24"/>
        <v>0</v>
      </c>
    </row>
    <row r="85" spans="5:37" ht="13.5" hidden="1" customHeight="1">
      <c r="E85" s="51" t="s">
        <v>30</v>
      </c>
      <c r="F85" s="53">
        <f t="shared" ref="F85:AK85" si="25">IF(COUNTIF(G$11:G$30,$E85)=0,0,1)</f>
        <v>0</v>
      </c>
      <c r="G85" s="53">
        <f t="shared" si="25"/>
        <v>0</v>
      </c>
      <c r="H85" s="53">
        <f t="shared" si="25"/>
        <v>0</v>
      </c>
      <c r="I85" s="53">
        <f t="shared" si="25"/>
        <v>0</v>
      </c>
      <c r="J85" s="53">
        <f t="shared" si="25"/>
        <v>0</v>
      </c>
      <c r="K85" s="53">
        <f t="shared" si="25"/>
        <v>0</v>
      </c>
      <c r="L85" s="53">
        <f t="shared" si="25"/>
        <v>0</v>
      </c>
      <c r="M85" s="53">
        <f t="shared" si="25"/>
        <v>0</v>
      </c>
      <c r="N85" s="53">
        <f t="shared" si="25"/>
        <v>0</v>
      </c>
      <c r="O85" s="53">
        <f t="shared" si="25"/>
        <v>0</v>
      </c>
      <c r="P85" s="53">
        <f t="shared" si="25"/>
        <v>0</v>
      </c>
      <c r="Q85" s="53">
        <f t="shared" si="25"/>
        <v>0</v>
      </c>
      <c r="R85" s="53">
        <f t="shared" si="25"/>
        <v>0</v>
      </c>
      <c r="S85" s="53">
        <f t="shared" si="25"/>
        <v>0</v>
      </c>
      <c r="T85" s="53">
        <f t="shared" si="25"/>
        <v>0</v>
      </c>
      <c r="U85" s="53">
        <f t="shared" si="25"/>
        <v>0</v>
      </c>
      <c r="V85" s="53">
        <f t="shared" si="25"/>
        <v>0</v>
      </c>
      <c r="W85" s="53">
        <f t="shared" si="25"/>
        <v>0</v>
      </c>
      <c r="X85" s="53">
        <f t="shared" si="25"/>
        <v>0</v>
      </c>
      <c r="Y85" s="53">
        <f t="shared" si="25"/>
        <v>0</v>
      </c>
      <c r="Z85" s="53">
        <f t="shared" si="25"/>
        <v>0</v>
      </c>
      <c r="AA85" s="53">
        <f t="shared" si="25"/>
        <v>0</v>
      </c>
      <c r="AB85" s="53">
        <f t="shared" si="25"/>
        <v>0</v>
      </c>
      <c r="AC85" s="53">
        <f t="shared" si="25"/>
        <v>0</v>
      </c>
      <c r="AD85" s="53">
        <f t="shared" si="25"/>
        <v>0</v>
      </c>
      <c r="AE85" s="53">
        <f t="shared" si="25"/>
        <v>0</v>
      </c>
      <c r="AF85" s="53">
        <f t="shared" si="25"/>
        <v>0</v>
      </c>
      <c r="AG85" s="53">
        <f t="shared" si="25"/>
        <v>0</v>
      </c>
      <c r="AH85" s="53">
        <f t="shared" si="25"/>
        <v>0</v>
      </c>
      <c r="AI85" s="53">
        <f t="shared" si="25"/>
        <v>0</v>
      </c>
      <c r="AJ85" s="53">
        <f t="shared" si="25"/>
        <v>0</v>
      </c>
      <c r="AK85" s="53">
        <f t="shared" si="25"/>
        <v>0</v>
      </c>
    </row>
    <row r="86" spans="5:37" ht="13.5" hidden="1" customHeight="1">
      <c r="E86" s="51" t="s">
        <v>31</v>
      </c>
      <c r="F86" s="53">
        <f t="shared" ref="F86:AK86" si="26">IF(COUNTIF(G$11:G$30,$E86)=0,0,1)</f>
        <v>0</v>
      </c>
      <c r="G86" s="53">
        <f t="shared" si="26"/>
        <v>0</v>
      </c>
      <c r="H86" s="53">
        <f t="shared" si="26"/>
        <v>0</v>
      </c>
      <c r="I86" s="53">
        <f t="shared" si="26"/>
        <v>0</v>
      </c>
      <c r="J86" s="53">
        <f t="shared" si="26"/>
        <v>0</v>
      </c>
      <c r="K86" s="53">
        <f t="shared" si="26"/>
        <v>0</v>
      </c>
      <c r="L86" s="53">
        <f t="shared" si="26"/>
        <v>0</v>
      </c>
      <c r="M86" s="53">
        <f t="shared" si="26"/>
        <v>0</v>
      </c>
      <c r="N86" s="53">
        <f t="shared" si="26"/>
        <v>0</v>
      </c>
      <c r="O86" s="53">
        <f t="shared" si="26"/>
        <v>0</v>
      </c>
      <c r="P86" s="53">
        <f t="shared" si="26"/>
        <v>0</v>
      </c>
      <c r="Q86" s="53">
        <f t="shared" si="26"/>
        <v>0</v>
      </c>
      <c r="R86" s="53">
        <f t="shared" si="26"/>
        <v>0</v>
      </c>
      <c r="S86" s="53">
        <f t="shared" si="26"/>
        <v>0</v>
      </c>
      <c r="T86" s="53">
        <f t="shared" si="26"/>
        <v>0</v>
      </c>
      <c r="U86" s="53">
        <f t="shared" si="26"/>
        <v>0</v>
      </c>
      <c r="V86" s="53">
        <f t="shared" si="26"/>
        <v>0</v>
      </c>
      <c r="W86" s="53">
        <f t="shared" si="26"/>
        <v>0</v>
      </c>
      <c r="X86" s="53">
        <f t="shared" si="26"/>
        <v>0</v>
      </c>
      <c r="Y86" s="53">
        <f t="shared" si="26"/>
        <v>0</v>
      </c>
      <c r="Z86" s="53">
        <f t="shared" si="26"/>
        <v>0</v>
      </c>
      <c r="AA86" s="53">
        <f t="shared" si="26"/>
        <v>0</v>
      </c>
      <c r="AB86" s="53">
        <f t="shared" si="26"/>
        <v>0</v>
      </c>
      <c r="AC86" s="53">
        <f t="shared" si="26"/>
        <v>0</v>
      </c>
      <c r="AD86" s="53">
        <f t="shared" si="26"/>
        <v>0</v>
      </c>
      <c r="AE86" s="53">
        <f t="shared" si="26"/>
        <v>0</v>
      </c>
      <c r="AF86" s="53">
        <f t="shared" si="26"/>
        <v>0</v>
      </c>
      <c r="AG86" s="53">
        <f t="shared" si="26"/>
        <v>0</v>
      </c>
      <c r="AH86" s="53">
        <f t="shared" si="26"/>
        <v>0</v>
      </c>
      <c r="AI86" s="53">
        <f t="shared" si="26"/>
        <v>0</v>
      </c>
      <c r="AJ86" s="53">
        <f t="shared" si="26"/>
        <v>0</v>
      </c>
      <c r="AK86" s="53">
        <f t="shared" si="26"/>
        <v>0</v>
      </c>
    </row>
    <row r="87" spans="5:37" ht="13.5" hidden="1" customHeight="1">
      <c r="E87" s="51" t="s">
        <v>57</v>
      </c>
      <c r="F87" s="53">
        <f t="shared" ref="F87:AK87" si="27">IF(COUNTIF(G$11:G$30,$E87)=0,0,1)</f>
        <v>0</v>
      </c>
      <c r="G87" s="53">
        <f t="shared" si="27"/>
        <v>0</v>
      </c>
      <c r="H87" s="53">
        <f t="shared" si="27"/>
        <v>0</v>
      </c>
      <c r="I87" s="53">
        <f t="shared" si="27"/>
        <v>0</v>
      </c>
      <c r="J87" s="53">
        <f t="shared" si="27"/>
        <v>0</v>
      </c>
      <c r="K87" s="53">
        <f t="shared" si="27"/>
        <v>0</v>
      </c>
      <c r="L87" s="53">
        <f t="shared" si="27"/>
        <v>0</v>
      </c>
      <c r="M87" s="53">
        <f t="shared" si="27"/>
        <v>0</v>
      </c>
      <c r="N87" s="53">
        <f t="shared" si="27"/>
        <v>0</v>
      </c>
      <c r="O87" s="53">
        <f t="shared" si="27"/>
        <v>0</v>
      </c>
      <c r="P87" s="53">
        <f t="shared" si="27"/>
        <v>0</v>
      </c>
      <c r="Q87" s="53">
        <f t="shared" si="27"/>
        <v>0</v>
      </c>
      <c r="R87" s="53">
        <f t="shared" si="27"/>
        <v>0</v>
      </c>
      <c r="S87" s="53">
        <f t="shared" si="27"/>
        <v>0</v>
      </c>
      <c r="T87" s="53">
        <f t="shared" si="27"/>
        <v>0</v>
      </c>
      <c r="U87" s="53">
        <f t="shared" si="27"/>
        <v>0</v>
      </c>
      <c r="V87" s="53">
        <f t="shared" si="27"/>
        <v>0</v>
      </c>
      <c r="W87" s="53">
        <f t="shared" si="27"/>
        <v>0</v>
      </c>
      <c r="X87" s="53">
        <f t="shared" si="27"/>
        <v>0</v>
      </c>
      <c r="Y87" s="53">
        <f t="shared" si="27"/>
        <v>0</v>
      </c>
      <c r="Z87" s="53">
        <f t="shared" si="27"/>
        <v>0</v>
      </c>
      <c r="AA87" s="53">
        <f t="shared" si="27"/>
        <v>0</v>
      </c>
      <c r="AB87" s="53">
        <f t="shared" si="27"/>
        <v>0</v>
      </c>
      <c r="AC87" s="53">
        <f t="shared" si="27"/>
        <v>0</v>
      </c>
      <c r="AD87" s="53">
        <f t="shared" si="27"/>
        <v>0</v>
      </c>
      <c r="AE87" s="53">
        <f t="shared" si="27"/>
        <v>0</v>
      </c>
      <c r="AF87" s="53">
        <f t="shared" si="27"/>
        <v>0</v>
      </c>
      <c r="AG87" s="53">
        <f t="shared" si="27"/>
        <v>0</v>
      </c>
      <c r="AH87" s="53">
        <f t="shared" si="27"/>
        <v>0</v>
      </c>
      <c r="AI87" s="53">
        <f t="shared" si="27"/>
        <v>0</v>
      </c>
      <c r="AJ87" s="53">
        <f t="shared" si="27"/>
        <v>0</v>
      </c>
      <c r="AK87" s="53">
        <f t="shared" si="27"/>
        <v>0</v>
      </c>
    </row>
    <row r="88" spans="5:37" ht="13.5" hidden="1" customHeight="1">
      <c r="E88" s="51" t="s">
        <v>58</v>
      </c>
      <c r="F88" s="53">
        <f t="shared" ref="F88:AK88" si="28">IF(COUNTIF(G$11:G$30,$E88)=0,0,1)</f>
        <v>0</v>
      </c>
      <c r="G88" s="53">
        <f t="shared" si="28"/>
        <v>0</v>
      </c>
      <c r="H88" s="53">
        <f t="shared" si="28"/>
        <v>0</v>
      </c>
      <c r="I88" s="53">
        <f t="shared" si="28"/>
        <v>0</v>
      </c>
      <c r="J88" s="53">
        <f t="shared" si="28"/>
        <v>0</v>
      </c>
      <c r="K88" s="53">
        <f t="shared" si="28"/>
        <v>0</v>
      </c>
      <c r="L88" s="53">
        <f t="shared" si="28"/>
        <v>0</v>
      </c>
      <c r="M88" s="53">
        <f t="shared" si="28"/>
        <v>0</v>
      </c>
      <c r="N88" s="53">
        <f t="shared" si="28"/>
        <v>0</v>
      </c>
      <c r="O88" s="53">
        <f t="shared" si="28"/>
        <v>0</v>
      </c>
      <c r="P88" s="53">
        <f t="shared" si="28"/>
        <v>0</v>
      </c>
      <c r="Q88" s="53">
        <f t="shared" si="28"/>
        <v>0</v>
      </c>
      <c r="R88" s="53">
        <f t="shared" si="28"/>
        <v>0</v>
      </c>
      <c r="S88" s="53">
        <f t="shared" si="28"/>
        <v>0</v>
      </c>
      <c r="T88" s="53">
        <f t="shared" si="28"/>
        <v>0</v>
      </c>
      <c r="U88" s="53">
        <f t="shared" si="28"/>
        <v>0</v>
      </c>
      <c r="V88" s="53">
        <f t="shared" si="28"/>
        <v>0</v>
      </c>
      <c r="W88" s="53">
        <f t="shared" si="28"/>
        <v>0</v>
      </c>
      <c r="X88" s="53">
        <f t="shared" si="28"/>
        <v>0</v>
      </c>
      <c r="Y88" s="53">
        <f t="shared" si="28"/>
        <v>0</v>
      </c>
      <c r="Z88" s="53">
        <f t="shared" si="28"/>
        <v>0</v>
      </c>
      <c r="AA88" s="53">
        <f t="shared" si="28"/>
        <v>0</v>
      </c>
      <c r="AB88" s="53">
        <f t="shared" si="28"/>
        <v>0</v>
      </c>
      <c r="AC88" s="53">
        <f t="shared" si="28"/>
        <v>0</v>
      </c>
      <c r="AD88" s="53">
        <f t="shared" si="28"/>
        <v>0</v>
      </c>
      <c r="AE88" s="53">
        <f t="shared" si="28"/>
        <v>0</v>
      </c>
      <c r="AF88" s="53">
        <f t="shared" si="28"/>
        <v>0</v>
      </c>
      <c r="AG88" s="53">
        <f t="shared" si="28"/>
        <v>0</v>
      </c>
      <c r="AH88" s="53">
        <f t="shared" si="28"/>
        <v>0</v>
      </c>
      <c r="AI88" s="53">
        <f t="shared" si="28"/>
        <v>0</v>
      </c>
      <c r="AJ88" s="53">
        <f t="shared" si="28"/>
        <v>0</v>
      </c>
      <c r="AK88" s="53">
        <f t="shared" si="28"/>
        <v>0</v>
      </c>
    </row>
    <row r="89" spans="5:37" ht="13.5" hidden="1" customHeight="1">
      <c r="E89" s="51" t="s">
        <v>59</v>
      </c>
      <c r="F89" s="53">
        <f t="shared" ref="F89:AK89" si="29">IF(COUNTIF(G$11:G$30,$E89)=0,0,1)</f>
        <v>0</v>
      </c>
      <c r="G89" s="53">
        <f t="shared" si="29"/>
        <v>0</v>
      </c>
      <c r="H89" s="53">
        <f t="shared" si="29"/>
        <v>0</v>
      </c>
      <c r="I89" s="53">
        <f t="shared" si="29"/>
        <v>0</v>
      </c>
      <c r="J89" s="53">
        <f t="shared" si="29"/>
        <v>0</v>
      </c>
      <c r="K89" s="53">
        <f t="shared" si="29"/>
        <v>0</v>
      </c>
      <c r="L89" s="53">
        <f t="shared" si="29"/>
        <v>0</v>
      </c>
      <c r="M89" s="53">
        <f t="shared" si="29"/>
        <v>0</v>
      </c>
      <c r="N89" s="53">
        <f t="shared" si="29"/>
        <v>0</v>
      </c>
      <c r="O89" s="53">
        <f t="shared" si="29"/>
        <v>0</v>
      </c>
      <c r="P89" s="53">
        <f t="shared" si="29"/>
        <v>0</v>
      </c>
      <c r="Q89" s="53">
        <f t="shared" si="29"/>
        <v>0</v>
      </c>
      <c r="R89" s="53">
        <f t="shared" si="29"/>
        <v>0</v>
      </c>
      <c r="S89" s="53">
        <f t="shared" si="29"/>
        <v>0</v>
      </c>
      <c r="T89" s="53">
        <f t="shared" si="29"/>
        <v>0</v>
      </c>
      <c r="U89" s="53">
        <f t="shared" si="29"/>
        <v>0</v>
      </c>
      <c r="V89" s="53">
        <f t="shared" si="29"/>
        <v>0</v>
      </c>
      <c r="W89" s="53">
        <f t="shared" si="29"/>
        <v>0</v>
      </c>
      <c r="X89" s="53">
        <f t="shared" si="29"/>
        <v>0</v>
      </c>
      <c r="Y89" s="53">
        <f t="shared" si="29"/>
        <v>0</v>
      </c>
      <c r="Z89" s="53">
        <f t="shared" si="29"/>
        <v>0</v>
      </c>
      <c r="AA89" s="53">
        <f t="shared" si="29"/>
        <v>0</v>
      </c>
      <c r="AB89" s="53">
        <f t="shared" si="29"/>
        <v>0</v>
      </c>
      <c r="AC89" s="53">
        <f t="shared" si="29"/>
        <v>0</v>
      </c>
      <c r="AD89" s="53">
        <f t="shared" si="29"/>
        <v>0</v>
      </c>
      <c r="AE89" s="53">
        <f t="shared" si="29"/>
        <v>0</v>
      </c>
      <c r="AF89" s="53">
        <f t="shared" si="29"/>
        <v>0</v>
      </c>
      <c r="AG89" s="53">
        <f t="shared" si="29"/>
        <v>0</v>
      </c>
      <c r="AH89" s="53">
        <f t="shared" si="29"/>
        <v>0</v>
      </c>
      <c r="AI89" s="53">
        <f t="shared" si="29"/>
        <v>0</v>
      </c>
      <c r="AJ89" s="53">
        <f t="shared" si="29"/>
        <v>0</v>
      </c>
      <c r="AK89" s="53">
        <f t="shared" si="29"/>
        <v>0</v>
      </c>
    </row>
    <row r="90" spans="5:37" ht="13.5" hidden="1" customHeight="1">
      <c r="E90" s="51" t="s">
        <v>60</v>
      </c>
      <c r="F90" s="53">
        <f t="shared" ref="F90:AK90" si="30">IF(COUNTIF(G$11:G$30,$E90)=0,0,1)</f>
        <v>0</v>
      </c>
      <c r="G90" s="53">
        <f t="shared" si="30"/>
        <v>0</v>
      </c>
      <c r="H90" s="53">
        <f t="shared" si="30"/>
        <v>0</v>
      </c>
      <c r="I90" s="53">
        <f t="shared" si="30"/>
        <v>0</v>
      </c>
      <c r="J90" s="53">
        <f t="shared" si="30"/>
        <v>0</v>
      </c>
      <c r="K90" s="53">
        <f t="shared" si="30"/>
        <v>0</v>
      </c>
      <c r="L90" s="53">
        <f t="shared" si="30"/>
        <v>0</v>
      </c>
      <c r="M90" s="53">
        <f t="shared" si="30"/>
        <v>0</v>
      </c>
      <c r="N90" s="53">
        <f t="shared" si="30"/>
        <v>0</v>
      </c>
      <c r="O90" s="53">
        <f t="shared" si="30"/>
        <v>0</v>
      </c>
      <c r="P90" s="53">
        <f t="shared" si="30"/>
        <v>0</v>
      </c>
      <c r="Q90" s="53">
        <f t="shared" si="30"/>
        <v>0</v>
      </c>
      <c r="R90" s="53">
        <f t="shared" si="30"/>
        <v>0</v>
      </c>
      <c r="S90" s="53">
        <f t="shared" si="30"/>
        <v>0</v>
      </c>
      <c r="T90" s="53">
        <f t="shared" si="30"/>
        <v>0</v>
      </c>
      <c r="U90" s="53">
        <f t="shared" si="30"/>
        <v>0</v>
      </c>
      <c r="V90" s="53">
        <f t="shared" si="30"/>
        <v>0</v>
      </c>
      <c r="W90" s="53">
        <f t="shared" si="30"/>
        <v>0</v>
      </c>
      <c r="X90" s="53">
        <f t="shared" si="30"/>
        <v>0</v>
      </c>
      <c r="Y90" s="53">
        <f t="shared" si="30"/>
        <v>0</v>
      </c>
      <c r="Z90" s="53">
        <f t="shared" si="30"/>
        <v>0</v>
      </c>
      <c r="AA90" s="53">
        <f t="shared" si="30"/>
        <v>0</v>
      </c>
      <c r="AB90" s="53">
        <f t="shared" si="30"/>
        <v>0</v>
      </c>
      <c r="AC90" s="53">
        <f t="shared" si="30"/>
        <v>0</v>
      </c>
      <c r="AD90" s="53">
        <f t="shared" si="30"/>
        <v>0</v>
      </c>
      <c r="AE90" s="53">
        <f t="shared" si="30"/>
        <v>0</v>
      </c>
      <c r="AF90" s="53">
        <f t="shared" si="30"/>
        <v>0</v>
      </c>
      <c r="AG90" s="53">
        <f t="shared" si="30"/>
        <v>0</v>
      </c>
      <c r="AH90" s="53">
        <f t="shared" si="30"/>
        <v>0</v>
      </c>
      <c r="AI90" s="53">
        <f t="shared" si="30"/>
        <v>0</v>
      </c>
      <c r="AJ90" s="53">
        <f t="shared" si="30"/>
        <v>0</v>
      </c>
      <c r="AK90" s="53">
        <f t="shared" si="30"/>
        <v>0</v>
      </c>
    </row>
    <row r="91" spans="5:37" ht="13.5" hidden="1" customHeight="1">
      <c r="E91" s="51" t="s">
        <v>61</v>
      </c>
      <c r="F91" s="53">
        <f t="shared" ref="F91:AK91" si="31">IF(COUNTIF(G$11:G$30,$E91)=0,0,1)</f>
        <v>0</v>
      </c>
      <c r="G91" s="53">
        <f t="shared" si="31"/>
        <v>0</v>
      </c>
      <c r="H91" s="53">
        <f t="shared" si="31"/>
        <v>0</v>
      </c>
      <c r="I91" s="53">
        <f t="shared" si="31"/>
        <v>0</v>
      </c>
      <c r="J91" s="53">
        <f t="shared" si="31"/>
        <v>0</v>
      </c>
      <c r="K91" s="53">
        <f t="shared" si="31"/>
        <v>0</v>
      </c>
      <c r="L91" s="53">
        <f t="shared" si="31"/>
        <v>0</v>
      </c>
      <c r="M91" s="53">
        <f t="shared" si="31"/>
        <v>0</v>
      </c>
      <c r="N91" s="53">
        <f t="shared" si="31"/>
        <v>0</v>
      </c>
      <c r="O91" s="53">
        <f t="shared" si="31"/>
        <v>0</v>
      </c>
      <c r="P91" s="53">
        <f t="shared" si="31"/>
        <v>0</v>
      </c>
      <c r="Q91" s="53">
        <f t="shared" si="31"/>
        <v>0</v>
      </c>
      <c r="R91" s="53">
        <f t="shared" si="31"/>
        <v>0</v>
      </c>
      <c r="S91" s="53">
        <f t="shared" si="31"/>
        <v>0</v>
      </c>
      <c r="T91" s="53">
        <f t="shared" si="31"/>
        <v>0</v>
      </c>
      <c r="U91" s="53">
        <f t="shared" si="31"/>
        <v>0</v>
      </c>
      <c r="V91" s="53">
        <f t="shared" si="31"/>
        <v>0</v>
      </c>
      <c r="W91" s="53">
        <f t="shared" si="31"/>
        <v>0</v>
      </c>
      <c r="X91" s="53">
        <f t="shared" si="31"/>
        <v>0</v>
      </c>
      <c r="Y91" s="53">
        <f t="shared" si="31"/>
        <v>0</v>
      </c>
      <c r="Z91" s="53">
        <f t="shared" si="31"/>
        <v>0</v>
      </c>
      <c r="AA91" s="53">
        <f t="shared" si="31"/>
        <v>0</v>
      </c>
      <c r="AB91" s="53">
        <f t="shared" si="31"/>
        <v>0</v>
      </c>
      <c r="AC91" s="53">
        <f t="shared" si="31"/>
        <v>0</v>
      </c>
      <c r="AD91" s="53">
        <f t="shared" si="31"/>
        <v>0</v>
      </c>
      <c r="AE91" s="53">
        <f t="shared" si="31"/>
        <v>0</v>
      </c>
      <c r="AF91" s="53">
        <f t="shared" si="31"/>
        <v>0</v>
      </c>
      <c r="AG91" s="53">
        <f t="shared" si="31"/>
        <v>0</v>
      </c>
      <c r="AH91" s="53">
        <f t="shared" si="31"/>
        <v>0</v>
      </c>
      <c r="AI91" s="53">
        <f t="shared" si="31"/>
        <v>0</v>
      </c>
      <c r="AJ91" s="53">
        <f t="shared" si="31"/>
        <v>0</v>
      </c>
      <c r="AK91" s="53">
        <f t="shared" si="31"/>
        <v>0</v>
      </c>
    </row>
    <row r="92" spans="5:37" ht="13.5" hidden="1" customHeight="1">
      <c r="E92" s="51" t="s">
        <v>62</v>
      </c>
      <c r="F92" s="53">
        <f t="shared" ref="F92:AK92" si="32">IF(COUNTIF(G$11:G$30,$E92)=0,0,1)</f>
        <v>0</v>
      </c>
      <c r="G92" s="53">
        <f t="shared" si="32"/>
        <v>0</v>
      </c>
      <c r="H92" s="53">
        <f t="shared" si="32"/>
        <v>0</v>
      </c>
      <c r="I92" s="53">
        <f t="shared" si="32"/>
        <v>0</v>
      </c>
      <c r="J92" s="53">
        <f t="shared" si="32"/>
        <v>0</v>
      </c>
      <c r="K92" s="53">
        <f t="shared" si="32"/>
        <v>0</v>
      </c>
      <c r="L92" s="53">
        <f t="shared" si="32"/>
        <v>0</v>
      </c>
      <c r="M92" s="53">
        <f t="shared" si="32"/>
        <v>0</v>
      </c>
      <c r="N92" s="53">
        <f t="shared" si="32"/>
        <v>0</v>
      </c>
      <c r="O92" s="53">
        <f t="shared" si="32"/>
        <v>0</v>
      </c>
      <c r="P92" s="53">
        <f t="shared" si="32"/>
        <v>0</v>
      </c>
      <c r="Q92" s="53">
        <f t="shared" si="32"/>
        <v>0</v>
      </c>
      <c r="R92" s="53">
        <f t="shared" si="32"/>
        <v>0</v>
      </c>
      <c r="S92" s="53">
        <f t="shared" si="32"/>
        <v>0</v>
      </c>
      <c r="T92" s="53">
        <f t="shared" si="32"/>
        <v>0</v>
      </c>
      <c r="U92" s="53">
        <f t="shared" si="32"/>
        <v>0</v>
      </c>
      <c r="V92" s="53">
        <f t="shared" si="32"/>
        <v>0</v>
      </c>
      <c r="W92" s="53">
        <f t="shared" si="32"/>
        <v>0</v>
      </c>
      <c r="X92" s="53">
        <f t="shared" si="32"/>
        <v>0</v>
      </c>
      <c r="Y92" s="53">
        <f t="shared" si="32"/>
        <v>0</v>
      </c>
      <c r="Z92" s="53">
        <f t="shared" si="32"/>
        <v>0</v>
      </c>
      <c r="AA92" s="53">
        <f t="shared" si="32"/>
        <v>0</v>
      </c>
      <c r="AB92" s="53">
        <f t="shared" si="32"/>
        <v>0</v>
      </c>
      <c r="AC92" s="53">
        <f t="shared" si="32"/>
        <v>0</v>
      </c>
      <c r="AD92" s="53">
        <f t="shared" si="32"/>
        <v>0</v>
      </c>
      <c r="AE92" s="53">
        <f t="shared" si="32"/>
        <v>0</v>
      </c>
      <c r="AF92" s="53">
        <f t="shared" si="32"/>
        <v>0</v>
      </c>
      <c r="AG92" s="53">
        <f t="shared" si="32"/>
        <v>0</v>
      </c>
      <c r="AH92" s="53">
        <f t="shared" si="32"/>
        <v>0</v>
      </c>
      <c r="AI92" s="53">
        <f t="shared" si="32"/>
        <v>0</v>
      </c>
      <c r="AJ92" s="53">
        <f t="shared" si="32"/>
        <v>0</v>
      </c>
      <c r="AK92" s="53">
        <f t="shared" si="32"/>
        <v>0</v>
      </c>
    </row>
    <row r="93" spans="5:37" ht="13.5" hidden="1" customHeight="1">
      <c r="E93" s="51" t="s">
        <v>107</v>
      </c>
      <c r="F93" s="53">
        <f t="shared" ref="F93:AK93" si="33">IF(COUNTIF(G$11:G$30,$E93)=0,0,1)</f>
        <v>0</v>
      </c>
      <c r="G93" s="53">
        <f t="shared" si="33"/>
        <v>0</v>
      </c>
      <c r="H93" s="53">
        <f t="shared" si="33"/>
        <v>0</v>
      </c>
      <c r="I93" s="53">
        <f t="shared" si="33"/>
        <v>0</v>
      </c>
      <c r="J93" s="53">
        <f t="shared" si="33"/>
        <v>0</v>
      </c>
      <c r="K93" s="53">
        <f t="shared" si="33"/>
        <v>0</v>
      </c>
      <c r="L93" s="53">
        <f t="shared" si="33"/>
        <v>0</v>
      </c>
      <c r="M93" s="53">
        <f t="shared" si="33"/>
        <v>0</v>
      </c>
      <c r="N93" s="53">
        <f t="shared" si="33"/>
        <v>0</v>
      </c>
      <c r="O93" s="53">
        <f t="shared" si="33"/>
        <v>0</v>
      </c>
      <c r="P93" s="53">
        <f t="shared" si="33"/>
        <v>0</v>
      </c>
      <c r="Q93" s="53">
        <f t="shared" si="33"/>
        <v>0</v>
      </c>
      <c r="R93" s="53">
        <f t="shared" si="33"/>
        <v>0</v>
      </c>
      <c r="S93" s="53">
        <f t="shared" si="33"/>
        <v>0</v>
      </c>
      <c r="T93" s="53">
        <f t="shared" si="33"/>
        <v>0</v>
      </c>
      <c r="U93" s="53">
        <f t="shared" si="33"/>
        <v>0</v>
      </c>
      <c r="V93" s="53">
        <f t="shared" si="33"/>
        <v>0</v>
      </c>
      <c r="W93" s="53">
        <f t="shared" si="33"/>
        <v>0</v>
      </c>
      <c r="X93" s="53">
        <f t="shared" si="33"/>
        <v>0</v>
      </c>
      <c r="Y93" s="53">
        <f t="shared" si="33"/>
        <v>0</v>
      </c>
      <c r="Z93" s="53">
        <f t="shared" si="33"/>
        <v>0</v>
      </c>
      <c r="AA93" s="53">
        <f t="shared" si="33"/>
        <v>0</v>
      </c>
      <c r="AB93" s="53">
        <f t="shared" si="33"/>
        <v>0</v>
      </c>
      <c r="AC93" s="53">
        <f t="shared" si="33"/>
        <v>0</v>
      </c>
      <c r="AD93" s="53">
        <f t="shared" si="33"/>
        <v>0</v>
      </c>
      <c r="AE93" s="53">
        <f t="shared" si="33"/>
        <v>0</v>
      </c>
      <c r="AF93" s="53">
        <f t="shared" si="33"/>
        <v>0</v>
      </c>
      <c r="AG93" s="53">
        <f t="shared" si="33"/>
        <v>0</v>
      </c>
      <c r="AH93" s="53">
        <f t="shared" si="33"/>
        <v>0</v>
      </c>
      <c r="AI93" s="53">
        <f t="shared" si="33"/>
        <v>0</v>
      </c>
      <c r="AJ93" s="53">
        <f t="shared" si="33"/>
        <v>0</v>
      </c>
      <c r="AK93" s="53">
        <f t="shared" si="33"/>
        <v>0</v>
      </c>
    </row>
    <row r="94" spans="5:37" ht="13.5" hidden="1" customHeight="1">
      <c r="E94" s="51" t="s">
        <v>108</v>
      </c>
      <c r="F94" s="53">
        <f t="shared" ref="F94:AK94" si="34">IF(COUNTIF(G$11:G$30,$E94)=0,0,1)</f>
        <v>0</v>
      </c>
      <c r="G94" s="53">
        <f t="shared" si="34"/>
        <v>0</v>
      </c>
      <c r="H94" s="53">
        <f t="shared" si="34"/>
        <v>0</v>
      </c>
      <c r="I94" s="53">
        <f t="shared" si="34"/>
        <v>0</v>
      </c>
      <c r="J94" s="53">
        <f t="shared" si="34"/>
        <v>0</v>
      </c>
      <c r="K94" s="53">
        <f t="shared" si="34"/>
        <v>0</v>
      </c>
      <c r="L94" s="53">
        <f t="shared" si="34"/>
        <v>0</v>
      </c>
      <c r="M94" s="53">
        <f t="shared" si="34"/>
        <v>0</v>
      </c>
      <c r="N94" s="53">
        <f t="shared" si="34"/>
        <v>0</v>
      </c>
      <c r="O94" s="53">
        <f t="shared" si="34"/>
        <v>0</v>
      </c>
      <c r="P94" s="53">
        <f t="shared" si="34"/>
        <v>0</v>
      </c>
      <c r="Q94" s="53">
        <f t="shared" si="34"/>
        <v>0</v>
      </c>
      <c r="R94" s="53">
        <f t="shared" si="34"/>
        <v>0</v>
      </c>
      <c r="S94" s="53">
        <f t="shared" si="34"/>
        <v>0</v>
      </c>
      <c r="T94" s="53">
        <f t="shared" si="34"/>
        <v>0</v>
      </c>
      <c r="U94" s="53">
        <f t="shared" si="34"/>
        <v>0</v>
      </c>
      <c r="V94" s="53">
        <f t="shared" si="34"/>
        <v>0</v>
      </c>
      <c r="W94" s="53">
        <f t="shared" si="34"/>
        <v>0</v>
      </c>
      <c r="X94" s="53">
        <f t="shared" si="34"/>
        <v>0</v>
      </c>
      <c r="Y94" s="53">
        <f t="shared" si="34"/>
        <v>0</v>
      </c>
      <c r="Z94" s="53">
        <f t="shared" si="34"/>
        <v>0</v>
      </c>
      <c r="AA94" s="53">
        <f t="shared" si="34"/>
        <v>0</v>
      </c>
      <c r="AB94" s="53">
        <f t="shared" si="34"/>
        <v>0</v>
      </c>
      <c r="AC94" s="53">
        <f t="shared" si="34"/>
        <v>0</v>
      </c>
      <c r="AD94" s="53">
        <f t="shared" si="34"/>
        <v>0</v>
      </c>
      <c r="AE94" s="53">
        <f t="shared" si="34"/>
        <v>0</v>
      </c>
      <c r="AF94" s="53">
        <f t="shared" si="34"/>
        <v>0</v>
      </c>
      <c r="AG94" s="53">
        <f t="shared" si="34"/>
        <v>0</v>
      </c>
      <c r="AH94" s="53">
        <f t="shared" si="34"/>
        <v>0</v>
      </c>
      <c r="AI94" s="53">
        <f t="shared" si="34"/>
        <v>0</v>
      </c>
      <c r="AJ94" s="53">
        <f t="shared" si="34"/>
        <v>0</v>
      </c>
      <c r="AK94" s="53">
        <f t="shared" si="34"/>
        <v>0</v>
      </c>
    </row>
    <row r="95" spans="5:37" ht="13.5" hidden="1" customHeight="1">
      <c r="E95" s="51" t="s">
        <v>109</v>
      </c>
      <c r="F95" s="53">
        <f t="shared" ref="F95:AK95" si="35">IF(COUNTIF(G$11:G$30,$E95)=0,0,1)</f>
        <v>0</v>
      </c>
      <c r="G95" s="53">
        <f t="shared" si="35"/>
        <v>0</v>
      </c>
      <c r="H95" s="53">
        <f t="shared" si="35"/>
        <v>0</v>
      </c>
      <c r="I95" s="53">
        <f t="shared" si="35"/>
        <v>0</v>
      </c>
      <c r="J95" s="53">
        <f t="shared" si="35"/>
        <v>0</v>
      </c>
      <c r="K95" s="53">
        <f t="shared" si="35"/>
        <v>0</v>
      </c>
      <c r="L95" s="53">
        <f t="shared" si="35"/>
        <v>0</v>
      </c>
      <c r="M95" s="53">
        <f t="shared" si="35"/>
        <v>0</v>
      </c>
      <c r="N95" s="53">
        <f t="shared" si="35"/>
        <v>0</v>
      </c>
      <c r="O95" s="53">
        <f t="shared" si="35"/>
        <v>0</v>
      </c>
      <c r="P95" s="53">
        <f t="shared" si="35"/>
        <v>0</v>
      </c>
      <c r="Q95" s="53">
        <f t="shared" si="35"/>
        <v>0</v>
      </c>
      <c r="R95" s="53">
        <f t="shared" si="35"/>
        <v>0</v>
      </c>
      <c r="S95" s="53">
        <f t="shared" si="35"/>
        <v>0</v>
      </c>
      <c r="T95" s="53">
        <f t="shared" si="35"/>
        <v>0</v>
      </c>
      <c r="U95" s="53">
        <f t="shared" si="35"/>
        <v>0</v>
      </c>
      <c r="V95" s="53">
        <f t="shared" si="35"/>
        <v>0</v>
      </c>
      <c r="W95" s="53">
        <f t="shared" si="35"/>
        <v>0</v>
      </c>
      <c r="X95" s="53">
        <f t="shared" si="35"/>
        <v>0</v>
      </c>
      <c r="Y95" s="53">
        <f t="shared" si="35"/>
        <v>0</v>
      </c>
      <c r="Z95" s="53">
        <f t="shared" si="35"/>
        <v>0</v>
      </c>
      <c r="AA95" s="53">
        <f t="shared" si="35"/>
        <v>0</v>
      </c>
      <c r="AB95" s="53">
        <f t="shared" si="35"/>
        <v>0</v>
      </c>
      <c r="AC95" s="53">
        <f t="shared" si="35"/>
        <v>0</v>
      </c>
      <c r="AD95" s="53">
        <f t="shared" si="35"/>
        <v>0</v>
      </c>
      <c r="AE95" s="53">
        <f t="shared" si="35"/>
        <v>0</v>
      </c>
      <c r="AF95" s="53">
        <f t="shared" si="35"/>
        <v>0</v>
      </c>
      <c r="AG95" s="53">
        <f t="shared" si="35"/>
        <v>0</v>
      </c>
      <c r="AH95" s="53">
        <f t="shared" si="35"/>
        <v>0</v>
      </c>
      <c r="AI95" s="53">
        <f t="shared" si="35"/>
        <v>0</v>
      </c>
      <c r="AJ95" s="53">
        <f t="shared" si="35"/>
        <v>0</v>
      </c>
      <c r="AK95" s="53">
        <f t="shared" si="35"/>
        <v>0</v>
      </c>
    </row>
    <row r="96" spans="5:37" ht="13.5" hidden="1" customHeight="1">
      <c r="E96" s="51" t="s">
        <v>110</v>
      </c>
      <c r="F96" s="53">
        <f t="shared" ref="F96:AK96" si="36">IF(COUNTIF(G$11:G$30,$E96)=0,0,1)</f>
        <v>0</v>
      </c>
      <c r="G96" s="53">
        <f t="shared" si="36"/>
        <v>0</v>
      </c>
      <c r="H96" s="53">
        <f t="shared" si="36"/>
        <v>0</v>
      </c>
      <c r="I96" s="53">
        <f t="shared" si="36"/>
        <v>0</v>
      </c>
      <c r="J96" s="53">
        <f t="shared" si="36"/>
        <v>0</v>
      </c>
      <c r="K96" s="53">
        <f t="shared" si="36"/>
        <v>0</v>
      </c>
      <c r="L96" s="53">
        <f t="shared" si="36"/>
        <v>0</v>
      </c>
      <c r="M96" s="53">
        <f t="shared" si="36"/>
        <v>0</v>
      </c>
      <c r="N96" s="53">
        <f t="shared" si="36"/>
        <v>0</v>
      </c>
      <c r="O96" s="53">
        <f t="shared" si="36"/>
        <v>0</v>
      </c>
      <c r="P96" s="53">
        <f t="shared" si="36"/>
        <v>0</v>
      </c>
      <c r="Q96" s="53">
        <f t="shared" si="36"/>
        <v>0</v>
      </c>
      <c r="R96" s="53">
        <f t="shared" si="36"/>
        <v>0</v>
      </c>
      <c r="S96" s="53">
        <f t="shared" si="36"/>
        <v>0</v>
      </c>
      <c r="T96" s="53">
        <f t="shared" si="36"/>
        <v>0</v>
      </c>
      <c r="U96" s="53">
        <f t="shared" si="36"/>
        <v>0</v>
      </c>
      <c r="V96" s="53">
        <f t="shared" si="36"/>
        <v>0</v>
      </c>
      <c r="W96" s="53">
        <f t="shared" si="36"/>
        <v>0</v>
      </c>
      <c r="X96" s="53">
        <f t="shared" si="36"/>
        <v>0</v>
      </c>
      <c r="Y96" s="53">
        <f t="shared" si="36"/>
        <v>0</v>
      </c>
      <c r="Z96" s="53">
        <f t="shared" si="36"/>
        <v>0</v>
      </c>
      <c r="AA96" s="53">
        <f t="shared" si="36"/>
        <v>0</v>
      </c>
      <c r="AB96" s="53">
        <f t="shared" si="36"/>
        <v>0</v>
      </c>
      <c r="AC96" s="53">
        <f t="shared" si="36"/>
        <v>0</v>
      </c>
      <c r="AD96" s="53">
        <f t="shared" si="36"/>
        <v>0</v>
      </c>
      <c r="AE96" s="53">
        <f t="shared" si="36"/>
        <v>0</v>
      </c>
      <c r="AF96" s="53">
        <f t="shared" si="36"/>
        <v>0</v>
      </c>
      <c r="AG96" s="53">
        <f t="shared" si="36"/>
        <v>0</v>
      </c>
      <c r="AH96" s="53">
        <f t="shared" si="36"/>
        <v>0</v>
      </c>
      <c r="AI96" s="53">
        <f t="shared" si="36"/>
        <v>0</v>
      </c>
      <c r="AJ96" s="53">
        <f t="shared" si="36"/>
        <v>0</v>
      </c>
      <c r="AK96" s="53">
        <f t="shared" si="36"/>
        <v>0</v>
      </c>
    </row>
    <row r="97" spans="5:37" ht="13.5" hidden="1" customHeight="1">
      <c r="E97" s="51" t="s">
        <v>67</v>
      </c>
      <c r="F97" s="53">
        <f t="shared" ref="F97:AK97" si="37">IF(COUNTIF(G$11:G$30,$E97)=0,0,1)</f>
        <v>0</v>
      </c>
      <c r="G97" s="53">
        <f t="shared" si="37"/>
        <v>0</v>
      </c>
      <c r="H97" s="53">
        <f t="shared" si="37"/>
        <v>0</v>
      </c>
      <c r="I97" s="53">
        <f t="shared" si="37"/>
        <v>0</v>
      </c>
      <c r="J97" s="53">
        <f t="shared" si="37"/>
        <v>0</v>
      </c>
      <c r="K97" s="53">
        <f t="shared" si="37"/>
        <v>0</v>
      </c>
      <c r="L97" s="53">
        <f t="shared" si="37"/>
        <v>0</v>
      </c>
      <c r="M97" s="53">
        <f t="shared" si="37"/>
        <v>0</v>
      </c>
      <c r="N97" s="53">
        <f t="shared" si="37"/>
        <v>0</v>
      </c>
      <c r="O97" s="53">
        <f t="shared" si="37"/>
        <v>0</v>
      </c>
      <c r="P97" s="53">
        <f t="shared" si="37"/>
        <v>0</v>
      </c>
      <c r="Q97" s="53">
        <f t="shared" si="37"/>
        <v>0</v>
      </c>
      <c r="R97" s="53">
        <f t="shared" si="37"/>
        <v>0</v>
      </c>
      <c r="S97" s="53">
        <f t="shared" si="37"/>
        <v>0</v>
      </c>
      <c r="T97" s="53">
        <f t="shared" si="37"/>
        <v>0</v>
      </c>
      <c r="U97" s="53">
        <f t="shared" si="37"/>
        <v>0</v>
      </c>
      <c r="V97" s="53">
        <f t="shared" si="37"/>
        <v>0</v>
      </c>
      <c r="W97" s="53">
        <f t="shared" si="37"/>
        <v>0</v>
      </c>
      <c r="X97" s="53">
        <f t="shared" si="37"/>
        <v>0</v>
      </c>
      <c r="Y97" s="53">
        <f t="shared" si="37"/>
        <v>0</v>
      </c>
      <c r="Z97" s="53">
        <f t="shared" si="37"/>
        <v>0</v>
      </c>
      <c r="AA97" s="53">
        <f t="shared" si="37"/>
        <v>0</v>
      </c>
      <c r="AB97" s="53">
        <f t="shared" si="37"/>
        <v>0</v>
      </c>
      <c r="AC97" s="53">
        <f t="shared" si="37"/>
        <v>0</v>
      </c>
      <c r="AD97" s="53">
        <f t="shared" si="37"/>
        <v>0</v>
      </c>
      <c r="AE97" s="53">
        <f t="shared" si="37"/>
        <v>0</v>
      </c>
      <c r="AF97" s="53">
        <f t="shared" si="37"/>
        <v>0</v>
      </c>
      <c r="AG97" s="53">
        <f t="shared" si="37"/>
        <v>0</v>
      </c>
      <c r="AH97" s="53">
        <f t="shared" si="37"/>
        <v>0</v>
      </c>
      <c r="AI97" s="53">
        <f t="shared" si="37"/>
        <v>0</v>
      </c>
      <c r="AJ97" s="53">
        <f t="shared" si="37"/>
        <v>0</v>
      </c>
      <c r="AK97" s="53">
        <f t="shared" si="37"/>
        <v>0</v>
      </c>
    </row>
    <row r="98" spans="5:37" ht="13.5" hidden="1" customHeight="1">
      <c r="E98" s="51" t="s">
        <v>68</v>
      </c>
      <c r="F98" s="53">
        <f t="shared" ref="F98:AK98" si="38">IF(COUNTIF(G$11:G$30,$E98)=0,0,1)</f>
        <v>0</v>
      </c>
      <c r="G98" s="53">
        <f t="shared" si="38"/>
        <v>0</v>
      </c>
      <c r="H98" s="53">
        <f t="shared" si="38"/>
        <v>0</v>
      </c>
      <c r="I98" s="53">
        <f t="shared" si="38"/>
        <v>0</v>
      </c>
      <c r="J98" s="53">
        <f t="shared" si="38"/>
        <v>0</v>
      </c>
      <c r="K98" s="53">
        <f t="shared" si="38"/>
        <v>0</v>
      </c>
      <c r="L98" s="53">
        <f t="shared" si="38"/>
        <v>0</v>
      </c>
      <c r="M98" s="53">
        <f t="shared" si="38"/>
        <v>0</v>
      </c>
      <c r="N98" s="53">
        <f t="shared" si="38"/>
        <v>0</v>
      </c>
      <c r="O98" s="53">
        <f t="shared" si="38"/>
        <v>0</v>
      </c>
      <c r="P98" s="53">
        <f t="shared" si="38"/>
        <v>0</v>
      </c>
      <c r="Q98" s="53">
        <f t="shared" si="38"/>
        <v>0</v>
      </c>
      <c r="R98" s="53">
        <f t="shared" si="38"/>
        <v>0</v>
      </c>
      <c r="S98" s="53">
        <f t="shared" si="38"/>
        <v>0</v>
      </c>
      <c r="T98" s="53">
        <f t="shared" si="38"/>
        <v>0</v>
      </c>
      <c r="U98" s="53">
        <f t="shared" si="38"/>
        <v>0</v>
      </c>
      <c r="V98" s="53">
        <f t="shared" si="38"/>
        <v>0</v>
      </c>
      <c r="W98" s="53">
        <f t="shared" si="38"/>
        <v>0</v>
      </c>
      <c r="X98" s="53">
        <f t="shared" si="38"/>
        <v>0</v>
      </c>
      <c r="Y98" s="53">
        <f t="shared" si="38"/>
        <v>0</v>
      </c>
      <c r="Z98" s="53">
        <f t="shared" si="38"/>
        <v>0</v>
      </c>
      <c r="AA98" s="53">
        <f t="shared" si="38"/>
        <v>0</v>
      </c>
      <c r="AB98" s="53">
        <f t="shared" si="38"/>
        <v>0</v>
      </c>
      <c r="AC98" s="53">
        <f t="shared" si="38"/>
        <v>0</v>
      </c>
      <c r="AD98" s="53">
        <f t="shared" si="38"/>
        <v>0</v>
      </c>
      <c r="AE98" s="53">
        <f t="shared" si="38"/>
        <v>0</v>
      </c>
      <c r="AF98" s="53">
        <f t="shared" si="38"/>
        <v>0</v>
      </c>
      <c r="AG98" s="53">
        <f t="shared" si="38"/>
        <v>0</v>
      </c>
      <c r="AH98" s="53">
        <f t="shared" si="38"/>
        <v>0</v>
      </c>
      <c r="AI98" s="53">
        <f t="shared" si="38"/>
        <v>0</v>
      </c>
      <c r="AJ98" s="53">
        <f t="shared" si="38"/>
        <v>0</v>
      </c>
      <c r="AK98" s="53">
        <f t="shared" si="38"/>
        <v>0</v>
      </c>
    </row>
    <row r="99" spans="5:37" ht="13.5" hidden="1" customHeight="1">
      <c r="E99" s="51" t="s">
        <v>69</v>
      </c>
      <c r="F99" s="53">
        <f t="shared" ref="F99:AK99" si="39">IF(COUNTIF(G$11:G$30,$E99)=0,0,1)</f>
        <v>0</v>
      </c>
      <c r="G99" s="53">
        <f t="shared" si="39"/>
        <v>0</v>
      </c>
      <c r="H99" s="53">
        <f t="shared" si="39"/>
        <v>0</v>
      </c>
      <c r="I99" s="53">
        <f t="shared" si="39"/>
        <v>0</v>
      </c>
      <c r="J99" s="53">
        <f t="shared" si="39"/>
        <v>0</v>
      </c>
      <c r="K99" s="53">
        <f t="shared" si="39"/>
        <v>0</v>
      </c>
      <c r="L99" s="53">
        <f t="shared" si="39"/>
        <v>0</v>
      </c>
      <c r="M99" s="53">
        <f t="shared" si="39"/>
        <v>0</v>
      </c>
      <c r="N99" s="53">
        <f t="shared" si="39"/>
        <v>0</v>
      </c>
      <c r="O99" s="53">
        <f t="shared" si="39"/>
        <v>0</v>
      </c>
      <c r="P99" s="53">
        <f t="shared" si="39"/>
        <v>0</v>
      </c>
      <c r="Q99" s="53">
        <f t="shared" si="39"/>
        <v>0</v>
      </c>
      <c r="R99" s="53">
        <f t="shared" si="39"/>
        <v>0</v>
      </c>
      <c r="S99" s="53">
        <f t="shared" si="39"/>
        <v>0</v>
      </c>
      <c r="T99" s="53">
        <f t="shared" si="39"/>
        <v>0</v>
      </c>
      <c r="U99" s="53">
        <f t="shared" si="39"/>
        <v>0</v>
      </c>
      <c r="V99" s="53">
        <f t="shared" si="39"/>
        <v>0</v>
      </c>
      <c r="W99" s="53">
        <f t="shared" si="39"/>
        <v>0</v>
      </c>
      <c r="X99" s="53">
        <f t="shared" si="39"/>
        <v>0</v>
      </c>
      <c r="Y99" s="53">
        <f t="shared" si="39"/>
        <v>0</v>
      </c>
      <c r="Z99" s="53">
        <f t="shared" si="39"/>
        <v>0</v>
      </c>
      <c r="AA99" s="53">
        <f t="shared" si="39"/>
        <v>0</v>
      </c>
      <c r="AB99" s="53">
        <f t="shared" si="39"/>
        <v>0</v>
      </c>
      <c r="AC99" s="53">
        <f t="shared" si="39"/>
        <v>0</v>
      </c>
      <c r="AD99" s="53">
        <f t="shared" si="39"/>
        <v>0</v>
      </c>
      <c r="AE99" s="53">
        <f t="shared" si="39"/>
        <v>0</v>
      </c>
      <c r="AF99" s="53">
        <f t="shared" si="39"/>
        <v>0</v>
      </c>
      <c r="AG99" s="53">
        <f t="shared" si="39"/>
        <v>0</v>
      </c>
      <c r="AH99" s="53">
        <f t="shared" si="39"/>
        <v>0</v>
      </c>
      <c r="AI99" s="53">
        <f t="shared" si="39"/>
        <v>0</v>
      </c>
      <c r="AJ99" s="53">
        <f t="shared" si="39"/>
        <v>0</v>
      </c>
      <c r="AK99" s="53">
        <f t="shared" si="39"/>
        <v>0</v>
      </c>
    </row>
    <row r="100" spans="5:37" ht="13.5" customHeight="1"/>
  </sheetData>
  <sheetProtection algorithmName="SHA-512" hashValue="nvkx5KBc9frRAHOBgF/khE4rqxDVC++AjuLC4KkiFGMv0n/3m/8F//gxkUtucDjKg3hUn8u1BNCw01sqCXwH2w==" saltValue="t3xTWAWhUaPL3Xf/5qM4+Q==" spinCount="100000" sheet="1" formatCells="0"/>
  <mergeCells count="421">
    <mergeCell ref="AR53:AT53"/>
    <mergeCell ref="AR54:AT54"/>
    <mergeCell ref="BD49:BD50"/>
    <mergeCell ref="BE49:BE50"/>
    <mergeCell ref="BF49:BF50"/>
    <mergeCell ref="AR51:AT51"/>
    <mergeCell ref="AR52:AT52"/>
    <mergeCell ref="AY49:AY50"/>
    <mergeCell ref="AZ49:AZ50"/>
    <mergeCell ref="BA49:BA50"/>
    <mergeCell ref="BB49:BB50"/>
    <mergeCell ref="BC49:BC50"/>
    <mergeCell ref="AR49:AT50"/>
    <mergeCell ref="AU49:AU50"/>
    <mergeCell ref="AV49:AV50"/>
    <mergeCell ref="AW49:AW50"/>
    <mergeCell ref="AX49:AX50"/>
    <mergeCell ref="BB43:BB44"/>
    <mergeCell ref="AS43:AS44"/>
    <mergeCell ref="AT43:AT44"/>
    <mergeCell ref="AU43:AU44"/>
    <mergeCell ref="BE45:BE46"/>
    <mergeCell ref="BF45:BF46"/>
    <mergeCell ref="AS47:AS48"/>
    <mergeCell ref="AT47:AT48"/>
    <mergeCell ref="AU47:AU48"/>
    <mergeCell ref="AV47:AV48"/>
    <mergeCell ref="AW47:AW48"/>
    <mergeCell ref="AX47:AX48"/>
    <mergeCell ref="AY47:AY48"/>
    <mergeCell ref="AZ47:AZ48"/>
    <mergeCell ref="BA47:BA48"/>
    <mergeCell ref="BB47:BB48"/>
    <mergeCell ref="BC47:BC48"/>
    <mergeCell ref="BD47:BD48"/>
    <mergeCell ref="BE47:BE48"/>
    <mergeCell ref="BF47:BF48"/>
    <mergeCell ref="AX41:AX42"/>
    <mergeCell ref="AY41:AY42"/>
    <mergeCell ref="AZ41:AZ42"/>
    <mergeCell ref="BA41:BA42"/>
    <mergeCell ref="BC43:BC44"/>
    <mergeCell ref="BD43:BD44"/>
    <mergeCell ref="BE43:BE44"/>
    <mergeCell ref="BF43:BF44"/>
    <mergeCell ref="AS45:AS46"/>
    <mergeCell ref="AT45:AT46"/>
    <mergeCell ref="AU45:AU46"/>
    <mergeCell ref="AV45:AV46"/>
    <mergeCell ref="AW45:AW46"/>
    <mergeCell ref="AX45:AX46"/>
    <mergeCell ref="AY45:AY46"/>
    <mergeCell ref="AZ45:AZ46"/>
    <mergeCell ref="BA45:BA46"/>
    <mergeCell ref="BB45:BB46"/>
    <mergeCell ref="BC45:BC46"/>
    <mergeCell ref="BD45:BD46"/>
    <mergeCell ref="AX43:AX44"/>
    <mergeCell ref="AY43:AY44"/>
    <mergeCell ref="AZ43:AZ44"/>
    <mergeCell ref="BA43:BA44"/>
    <mergeCell ref="BE37:BE38"/>
    <mergeCell ref="BF37:BF38"/>
    <mergeCell ref="AR39:AR48"/>
    <mergeCell ref="AS39:AS40"/>
    <mergeCell ref="AT39:AT40"/>
    <mergeCell ref="AU39:AU40"/>
    <mergeCell ref="AV39:AV40"/>
    <mergeCell ref="AW39:AW40"/>
    <mergeCell ref="AX39:AX40"/>
    <mergeCell ref="AY39:AY40"/>
    <mergeCell ref="AZ39:AZ40"/>
    <mergeCell ref="BA39:BA40"/>
    <mergeCell ref="BB39:BB40"/>
    <mergeCell ref="BC39:BC40"/>
    <mergeCell ref="BD39:BD40"/>
    <mergeCell ref="BE39:BE40"/>
    <mergeCell ref="AV43:AV44"/>
    <mergeCell ref="AW43:AW44"/>
    <mergeCell ref="BB41:BB42"/>
    <mergeCell ref="BC41:BC42"/>
    <mergeCell ref="BD41:BD42"/>
    <mergeCell ref="BE41:BE42"/>
    <mergeCell ref="BF41:BF42"/>
    <mergeCell ref="AW41:AW42"/>
    <mergeCell ref="BB37:BB38"/>
    <mergeCell ref="BC37:BC38"/>
    <mergeCell ref="BD37:BD38"/>
    <mergeCell ref="AX35:AX36"/>
    <mergeCell ref="AY35:AY36"/>
    <mergeCell ref="AZ35:AZ36"/>
    <mergeCell ref="BA35:BA36"/>
    <mergeCell ref="BB35:BB36"/>
    <mergeCell ref="AS35:AS36"/>
    <mergeCell ref="AT35:AT36"/>
    <mergeCell ref="AU35:AU36"/>
    <mergeCell ref="AS37:AS38"/>
    <mergeCell ref="AT37:AT38"/>
    <mergeCell ref="AU37:AU38"/>
    <mergeCell ref="AV37:AV38"/>
    <mergeCell ref="AW37:AW38"/>
    <mergeCell ref="AX37:AX38"/>
    <mergeCell ref="AY37:AY38"/>
    <mergeCell ref="AZ37:AZ38"/>
    <mergeCell ref="BA37:BA38"/>
    <mergeCell ref="AV35:AV36"/>
    <mergeCell ref="AW35:AW36"/>
    <mergeCell ref="BC35:BC36"/>
    <mergeCell ref="BD35:BD36"/>
    <mergeCell ref="BF31:BF32"/>
    <mergeCell ref="AS33:AS34"/>
    <mergeCell ref="AT33:AT34"/>
    <mergeCell ref="AU33:AU34"/>
    <mergeCell ref="AV33:AV34"/>
    <mergeCell ref="AW33:AW34"/>
    <mergeCell ref="AX33:AX34"/>
    <mergeCell ref="AY33:AY34"/>
    <mergeCell ref="AZ33:AZ34"/>
    <mergeCell ref="BA33:BA34"/>
    <mergeCell ref="BB33:BB34"/>
    <mergeCell ref="BC33:BC34"/>
    <mergeCell ref="BD33:BD34"/>
    <mergeCell ref="BE33:BE34"/>
    <mergeCell ref="BF33:BF34"/>
    <mergeCell ref="BE35:BE36"/>
    <mergeCell ref="BF35:BF36"/>
    <mergeCell ref="BD29:BD30"/>
    <mergeCell ref="BE29:BE30"/>
    <mergeCell ref="BF29:BF30"/>
    <mergeCell ref="AS31:AS32"/>
    <mergeCell ref="AT31:AT32"/>
    <mergeCell ref="AU31:AU32"/>
    <mergeCell ref="AV31:AV32"/>
    <mergeCell ref="AW31:AW32"/>
    <mergeCell ref="AX31:AX32"/>
    <mergeCell ref="AY31:AY32"/>
    <mergeCell ref="AZ31:AZ32"/>
    <mergeCell ref="BA31:BA32"/>
    <mergeCell ref="BB31:BB32"/>
    <mergeCell ref="BC31:BC32"/>
    <mergeCell ref="BD31:BD32"/>
    <mergeCell ref="BE31:BE32"/>
    <mergeCell ref="AY29:AY30"/>
    <mergeCell ref="AZ29:AZ30"/>
    <mergeCell ref="BA29:BA30"/>
    <mergeCell ref="BB29:BB30"/>
    <mergeCell ref="BC29:BC30"/>
    <mergeCell ref="AU29:AU30"/>
    <mergeCell ref="BD27:BD28"/>
    <mergeCell ref="BE27:BE28"/>
    <mergeCell ref="BF27:BF28"/>
    <mergeCell ref="BA25:BA26"/>
    <mergeCell ref="BB25:BB26"/>
    <mergeCell ref="BC25:BC26"/>
    <mergeCell ref="BD25:BD26"/>
    <mergeCell ref="BE25:BE26"/>
    <mergeCell ref="AZ25:AZ26"/>
    <mergeCell ref="BF25:BF26"/>
    <mergeCell ref="AU25:AU26"/>
    <mergeCell ref="AV25:AV26"/>
    <mergeCell ref="BB23:BB24"/>
    <mergeCell ref="BC23:BC24"/>
    <mergeCell ref="AV29:AV30"/>
    <mergeCell ref="AW29:AW30"/>
    <mergeCell ref="BB27:BB28"/>
    <mergeCell ref="BC27:BC28"/>
    <mergeCell ref="AW25:AW26"/>
    <mergeCell ref="AX25:AX26"/>
    <mergeCell ref="AY25:AY26"/>
    <mergeCell ref="AX29:AX30"/>
    <mergeCell ref="AU27:AU28"/>
    <mergeCell ref="AV27:AV28"/>
    <mergeCell ref="AW27:AW28"/>
    <mergeCell ref="AX27:AX28"/>
    <mergeCell ref="AY27:AY28"/>
    <mergeCell ref="AZ27:AZ28"/>
    <mergeCell ref="BA27:BA28"/>
    <mergeCell ref="AU23:AU24"/>
    <mergeCell ref="AV23:AV24"/>
    <mergeCell ref="BB19:BB20"/>
    <mergeCell ref="BC19:BC20"/>
    <mergeCell ref="BD19:BD20"/>
    <mergeCell ref="BE23:BE24"/>
    <mergeCell ref="BF23:BF24"/>
    <mergeCell ref="AW23:AW24"/>
    <mergeCell ref="AX23:AX24"/>
    <mergeCell ref="AY23:AY24"/>
    <mergeCell ref="AZ23:AZ24"/>
    <mergeCell ref="BA23:BA24"/>
    <mergeCell ref="BC21:BC22"/>
    <mergeCell ref="BD21:BD22"/>
    <mergeCell ref="BE21:BE22"/>
    <mergeCell ref="BF21:BF22"/>
    <mergeCell ref="AW21:AW22"/>
    <mergeCell ref="AX21:AX22"/>
    <mergeCell ref="AY21:AY22"/>
    <mergeCell ref="AZ21:AZ22"/>
    <mergeCell ref="BA21:BA22"/>
    <mergeCell ref="BD23:BD24"/>
    <mergeCell ref="BE19:BE20"/>
    <mergeCell ref="BF19:BF20"/>
    <mergeCell ref="AW19:AW20"/>
    <mergeCell ref="AX19:AX20"/>
    <mergeCell ref="AW15:AW16"/>
    <mergeCell ref="AX15:AX16"/>
    <mergeCell ref="AY15:AY16"/>
    <mergeCell ref="BB17:BB18"/>
    <mergeCell ref="BC17:BC18"/>
    <mergeCell ref="BD17:BD18"/>
    <mergeCell ref="BE17:BE18"/>
    <mergeCell ref="BF17:BF18"/>
    <mergeCell ref="AW17:AW18"/>
    <mergeCell ref="AX17:AX18"/>
    <mergeCell ref="AY17:AY18"/>
    <mergeCell ref="AZ17:AZ18"/>
    <mergeCell ref="BA17:BA18"/>
    <mergeCell ref="AZ15:AZ16"/>
    <mergeCell ref="BA15:BA16"/>
    <mergeCell ref="BF15:BF16"/>
    <mergeCell ref="AY19:AY20"/>
    <mergeCell ref="AZ19:AZ20"/>
    <mergeCell ref="BA19:BA20"/>
    <mergeCell ref="BB21:BB22"/>
    <mergeCell ref="BM12:BM15"/>
    <mergeCell ref="BN12:BN15"/>
    <mergeCell ref="AS13:AS14"/>
    <mergeCell ref="AT13:AT14"/>
    <mergeCell ref="AU13:AU14"/>
    <mergeCell ref="AV13:AV14"/>
    <mergeCell ref="AW13:AW14"/>
    <mergeCell ref="AX13:AX14"/>
    <mergeCell ref="AY13:AY14"/>
    <mergeCell ref="AZ13:AZ14"/>
    <mergeCell ref="BA13:BA14"/>
    <mergeCell ref="BB13:BB14"/>
    <mergeCell ref="BC13:BC14"/>
    <mergeCell ref="BD13:BD14"/>
    <mergeCell ref="BE13:BE14"/>
    <mergeCell ref="BF13:BF14"/>
    <mergeCell ref="BB15:BB16"/>
    <mergeCell ref="BC15:BC16"/>
    <mergeCell ref="BD15:BD16"/>
    <mergeCell ref="BE15:BE16"/>
    <mergeCell ref="BH9:BI9"/>
    <mergeCell ref="AS11:AS12"/>
    <mergeCell ref="AT11:AT12"/>
    <mergeCell ref="AU11:AU12"/>
    <mergeCell ref="AV11:AV12"/>
    <mergeCell ref="AW11:AW12"/>
    <mergeCell ref="AX11:AX12"/>
    <mergeCell ref="AY11:AY12"/>
    <mergeCell ref="AZ11:AZ12"/>
    <mergeCell ref="BA11:BA12"/>
    <mergeCell ref="BB11:BB12"/>
    <mergeCell ref="BC11:BC12"/>
    <mergeCell ref="BD11:BD12"/>
    <mergeCell ref="BE11:BE12"/>
    <mergeCell ref="BF11:BF12"/>
    <mergeCell ref="BH11:BK11"/>
    <mergeCell ref="BB9:BB10"/>
    <mergeCell ref="BC9:BC10"/>
    <mergeCell ref="BD9:BD10"/>
    <mergeCell ref="BE9:BE10"/>
    <mergeCell ref="BF9:BF10"/>
    <mergeCell ref="AW9:AW10"/>
    <mergeCell ref="AX9:AX10"/>
    <mergeCell ref="AY9:AY10"/>
    <mergeCell ref="AV1:AV2"/>
    <mergeCell ref="AW1:AW2"/>
    <mergeCell ref="AS3:AV5"/>
    <mergeCell ref="AW3:BB5"/>
    <mergeCell ref="BB7:BB8"/>
    <mergeCell ref="BC7:BC8"/>
    <mergeCell ref="BD7:BD8"/>
    <mergeCell ref="BE7:BE8"/>
    <mergeCell ref="BF7:BF8"/>
    <mergeCell ref="AW7:AW8"/>
    <mergeCell ref="AX7:AX8"/>
    <mergeCell ref="AY7:AY8"/>
    <mergeCell ref="AZ7:AZ8"/>
    <mergeCell ref="BA7:BA8"/>
    <mergeCell ref="BE3:BF3"/>
    <mergeCell ref="BE5:BF5"/>
    <mergeCell ref="AU7:AU8"/>
    <mergeCell ref="AV7:AV8"/>
    <mergeCell ref="CA8:CA10"/>
    <mergeCell ref="CE8:CE10"/>
    <mergeCell ref="CD8:CD10"/>
    <mergeCell ref="CC8:CC10"/>
    <mergeCell ref="CB8:CB10"/>
    <mergeCell ref="W52:Y52"/>
    <mergeCell ref="W53:Y53"/>
    <mergeCell ref="W54:Y54"/>
    <mergeCell ref="W55:Y55"/>
    <mergeCell ref="AM42:AM44"/>
    <mergeCell ref="AN42:AN44"/>
    <mergeCell ref="AO42:AO44"/>
    <mergeCell ref="BF39:BF40"/>
    <mergeCell ref="AS41:AS42"/>
    <mergeCell ref="AT41:AT42"/>
    <mergeCell ref="AU41:AU42"/>
    <mergeCell ref="AV41:AV42"/>
    <mergeCell ref="AZ9:AZ10"/>
    <mergeCell ref="BA9:BA10"/>
    <mergeCell ref="AR9:AR18"/>
    <mergeCell ref="AS9:AS10"/>
    <mergeCell ref="AU9:AU10"/>
    <mergeCell ref="AV9:AV10"/>
    <mergeCell ref="AS15:AS16"/>
    <mergeCell ref="C35:D36"/>
    <mergeCell ref="E35:E36"/>
    <mergeCell ref="F35:F36"/>
    <mergeCell ref="C38:D38"/>
    <mergeCell ref="C39:D39"/>
    <mergeCell ref="AM39:AM41"/>
    <mergeCell ref="C40:D40"/>
    <mergeCell ref="A37:B50"/>
    <mergeCell ref="C37:D37"/>
    <mergeCell ref="C45:D45"/>
    <mergeCell ref="AM45:AM47"/>
    <mergeCell ref="C41:D41"/>
    <mergeCell ref="C42:D42"/>
    <mergeCell ref="C43:D43"/>
    <mergeCell ref="C44:D44"/>
    <mergeCell ref="C50:F50"/>
    <mergeCell ref="C46:D46"/>
    <mergeCell ref="C47:D47"/>
    <mergeCell ref="C48:D48"/>
    <mergeCell ref="C49:D49"/>
    <mergeCell ref="AN39:AN41"/>
    <mergeCell ref="X7:X10"/>
    <mergeCell ref="Y7:Y10"/>
    <mergeCell ref="G35:AK35"/>
    <mergeCell ref="AL36:AL47"/>
    <mergeCell ref="AM36:AM38"/>
    <mergeCell ref="AN36:AN38"/>
    <mergeCell ref="A32:F32"/>
    <mergeCell ref="A33:F33"/>
    <mergeCell ref="A11:A31"/>
    <mergeCell ref="B31:F31"/>
    <mergeCell ref="AC7:AC10"/>
    <mergeCell ref="AD7:AD10"/>
    <mergeCell ref="AE7:AE10"/>
    <mergeCell ref="T7:T10"/>
    <mergeCell ref="U7:U10"/>
    <mergeCell ref="V7:V10"/>
    <mergeCell ref="W7:W10"/>
    <mergeCell ref="A35:B36"/>
    <mergeCell ref="AB7:AB10"/>
    <mergeCell ref="AN45:AN47"/>
    <mergeCell ref="J7:J10"/>
    <mergeCell ref="K7:K10"/>
    <mergeCell ref="G7:G10"/>
    <mergeCell ref="AO39:AO41"/>
    <mergeCell ref="AR29:AR38"/>
    <mergeCell ref="AS29:AS30"/>
    <mergeCell ref="AT29:AT30"/>
    <mergeCell ref="AR7:AR8"/>
    <mergeCell ref="AS7:AS8"/>
    <mergeCell ref="AT7:AT8"/>
    <mergeCell ref="AR19:AR28"/>
    <mergeCell ref="AS19:AS20"/>
    <mergeCell ref="AT19:AT20"/>
    <mergeCell ref="AT15:AT16"/>
    <mergeCell ref="AS17:AS18"/>
    <mergeCell ref="AT17:AT18"/>
    <mergeCell ref="AT21:AT22"/>
    <mergeCell ref="AS23:AS24"/>
    <mergeCell ref="AT23:AT24"/>
    <mergeCell ref="AT9:AT10"/>
    <mergeCell ref="AS27:AS28"/>
    <mergeCell ref="AT27:AT28"/>
    <mergeCell ref="AS25:AS26"/>
    <mergeCell ref="AT25:AT26"/>
    <mergeCell ref="AU19:AU20"/>
    <mergeCell ref="AV19:AV20"/>
    <mergeCell ref="AS21:AS22"/>
    <mergeCell ref="L7:L10"/>
    <mergeCell ref="M7:M10"/>
    <mergeCell ref="AL7:AL10"/>
    <mergeCell ref="AM7:AM10"/>
    <mergeCell ref="AN7:AN10"/>
    <mergeCell ref="AO7:AO10"/>
    <mergeCell ref="AU15:AU16"/>
    <mergeCell ref="AV15:AV16"/>
    <mergeCell ref="AU17:AU18"/>
    <mergeCell ref="AV17:AV18"/>
    <mergeCell ref="AU21:AU22"/>
    <mergeCell ref="AV21:AV22"/>
    <mergeCell ref="AF7:AF10"/>
    <mergeCell ref="AG7:AG10"/>
    <mergeCell ref="AH7:AH10"/>
    <mergeCell ref="AI7:AI10"/>
    <mergeCell ref="AJ7:AJ10"/>
    <mergeCell ref="AK7:AK10"/>
    <mergeCell ref="Z7:Z10"/>
    <mergeCell ref="AA7:AA10"/>
    <mergeCell ref="A52:E55"/>
    <mergeCell ref="AE5:AK5"/>
    <mergeCell ref="A1:E1"/>
    <mergeCell ref="AO1:AP1"/>
    <mergeCell ref="AO2:AP3"/>
    <mergeCell ref="A3:G5"/>
    <mergeCell ref="H3:Z5"/>
    <mergeCell ref="AB5:AD5"/>
    <mergeCell ref="AM5:AQ5"/>
    <mergeCell ref="A7:B10"/>
    <mergeCell ref="C7:C10"/>
    <mergeCell ref="D7:D10"/>
    <mergeCell ref="E7:E10"/>
    <mergeCell ref="F7:F10"/>
    <mergeCell ref="S7:S10"/>
    <mergeCell ref="H7:H10"/>
    <mergeCell ref="N7:N10"/>
    <mergeCell ref="O7:O10"/>
    <mergeCell ref="P7:P10"/>
    <mergeCell ref="Q7:Q10"/>
    <mergeCell ref="R7:R10"/>
    <mergeCell ref="I7:I10"/>
    <mergeCell ref="AO36:AO38"/>
    <mergeCell ref="AO45:AO47"/>
  </mergeCells>
  <phoneticPr fontId="1"/>
  <conditionalFormatting sqref="B11:B30 E11:AJ30 F37:AJ49">
    <cfRule type="containsBlanks" dxfId="105" priority="22" stopIfTrue="1">
      <formula>LEN(TRIM(B11))=0</formula>
    </cfRule>
  </conditionalFormatting>
  <conditionalFormatting sqref="G33:AJ33">
    <cfRule type="containsBlanks" dxfId="104" priority="20" stopIfTrue="1">
      <formula>LEN(TRIM(G33))=0</formula>
    </cfRule>
  </conditionalFormatting>
  <conditionalFormatting sqref="G53:V53">
    <cfRule type="containsBlanks" dxfId="103" priority="19" stopIfTrue="1">
      <formula>LEN(TRIM(G53))=0</formula>
    </cfRule>
  </conditionalFormatting>
  <conditionalFormatting sqref="G36:AJ36 G7:AJ10">
    <cfRule type="expression" dxfId="102" priority="17" stopIfTrue="1">
      <formula>WEEKDAY(G7,1)=1</formula>
    </cfRule>
    <cfRule type="expression" dxfId="101" priority="18" stopIfTrue="1">
      <formula>WEEKDAY(G7,1)=7</formula>
    </cfRule>
  </conditionalFormatting>
  <conditionalFormatting sqref="AE5 AM5">
    <cfRule type="containsBlanks" dxfId="100" priority="16" stopIfTrue="1">
      <formula>LEN(TRIM(AE5))=0</formula>
    </cfRule>
  </conditionalFormatting>
  <conditionalFormatting sqref="AW1:AW2">
    <cfRule type="containsBlanks" dxfId="99" priority="8" stopIfTrue="1">
      <formula>LEN(TRIM(AW1))=0</formula>
    </cfRule>
  </conditionalFormatting>
  <conditionalFormatting sqref="AK11:AK30 AK37:AK49">
    <cfRule type="containsBlanks" dxfId="98" priority="6" stopIfTrue="1">
      <formula>LEN(TRIM(AK11))=0</formula>
    </cfRule>
  </conditionalFormatting>
  <conditionalFormatting sqref="AK33">
    <cfRule type="containsBlanks" dxfId="97" priority="5" stopIfTrue="1">
      <formula>LEN(TRIM(AK33))=0</formula>
    </cfRule>
  </conditionalFormatting>
  <conditionalFormatting sqref="AK36 AK7:AK10">
    <cfRule type="expression" dxfId="96" priority="3" stopIfTrue="1">
      <formula>WEEKDAY(AK7,1)=1</formula>
    </cfRule>
    <cfRule type="expression" dxfId="95" priority="4" stopIfTrue="1">
      <formula>WEEKDAY(AK7,1)=7</formula>
    </cfRule>
  </conditionalFormatting>
  <conditionalFormatting sqref="AU9:AU48 AS9:AS48">
    <cfRule type="containsBlanks" dxfId="94" priority="1">
      <formula>LEN(TRIM(AS9))=0</formula>
    </cfRule>
  </conditionalFormatting>
  <dataValidations disablePrompts="1" count="5">
    <dataValidation type="list" allowBlank="1" showInputMessage="1" showErrorMessage="1" sqref="WWO983073:WXS983073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69:AK65569 KC65569:LG65569 TY65569:VC65569 ADU65569:AEY65569 ANQ65569:AOU65569 AXM65569:AYQ65569 BHI65569:BIM65569 BRE65569:BSI65569 CBA65569:CCE65569 CKW65569:CMA65569 CUS65569:CVW65569 DEO65569:DFS65569 DOK65569:DPO65569 DYG65569:DZK65569 EIC65569:EJG65569 ERY65569:ETC65569 FBU65569:FCY65569 FLQ65569:FMU65569 FVM65569:FWQ65569 GFI65569:GGM65569 GPE65569:GQI65569 GZA65569:HAE65569 HIW65569:HKA65569 HSS65569:HTW65569 ICO65569:IDS65569 IMK65569:INO65569 IWG65569:IXK65569 JGC65569:JHG65569 JPY65569:JRC65569 JZU65569:KAY65569 KJQ65569:KKU65569 KTM65569:KUQ65569 LDI65569:LEM65569 LNE65569:LOI65569 LXA65569:LYE65569 MGW65569:MIA65569 MQS65569:MRW65569 NAO65569:NBS65569 NKK65569:NLO65569 NUG65569:NVK65569 OEC65569:OFG65569 ONY65569:OPC65569 OXU65569:OYY65569 PHQ65569:PIU65569 PRM65569:PSQ65569 QBI65569:QCM65569 QLE65569:QMI65569 QVA65569:QWE65569 REW65569:RGA65569 ROS65569:RPW65569 RYO65569:RZS65569 SIK65569:SJO65569 SSG65569:STK65569 TCC65569:TDG65569 TLY65569:TNC65569 TVU65569:TWY65569 UFQ65569:UGU65569 UPM65569:UQQ65569 UZI65569:VAM65569 VJE65569:VKI65569 VTA65569:VUE65569 WCW65569:WEA65569 WMS65569:WNW65569 WWO65569:WXS65569 F131105:AK131105 KC131105:LG131105 TY131105:VC131105 ADU131105:AEY131105 ANQ131105:AOU131105 AXM131105:AYQ131105 BHI131105:BIM131105 BRE131105:BSI131105 CBA131105:CCE131105 CKW131105:CMA131105 CUS131105:CVW131105 DEO131105:DFS131105 DOK131105:DPO131105 DYG131105:DZK131105 EIC131105:EJG131105 ERY131105:ETC131105 FBU131105:FCY131105 FLQ131105:FMU131105 FVM131105:FWQ131105 GFI131105:GGM131105 GPE131105:GQI131105 GZA131105:HAE131105 HIW131105:HKA131105 HSS131105:HTW131105 ICO131105:IDS131105 IMK131105:INO131105 IWG131105:IXK131105 JGC131105:JHG131105 JPY131105:JRC131105 JZU131105:KAY131105 KJQ131105:KKU131105 KTM131105:KUQ131105 LDI131105:LEM131105 LNE131105:LOI131105 LXA131105:LYE131105 MGW131105:MIA131105 MQS131105:MRW131105 NAO131105:NBS131105 NKK131105:NLO131105 NUG131105:NVK131105 OEC131105:OFG131105 ONY131105:OPC131105 OXU131105:OYY131105 PHQ131105:PIU131105 PRM131105:PSQ131105 QBI131105:QCM131105 QLE131105:QMI131105 QVA131105:QWE131105 REW131105:RGA131105 ROS131105:RPW131105 RYO131105:RZS131105 SIK131105:SJO131105 SSG131105:STK131105 TCC131105:TDG131105 TLY131105:TNC131105 TVU131105:TWY131105 UFQ131105:UGU131105 UPM131105:UQQ131105 UZI131105:VAM131105 VJE131105:VKI131105 VTA131105:VUE131105 WCW131105:WEA131105 WMS131105:WNW131105 WWO131105:WXS131105 F196641:AK196641 KC196641:LG196641 TY196641:VC196641 ADU196641:AEY196641 ANQ196641:AOU196641 AXM196641:AYQ196641 BHI196641:BIM196641 BRE196641:BSI196641 CBA196641:CCE196641 CKW196641:CMA196641 CUS196641:CVW196641 DEO196641:DFS196641 DOK196641:DPO196641 DYG196641:DZK196641 EIC196641:EJG196641 ERY196641:ETC196641 FBU196641:FCY196641 FLQ196641:FMU196641 FVM196641:FWQ196641 GFI196641:GGM196641 GPE196641:GQI196641 GZA196641:HAE196641 HIW196641:HKA196641 HSS196641:HTW196641 ICO196641:IDS196641 IMK196641:INO196641 IWG196641:IXK196641 JGC196641:JHG196641 JPY196641:JRC196641 JZU196641:KAY196641 KJQ196641:KKU196641 KTM196641:KUQ196641 LDI196641:LEM196641 LNE196641:LOI196641 LXA196641:LYE196641 MGW196641:MIA196641 MQS196641:MRW196641 NAO196641:NBS196641 NKK196641:NLO196641 NUG196641:NVK196641 OEC196641:OFG196641 ONY196641:OPC196641 OXU196641:OYY196641 PHQ196641:PIU196641 PRM196641:PSQ196641 QBI196641:QCM196641 QLE196641:QMI196641 QVA196641:QWE196641 REW196641:RGA196641 ROS196641:RPW196641 RYO196641:RZS196641 SIK196641:SJO196641 SSG196641:STK196641 TCC196641:TDG196641 TLY196641:TNC196641 TVU196641:TWY196641 UFQ196641:UGU196641 UPM196641:UQQ196641 UZI196641:VAM196641 VJE196641:VKI196641 VTA196641:VUE196641 WCW196641:WEA196641 WMS196641:WNW196641 WWO196641:WXS196641 F262177:AK262177 KC262177:LG262177 TY262177:VC262177 ADU262177:AEY262177 ANQ262177:AOU262177 AXM262177:AYQ262177 BHI262177:BIM262177 BRE262177:BSI262177 CBA262177:CCE262177 CKW262177:CMA262177 CUS262177:CVW262177 DEO262177:DFS262177 DOK262177:DPO262177 DYG262177:DZK262177 EIC262177:EJG262177 ERY262177:ETC262177 FBU262177:FCY262177 FLQ262177:FMU262177 FVM262177:FWQ262177 GFI262177:GGM262177 GPE262177:GQI262177 GZA262177:HAE262177 HIW262177:HKA262177 HSS262177:HTW262177 ICO262177:IDS262177 IMK262177:INO262177 IWG262177:IXK262177 JGC262177:JHG262177 JPY262177:JRC262177 JZU262177:KAY262177 KJQ262177:KKU262177 KTM262177:KUQ262177 LDI262177:LEM262177 LNE262177:LOI262177 LXA262177:LYE262177 MGW262177:MIA262177 MQS262177:MRW262177 NAO262177:NBS262177 NKK262177:NLO262177 NUG262177:NVK262177 OEC262177:OFG262177 ONY262177:OPC262177 OXU262177:OYY262177 PHQ262177:PIU262177 PRM262177:PSQ262177 QBI262177:QCM262177 QLE262177:QMI262177 QVA262177:QWE262177 REW262177:RGA262177 ROS262177:RPW262177 RYO262177:RZS262177 SIK262177:SJO262177 SSG262177:STK262177 TCC262177:TDG262177 TLY262177:TNC262177 TVU262177:TWY262177 UFQ262177:UGU262177 UPM262177:UQQ262177 UZI262177:VAM262177 VJE262177:VKI262177 VTA262177:VUE262177 WCW262177:WEA262177 WMS262177:WNW262177 WWO262177:WXS262177 F327713:AK327713 KC327713:LG327713 TY327713:VC327713 ADU327713:AEY327713 ANQ327713:AOU327713 AXM327713:AYQ327713 BHI327713:BIM327713 BRE327713:BSI327713 CBA327713:CCE327713 CKW327713:CMA327713 CUS327713:CVW327713 DEO327713:DFS327713 DOK327713:DPO327713 DYG327713:DZK327713 EIC327713:EJG327713 ERY327713:ETC327713 FBU327713:FCY327713 FLQ327713:FMU327713 FVM327713:FWQ327713 GFI327713:GGM327713 GPE327713:GQI327713 GZA327713:HAE327713 HIW327713:HKA327713 HSS327713:HTW327713 ICO327713:IDS327713 IMK327713:INO327713 IWG327713:IXK327713 JGC327713:JHG327713 JPY327713:JRC327713 JZU327713:KAY327713 KJQ327713:KKU327713 KTM327713:KUQ327713 LDI327713:LEM327713 LNE327713:LOI327713 LXA327713:LYE327713 MGW327713:MIA327713 MQS327713:MRW327713 NAO327713:NBS327713 NKK327713:NLO327713 NUG327713:NVK327713 OEC327713:OFG327713 ONY327713:OPC327713 OXU327713:OYY327713 PHQ327713:PIU327713 PRM327713:PSQ327713 QBI327713:QCM327713 QLE327713:QMI327713 QVA327713:QWE327713 REW327713:RGA327713 ROS327713:RPW327713 RYO327713:RZS327713 SIK327713:SJO327713 SSG327713:STK327713 TCC327713:TDG327713 TLY327713:TNC327713 TVU327713:TWY327713 UFQ327713:UGU327713 UPM327713:UQQ327713 UZI327713:VAM327713 VJE327713:VKI327713 VTA327713:VUE327713 WCW327713:WEA327713 WMS327713:WNW327713 WWO327713:WXS327713 F393249:AK393249 KC393249:LG393249 TY393249:VC393249 ADU393249:AEY393249 ANQ393249:AOU393249 AXM393249:AYQ393249 BHI393249:BIM393249 BRE393249:BSI393249 CBA393249:CCE393249 CKW393249:CMA393249 CUS393249:CVW393249 DEO393249:DFS393249 DOK393249:DPO393249 DYG393249:DZK393249 EIC393249:EJG393249 ERY393249:ETC393249 FBU393249:FCY393249 FLQ393249:FMU393249 FVM393249:FWQ393249 GFI393249:GGM393249 GPE393249:GQI393249 GZA393249:HAE393249 HIW393249:HKA393249 HSS393249:HTW393249 ICO393249:IDS393249 IMK393249:INO393249 IWG393249:IXK393249 JGC393249:JHG393249 JPY393249:JRC393249 JZU393249:KAY393249 KJQ393249:KKU393249 KTM393249:KUQ393249 LDI393249:LEM393249 LNE393249:LOI393249 LXA393249:LYE393249 MGW393249:MIA393249 MQS393249:MRW393249 NAO393249:NBS393249 NKK393249:NLO393249 NUG393249:NVK393249 OEC393249:OFG393249 ONY393249:OPC393249 OXU393249:OYY393249 PHQ393249:PIU393249 PRM393249:PSQ393249 QBI393249:QCM393249 QLE393249:QMI393249 QVA393249:QWE393249 REW393249:RGA393249 ROS393249:RPW393249 RYO393249:RZS393249 SIK393249:SJO393249 SSG393249:STK393249 TCC393249:TDG393249 TLY393249:TNC393249 TVU393249:TWY393249 UFQ393249:UGU393249 UPM393249:UQQ393249 UZI393249:VAM393249 VJE393249:VKI393249 VTA393249:VUE393249 WCW393249:WEA393249 WMS393249:WNW393249 WWO393249:WXS393249 F458785:AK458785 KC458785:LG458785 TY458785:VC458785 ADU458785:AEY458785 ANQ458785:AOU458785 AXM458785:AYQ458785 BHI458785:BIM458785 BRE458785:BSI458785 CBA458785:CCE458785 CKW458785:CMA458785 CUS458785:CVW458785 DEO458785:DFS458785 DOK458785:DPO458785 DYG458785:DZK458785 EIC458785:EJG458785 ERY458785:ETC458785 FBU458785:FCY458785 FLQ458785:FMU458785 FVM458785:FWQ458785 GFI458785:GGM458785 GPE458785:GQI458785 GZA458785:HAE458785 HIW458785:HKA458785 HSS458785:HTW458785 ICO458785:IDS458785 IMK458785:INO458785 IWG458785:IXK458785 JGC458785:JHG458785 JPY458785:JRC458785 JZU458785:KAY458785 KJQ458785:KKU458785 KTM458785:KUQ458785 LDI458785:LEM458785 LNE458785:LOI458785 LXA458785:LYE458785 MGW458785:MIA458785 MQS458785:MRW458785 NAO458785:NBS458785 NKK458785:NLO458785 NUG458785:NVK458785 OEC458785:OFG458785 ONY458785:OPC458785 OXU458785:OYY458785 PHQ458785:PIU458785 PRM458785:PSQ458785 QBI458785:QCM458785 QLE458785:QMI458785 QVA458785:QWE458785 REW458785:RGA458785 ROS458785:RPW458785 RYO458785:RZS458785 SIK458785:SJO458785 SSG458785:STK458785 TCC458785:TDG458785 TLY458785:TNC458785 TVU458785:TWY458785 UFQ458785:UGU458785 UPM458785:UQQ458785 UZI458785:VAM458785 VJE458785:VKI458785 VTA458785:VUE458785 WCW458785:WEA458785 WMS458785:WNW458785 WWO458785:WXS458785 F524321:AK524321 KC524321:LG524321 TY524321:VC524321 ADU524321:AEY524321 ANQ524321:AOU524321 AXM524321:AYQ524321 BHI524321:BIM524321 BRE524321:BSI524321 CBA524321:CCE524321 CKW524321:CMA524321 CUS524321:CVW524321 DEO524321:DFS524321 DOK524321:DPO524321 DYG524321:DZK524321 EIC524321:EJG524321 ERY524321:ETC524321 FBU524321:FCY524321 FLQ524321:FMU524321 FVM524321:FWQ524321 GFI524321:GGM524321 GPE524321:GQI524321 GZA524321:HAE524321 HIW524321:HKA524321 HSS524321:HTW524321 ICO524321:IDS524321 IMK524321:INO524321 IWG524321:IXK524321 JGC524321:JHG524321 JPY524321:JRC524321 JZU524321:KAY524321 KJQ524321:KKU524321 KTM524321:KUQ524321 LDI524321:LEM524321 LNE524321:LOI524321 LXA524321:LYE524321 MGW524321:MIA524321 MQS524321:MRW524321 NAO524321:NBS524321 NKK524321:NLO524321 NUG524321:NVK524321 OEC524321:OFG524321 ONY524321:OPC524321 OXU524321:OYY524321 PHQ524321:PIU524321 PRM524321:PSQ524321 QBI524321:QCM524321 QLE524321:QMI524321 QVA524321:QWE524321 REW524321:RGA524321 ROS524321:RPW524321 RYO524321:RZS524321 SIK524321:SJO524321 SSG524321:STK524321 TCC524321:TDG524321 TLY524321:TNC524321 TVU524321:TWY524321 UFQ524321:UGU524321 UPM524321:UQQ524321 UZI524321:VAM524321 VJE524321:VKI524321 VTA524321:VUE524321 WCW524321:WEA524321 WMS524321:WNW524321 WWO524321:WXS524321 F589857:AK589857 KC589857:LG589857 TY589857:VC589857 ADU589857:AEY589857 ANQ589857:AOU589857 AXM589857:AYQ589857 BHI589857:BIM589857 BRE589857:BSI589857 CBA589857:CCE589857 CKW589857:CMA589857 CUS589857:CVW589857 DEO589857:DFS589857 DOK589857:DPO589857 DYG589857:DZK589857 EIC589857:EJG589857 ERY589857:ETC589857 FBU589857:FCY589857 FLQ589857:FMU589857 FVM589857:FWQ589857 GFI589857:GGM589857 GPE589857:GQI589857 GZA589857:HAE589857 HIW589857:HKA589857 HSS589857:HTW589857 ICO589857:IDS589857 IMK589857:INO589857 IWG589857:IXK589857 JGC589857:JHG589857 JPY589857:JRC589857 JZU589857:KAY589857 KJQ589857:KKU589857 KTM589857:KUQ589857 LDI589857:LEM589857 LNE589857:LOI589857 LXA589857:LYE589857 MGW589857:MIA589857 MQS589857:MRW589857 NAO589857:NBS589857 NKK589857:NLO589857 NUG589857:NVK589857 OEC589857:OFG589857 ONY589857:OPC589857 OXU589857:OYY589857 PHQ589857:PIU589857 PRM589857:PSQ589857 QBI589857:QCM589857 QLE589857:QMI589857 QVA589857:QWE589857 REW589857:RGA589857 ROS589857:RPW589857 RYO589857:RZS589857 SIK589857:SJO589857 SSG589857:STK589857 TCC589857:TDG589857 TLY589857:TNC589857 TVU589857:TWY589857 UFQ589857:UGU589857 UPM589857:UQQ589857 UZI589857:VAM589857 VJE589857:VKI589857 VTA589857:VUE589857 WCW589857:WEA589857 WMS589857:WNW589857 WWO589857:WXS589857 F655393:AK655393 KC655393:LG655393 TY655393:VC655393 ADU655393:AEY655393 ANQ655393:AOU655393 AXM655393:AYQ655393 BHI655393:BIM655393 BRE655393:BSI655393 CBA655393:CCE655393 CKW655393:CMA655393 CUS655393:CVW655393 DEO655393:DFS655393 DOK655393:DPO655393 DYG655393:DZK655393 EIC655393:EJG655393 ERY655393:ETC655393 FBU655393:FCY655393 FLQ655393:FMU655393 FVM655393:FWQ655393 GFI655393:GGM655393 GPE655393:GQI655393 GZA655393:HAE655393 HIW655393:HKA655393 HSS655393:HTW655393 ICO655393:IDS655393 IMK655393:INO655393 IWG655393:IXK655393 JGC655393:JHG655393 JPY655393:JRC655393 JZU655393:KAY655393 KJQ655393:KKU655393 KTM655393:KUQ655393 LDI655393:LEM655393 LNE655393:LOI655393 LXA655393:LYE655393 MGW655393:MIA655393 MQS655393:MRW655393 NAO655393:NBS655393 NKK655393:NLO655393 NUG655393:NVK655393 OEC655393:OFG655393 ONY655393:OPC655393 OXU655393:OYY655393 PHQ655393:PIU655393 PRM655393:PSQ655393 QBI655393:QCM655393 QLE655393:QMI655393 QVA655393:QWE655393 REW655393:RGA655393 ROS655393:RPW655393 RYO655393:RZS655393 SIK655393:SJO655393 SSG655393:STK655393 TCC655393:TDG655393 TLY655393:TNC655393 TVU655393:TWY655393 UFQ655393:UGU655393 UPM655393:UQQ655393 UZI655393:VAM655393 VJE655393:VKI655393 VTA655393:VUE655393 WCW655393:WEA655393 WMS655393:WNW655393 WWO655393:WXS655393 F720929:AK720929 KC720929:LG720929 TY720929:VC720929 ADU720929:AEY720929 ANQ720929:AOU720929 AXM720929:AYQ720929 BHI720929:BIM720929 BRE720929:BSI720929 CBA720929:CCE720929 CKW720929:CMA720929 CUS720929:CVW720929 DEO720929:DFS720929 DOK720929:DPO720929 DYG720929:DZK720929 EIC720929:EJG720929 ERY720929:ETC720929 FBU720929:FCY720929 FLQ720929:FMU720929 FVM720929:FWQ720929 GFI720929:GGM720929 GPE720929:GQI720929 GZA720929:HAE720929 HIW720929:HKA720929 HSS720929:HTW720929 ICO720929:IDS720929 IMK720929:INO720929 IWG720929:IXK720929 JGC720929:JHG720929 JPY720929:JRC720929 JZU720929:KAY720929 KJQ720929:KKU720929 KTM720929:KUQ720929 LDI720929:LEM720929 LNE720929:LOI720929 LXA720929:LYE720929 MGW720929:MIA720929 MQS720929:MRW720929 NAO720929:NBS720929 NKK720929:NLO720929 NUG720929:NVK720929 OEC720929:OFG720929 ONY720929:OPC720929 OXU720929:OYY720929 PHQ720929:PIU720929 PRM720929:PSQ720929 QBI720929:QCM720929 QLE720929:QMI720929 QVA720929:QWE720929 REW720929:RGA720929 ROS720929:RPW720929 RYO720929:RZS720929 SIK720929:SJO720929 SSG720929:STK720929 TCC720929:TDG720929 TLY720929:TNC720929 TVU720929:TWY720929 UFQ720929:UGU720929 UPM720929:UQQ720929 UZI720929:VAM720929 VJE720929:VKI720929 VTA720929:VUE720929 WCW720929:WEA720929 WMS720929:WNW720929 WWO720929:WXS720929 F786465:AK786465 KC786465:LG786465 TY786465:VC786465 ADU786465:AEY786465 ANQ786465:AOU786465 AXM786465:AYQ786465 BHI786465:BIM786465 BRE786465:BSI786465 CBA786465:CCE786465 CKW786465:CMA786465 CUS786465:CVW786465 DEO786465:DFS786465 DOK786465:DPO786465 DYG786465:DZK786465 EIC786465:EJG786465 ERY786465:ETC786465 FBU786465:FCY786465 FLQ786465:FMU786465 FVM786465:FWQ786465 GFI786465:GGM786465 GPE786465:GQI786465 GZA786465:HAE786465 HIW786465:HKA786465 HSS786465:HTW786465 ICO786465:IDS786465 IMK786465:INO786465 IWG786465:IXK786465 JGC786465:JHG786465 JPY786465:JRC786465 JZU786465:KAY786465 KJQ786465:KKU786465 KTM786465:KUQ786465 LDI786465:LEM786465 LNE786465:LOI786465 LXA786465:LYE786465 MGW786465:MIA786465 MQS786465:MRW786465 NAO786465:NBS786465 NKK786465:NLO786465 NUG786465:NVK786465 OEC786465:OFG786465 ONY786465:OPC786465 OXU786465:OYY786465 PHQ786465:PIU786465 PRM786465:PSQ786465 QBI786465:QCM786465 QLE786465:QMI786465 QVA786465:QWE786465 REW786465:RGA786465 ROS786465:RPW786465 RYO786465:RZS786465 SIK786465:SJO786465 SSG786465:STK786465 TCC786465:TDG786465 TLY786465:TNC786465 TVU786465:TWY786465 UFQ786465:UGU786465 UPM786465:UQQ786465 UZI786465:VAM786465 VJE786465:VKI786465 VTA786465:VUE786465 WCW786465:WEA786465 WMS786465:WNW786465 WWO786465:WXS786465 F852001:AK852001 KC852001:LG852001 TY852001:VC852001 ADU852001:AEY852001 ANQ852001:AOU852001 AXM852001:AYQ852001 BHI852001:BIM852001 BRE852001:BSI852001 CBA852001:CCE852001 CKW852001:CMA852001 CUS852001:CVW852001 DEO852001:DFS852001 DOK852001:DPO852001 DYG852001:DZK852001 EIC852001:EJG852001 ERY852001:ETC852001 FBU852001:FCY852001 FLQ852001:FMU852001 FVM852001:FWQ852001 GFI852001:GGM852001 GPE852001:GQI852001 GZA852001:HAE852001 HIW852001:HKA852001 HSS852001:HTW852001 ICO852001:IDS852001 IMK852001:INO852001 IWG852001:IXK852001 JGC852001:JHG852001 JPY852001:JRC852001 JZU852001:KAY852001 KJQ852001:KKU852001 KTM852001:KUQ852001 LDI852001:LEM852001 LNE852001:LOI852001 LXA852001:LYE852001 MGW852001:MIA852001 MQS852001:MRW852001 NAO852001:NBS852001 NKK852001:NLO852001 NUG852001:NVK852001 OEC852001:OFG852001 ONY852001:OPC852001 OXU852001:OYY852001 PHQ852001:PIU852001 PRM852001:PSQ852001 QBI852001:QCM852001 QLE852001:QMI852001 QVA852001:QWE852001 REW852001:RGA852001 ROS852001:RPW852001 RYO852001:RZS852001 SIK852001:SJO852001 SSG852001:STK852001 TCC852001:TDG852001 TLY852001:TNC852001 TVU852001:TWY852001 UFQ852001:UGU852001 UPM852001:UQQ852001 UZI852001:VAM852001 VJE852001:VKI852001 VTA852001:VUE852001 WCW852001:WEA852001 WMS852001:WNW852001 WWO852001:WXS852001 F917537:AK917537 KC917537:LG917537 TY917537:VC917537 ADU917537:AEY917537 ANQ917537:AOU917537 AXM917537:AYQ917537 BHI917537:BIM917537 BRE917537:BSI917537 CBA917537:CCE917537 CKW917537:CMA917537 CUS917537:CVW917537 DEO917537:DFS917537 DOK917537:DPO917537 DYG917537:DZK917537 EIC917537:EJG917537 ERY917537:ETC917537 FBU917537:FCY917537 FLQ917537:FMU917537 FVM917537:FWQ917537 GFI917537:GGM917537 GPE917537:GQI917537 GZA917537:HAE917537 HIW917537:HKA917537 HSS917537:HTW917537 ICO917537:IDS917537 IMK917537:INO917537 IWG917537:IXK917537 JGC917537:JHG917537 JPY917537:JRC917537 JZU917537:KAY917537 KJQ917537:KKU917537 KTM917537:KUQ917537 LDI917537:LEM917537 LNE917537:LOI917537 LXA917537:LYE917537 MGW917537:MIA917537 MQS917537:MRW917537 NAO917537:NBS917537 NKK917537:NLO917537 NUG917537:NVK917537 OEC917537:OFG917537 ONY917537:OPC917537 OXU917537:OYY917537 PHQ917537:PIU917537 PRM917537:PSQ917537 QBI917537:QCM917537 QLE917537:QMI917537 QVA917537:QWE917537 REW917537:RGA917537 ROS917537:RPW917537 RYO917537:RZS917537 SIK917537:SJO917537 SSG917537:STK917537 TCC917537:TDG917537 TLY917537:TNC917537 TVU917537:TWY917537 UFQ917537:UGU917537 UPM917537:UQQ917537 UZI917537:VAM917537 VJE917537:VKI917537 VTA917537:VUE917537 WCW917537:WEA917537 WMS917537:WNW917537 WWO917537:WXS917537 F983073:AK983073 KC983073:LG983073 TY983073:VC983073 ADU983073:AEY983073 ANQ983073:AOU983073 AXM983073:AYQ983073 BHI983073:BIM983073 BRE983073:BSI983073 CBA983073:CCE983073 CKW983073:CMA983073 CUS983073:CVW983073 DEO983073:DFS983073 DOK983073:DPO983073 DYG983073:DZK983073 EIC983073:EJG983073 ERY983073:ETC983073 FBU983073:FCY983073 FLQ983073:FMU983073 FVM983073:FWQ983073 GFI983073:GGM983073 GPE983073:GQI983073 GZA983073:HAE983073 HIW983073:HKA983073 HSS983073:HTW983073 ICO983073:IDS983073 IMK983073:INO983073 IWG983073:IXK983073 JGC983073:JHG983073 JPY983073:JRC983073 JZU983073:KAY983073 KJQ983073:KKU983073 KTM983073:KUQ983073 LDI983073:LEM983073 LNE983073:LOI983073 LXA983073:LYE983073 MGW983073:MIA983073 MQS983073:MRW983073 NAO983073:NBS983073 NKK983073:NLO983073 NUG983073:NVK983073 OEC983073:OFG983073 ONY983073:OPC983073 OXU983073:OYY983073 PHQ983073:PIU983073 PRM983073:PSQ983073 QBI983073:QCM983073 QLE983073:QMI983073 QVA983073:QWE983073 REW983073:RGA983073 ROS983073:RPW983073 RYO983073:RZS983073 SIK983073:SJO983073 SSG983073:STK983073 TCC983073:TDG983073 TLY983073:TNC983073 TVU983073:TWY983073 UFQ983073:UGU983073 UPM983073:UQQ983073 UZI983073:VAM983073 VJE983073:VKI983073 VTA983073:VUE983073 WCW983073:WEA983073 WMS983073:WNW983073 G33:AK33" xr:uid="{00000000-0002-0000-0100-000000000000}">
      <formula1>"○,無"</formula1>
    </dataValidation>
    <dataValidation type="list" allowBlank="1" showInputMessage="1" showErrorMessage="1" sqref="WWO983051:WXS983070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47:AK65566 KC65547:LG65566 TY65547:VC65566 ADU65547:AEY65566 ANQ65547:AOU65566 AXM65547:AYQ65566 BHI65547:BIM65566 BRE65547:BSI65566 CBA65547:CCE65566 CKW65547:CMA65566 CUS65547:CVW65566 DEO65547:DFS65566 DOK65547:DPO65566 DYG65547:DZK65566 EIC65547:EJG65566 ERY65547:ETC65566 FBU65547:FCY65566 FLQ65547:FMU65566 FVM65547:FWQ65566 GFI65547:GGM65566 GPE65547:GQI65566 GZA65547:HAE65566 HIW65547:HKA65566 HSS65547:HTW65566 ICO65547:IDS65566 IMK65547:INO65566 IWG65547:IXK65566 JGC65547:JHG65566 JPY65547:JRC65566 JZU65547:KAY65566 KJQ65547:KKU65566 KTM65547:KUQ65566 LDI65547:LEM65566 LNE65547:LOI65566 LXA65547:LYE65566 MGW65547:MIA65566 MQS65547:MRW65566 NAO65547:NBS65566 NKK65547:NLO65566 NUG65547:NVK65566 OEC65547:OFG65566 ONY65547:OPC65566 OXU65547:OYY65566 PHQ65547:PIU65566 PRM65547:PSQ65566 QBI65547:QCM65566 QLE65547:QMI65566 QVA65547:QWE65566 REW65547:RGA65566 ROS65547:RPW65566 RYO65547:RZS65566 SIK65547:SJO65566 SSG65547:STK65566 TCC65547:TDG65566 TLY65547:TNC65566 TVU65547:TWY65566 UFQ65547:UGU65566 UPM65547:UQQ65566 UZI65547:VAM65566 VJE65547:VKI65566 VTA65547:VUE65566 WCW65547:WEA65566 WMS65547:WNW65566 WWO65547:WXS65566 F131083:AK131102 KC131083:LG131102 TY131083:VC131102 ADU131083:AEY131102 ANQ131083:AOU131102 AXM131083:AYQ131102 BHI131083:BIM131102 BRE131083:BSI131102 CBA131083:CCE131102 CKW131083:CMA131102 CUS131083:CVW131102 DEO131083:DFS131102 DOK131083:DPO131102 DYG131083:DZK131102 EIC131083:EJG131102 ERY131083:ETC131102 FBU131083:FCY131102 FLQ131083:FMU131102 FVM131083:FWQ131102 GFI131083:GGM131102 GPE131083:GQI131102 GZA131083:HAE131102 HIW131083:HKA131102 HSS131083:HTW131102 ICO131083:IDS131102 IMK131083:INO131102 IWG131083:IXK131102 JGC131083:JHG131102 JPY131083:JRC131102 JZU131083:KAY131102 KJQ131083:KKU131102 KTM131083:KUQ131102 LDI131083:LEM131102 LNE131083:LOI131102 LXA131083:LYE131102 MGW131083:MIA131102 MQS131083:MRW131102 NAO131083:NBS131102 NKK131083:NLO131102 NUG131083:NVK131102 OEC131083:OFG131102 ONY131083:OPC131102 OXU131083:OYY131102 PHQ131083:PIU131102 PRM131083:PSQ131102 QBI131083:QCM131102 QLE131083:QMI131102 QVA131083:QWE131102 REW131083:RGA131102 ROS131083:RPW131102 RYO131083:RZS131102 SIK131083:SJO131102 SSG131083:STK131102 TCC131083:TDG131102 TLY131083:TNC131102 TVU131083:TWY131102 UFQ131083:UGU131102 UPM131083:UQQ131102 UZI131083:VAM131102 VJE131083:VKI131102 VTA131083:VUE131102 WCW131083:WEA131102 WMS131083:WNW131102 WWO131083:WXS131102 F196619:AK196638 KC196619:LG196638 TY196619:VC196638 ADU196619:AEY196638 ANQ196619:AOU196638 AXM196619:AYQ196638 BHI196619:BIM196638 BRE196619:BSI196638 CBA196619:CCE196638 CKW196619:CMA196638 CUS196619:CVW196638 DEO196619:DFS196638 DOK196619:DPO196638 DYG196619:DZK196638 EIC196619:EJG196638 ERY196619:ETC196638 FBU196619:FCY196638 FLQ196619:FMU196638 FVM196619:FWQ196638 GFI196619:GGM196638 GPE196619:GQI196638 GZA196619:HAE196638 HIW196619:HKA196638 HSS196619:HTW196638 ICO196619:IDS196638 IMK196619:INO196638 IWG196619:IXK196638 JGC196619:JHG196638 JPY196619:JRC196638 JZU196619:KAY196638 KJQ196619:KKU196638 KTM196619:KUQ196638 LDI196619:LEM196638 LNE196619:LOI196638 LXA196619:LYE196638 MGW196619:MIA196638 MQS196619:MRW196638 NAO196619:NBS196638 NKK196619:NLO196638 NUG196619:NVK196638 OEC196619:OFG196638 ONY196619:OPC196638 OXU196619:OYY196638 PHQ196619:PIU196638 PRM196619:PSQ196638 QBI196619:QCM196638 QLE196619:QMI196638 QVA196619:QWE196638 REW196619:RGA196638 ROS196619:RPW196638 RYO196619:RZS196638 SIK196619:SJO196638 SSG196619:STK196638 TCC196619:TDG196638 TLY196619:TNC196638 TVU196619:TWY196638 UFQ196619:UGU196638 UPM196619:UQQ196638 UZI196619:VAM196638 VJE196619:VKI196638 VTA196619:VUE196638 WCW196619:WEA196638 WMS196619:WNW196638 WWO196619:WXS196638 F262155:AK262174 KC262155:LG262174 TY262155:VC262174 ADU262155:AEY262174 ANQ262155:AOU262174 AXM262155:AYQ262174 BHI262155:BIM262174 BRE262155:BSI262174 CBA262155:CCE262174 CKW262155:CMA262174 CUS262155:CVW262174 DEO262155:DFS262174 DOK262155:DPO262174 DYG262155:DZK262174 EIC262155:EJG262174 ERY262155:ETC262174 FBU262155:FCY262174 FLQ262155:FMU262174 FVM262155:FWQ262174 GFI262155:GGM262174 GPE262155:GQI262174 GZA262155:HAE262174 HIW262155:HKA262174 HSS262155:HTW262174 ICO262155:IDS262174 IMK262155:INO262174 IWG262155:IXK262174 JGC262155:JHG262174 JPY262155:JRC262174 JZU262155:KAY262174 KJQ262155:KKU262174 KTM262155:KUQ262174 LDI262155:LEM262174 LNE262155:LOI262174 LXA262155:LYE262174 MGW262155:MIA262174 MQS262155:MRW262174 NAO262155:NBS262174 NKK262155:NLO262174 NUG262155:NVK262174 OEC262155:OFG262174 ONY262155:OPC262174 OXU262155:OYY262174 PHQ262155:PIU262174 PRM262155:PSQ262174 QBI262155:QCM262174 QLE262155:QMI262174 QVA262155:QWE262174 REW262155:RGA262174 ROS262155:RPW262174 RYO262155:RZS262174 SIK262155:SJO262174 SSG262155:STK262174 TCC262155:TDG262174 TLY262155:TNC262174 TVU262155:TWY262174 UFQ262155:UGU262174 UPM262155:UQQ262174 UZI262155:VAM262174 VJE262155:VKI262174 VTA262155:VUE262174 WCW262155:WEA262174 WMS262155:WNW262174 WWO262155:WXS262174 F327691:AK327710 KC327691:LG327710 TY327691:VC327710 ADU327691:AEY327710 ANQ327691:AOU327710 AXM327691:AYQ327710 BHI327691:BIM327710 BRE327691:BSI327710 CBA327691:CCE327710 CKW327691:CMA327710 CUS327691:CVW327710 DEO327691:DFS327710 DOK327691:DPO327710 DYG327691:DZK327710 EIC327691:EJG327710 ERY327691:ETC327710 FBU327691:FCY327710 FLQ327691:FMU327710 FVM327691:FWQ327710 GFI327691:GGM327710 GPE327691:GQI327710 GZA327691:HAE327710 HIW327691:HKA327710 HSS327691:HTW327710 ICO327691:IDS327710 IMK327691:INO327710 IWG327691:IXK327710 JGC327691:JHG327710 JPY327691:JRC327710 JZU327691:KAY327710 KJQ327691:KKU327710 KTM327691:KUQ327710 LDI327691:LEM327710 LNE327691:LOI327710 LXA327691:LYE327710 MGW327691:MIA327710 MQS327691:MRW327710 NAO327691:NBS327710 NKK327691:NLO327710 NUG327691:NVK327710 OEC327691:OFG327710 ONY327691:OPC327710 OXU327691:OYY327710 PHQ327691:PIU327710 PRM327691:PSQ327710 QBI327691:QCM327710 QLE327691:QMI327710 QVA327691:QWE327710 REW327691:RGA327710 ROS327691:RPW327710 RYO327691:RZS327710 SIK327691:SJO327710 SSG327691:STK327710 TCC327691:TDG327710 TLY327691:TNC327710 TVU327691:TWY327710 UFQ327691:UGU327710 UPM327691:UQQ327710 UZI327691:VAM327710 VJE327691:VKI327710 VTA327691:VUE327710 WCW327691:WEA327710 WMS327691:WNW327710 WWO327691:WXS327710 F393227:AK393246 KC393227:LG393246 TY393227:VC393246 ADU393227:AEY393246 ANQ393227:AOU393246 AXM393227:AYQ393246 BHI393227:BIM393246 BRE393227:BSI393246 CBA393227:CCE393246 CKW393227:CMA393246 CUS393227:CVW393246 DEO393227:DFS393246 DOK393227:DPO393246 DYG393227:DZK393246 EIC393227:EJG393246 ERY393227:ETC393246 FBU393227:FCY393246 FLQ393227:FMU393246 FVM393227:FWQ393246 GFI393227:GGM393246 GPE393227:GQI393246 GZA393227:HAE393246 HIW393227:HKA393246 HSS393227:HTW393246 ICO393227:IDS393246 IMK393227:INO393246 IWG393227:IXK393246 JGC393227:JHG393246 JPY393227:JRC393246 JZU393227:KAY393246 KJQ393227:KKU393246 KTM393227:KUQ393246 LDI393227:LEM393246 LNE393227:LOI393246 LXA393227:LYE393246 MGW393227:MIA393246 MQS393227:MRW393246 NAO393227:NBS393246 NKK393227:NLO393246 NUG393227:NVK393246 OEC393227:OFG393246 ONY393227:OPC393246 OXU393227:OYY393246 PHQ393227:PIU393246 PRM393227:PSQ393246 QBI393227:QCM393246 QLE393227:QMI393246 QVA393227:QWE393246 REW393227:RGA393246 ROS393227:RPW393246 RYO393227:RZS393246 SIK393227:SJO393246 SSG393227:STK393246 TCC393227:TDG393246 TLY393227:TNC393246 TVU393227:TWY393246 UFQ393227:UGU393246 UPM393227:UQQ393246 UZI393227:VAM393246 VJE393227:VKI393246 VTA393227:VUE393246 WCW393227:WEA393246 WMS393227:WNW393246 WWO393227:WXS393246 F458763:AK458782 KC458763:LG458782 TY458763:VC458782 ADU458763:AEY458782 ANQ458763:AOU458782 AXM458763:AYQ458782 BHI458763:BIM458782 BRE458763:BSI458782 CBA458763:CCE458782 CKW458763:CMA458782 CUS458763:CVW458782 DEO458763:DFS458782 DOK458763:DPO458782 DYG458763:DZK458782 EIC458763:EJG458782 ERY458763:ETC458782 FBU458763:FCY458782 FLQ458763:FMU458782 FVM458763:FWQ458782 GFI458763:GGM458782 GPE458763:GQI458782 GZA458763:HAE458782 HIW458763:HKA458782 HSS458763:HTW458782 ICO458763:IDS458782 IMK458763:INO458782 IWG458763:IXK458782 JGC458763:JHG458782 JPY458763:JRC458782 JZU458763:KAY458782 KJQ458763:KKU458782 KTM458763:KUQ458782 LDI458763:LEM458782 LNE458763:LOI458782 LXA458763:LYE458782 MGW458763:MIA458782 MQS458763:MRW458782 NAO458763:NBS458782 NKK458763:NLO458782 NUG458763:NVK458782 OEC458763:OFG458782 ONY458763:OPC458782 OXU458763:OYY458782 PHQ458763:PIU458782 PRM458763:PSQ458782 QBI458763:QCM458782 QLE458763:QMI458782 QVA458763:QWE458782 REW458763:RGA458782 ROS458763:RPW458782 RYO458763:RZS458782 SIK458763:SJO458782 SSG458763:STK458782 TCC458763:TDG458782 TLY458763:TNC458782 TVU458763:TWY458782 UFQ458763:UGU458782 UPM458763:UQQ458782 UZI458763:VAM458782 VJE458763:VKI458782 VTA458763:VUE458782 WCW458763:WEA458782 WMS458763:WNW458782 WWO458763:WXS458782 F524299:AK524318 KC524299:LG524318 TY524299:VC524318 ADU524299:AEY524318 ANQ524299:AOU524318 AXM524299:AYQ524318 BHI524299:BIM524318 BRE524299:BSI524318 CBA524299:CCE524318 CKW524299:CMA524318 CUS524299:CVW524318 DEO524299:DFS524318 DOK524299:DPO524318 DYG524299:DZK524318 EIC524299:EJG524318 ERY524299:ETC524318 FBU524299:FCY524318 FLQ524299:FMU524318 FVM524299:FWQ524318 GFI524299:GGM524318 GPE524299:GQI524318 GZA524299:HAE524318 HIW524299:HKA524318 HSS524299:HTW524318 ICO524299:IDS524318 IMK524299:INO524318 IWG524299:IXK524318 JGC524299:JHG524318 JPY524299:JRC524318 JZU524299:KAY524318 KJQ524299:KKU524318 KTM524299:KUQ524318 LDI524299:LEM524318 LNE524299:LOI524318 LXA524299:LYE524318 MGW524299:MIA524318 MQS524299:MRW524318 NAO524299:NBS524318 NKK524299:NLO524318 NUG524299:NVK524318 OEC524299:OFG524318 ONY524299:OPC524318 OXU524299:OYY524318 PHQ524299:PIU524318 PRM524299:PSQ524318 QBI524299:QCM524318 QLE524299:QMI524318 QVA524299:QWE524318 REW524299:RGA524318 ROS524299:RPW524318 RYO524299:RZS524318 SIK524299:SJO524318 SSG524299:STK524318 TCC524299:TDG524318 TLY524299:TNC524318 TVU524299:TWY524318 UFQ524299:UGU524318 UPM524299:UQQ524318 UZI524299:VAM524318 VJE524299:VKI524318 VTA524299:VUE524318 WCW524299:WEA524318 WMS524299:WNW524318 WWO524299:WXS524318 F589835:AK589854 KC589835:LG589854 TY589835:VC589854 ADU589835:AEY589854 ANQ589835:AOU589854 AXM589835:AYQ589854 BHI589835:BIM589854 BRE589835:BSI589854 CBA589835:CCE589854 CKW589835:CMA589854 CUS589835:CVW589854 DEO589835:DFS589854 DOK589835:DPO589854 DYG589835:DZK589854 EIC589835:EJG589854 ERY589835:ETC589854 FBU589835:FCY589854 FLQ589835:FMU589854 FVM589835:FWQ589854 GFI589835:GGM589854 GPE589835:GQI589854 GZA589835:HAE589854 HIW589835:HKA589854 HSS589835:HTW589854 ICO589835:IDS589854 IMK589835:INO589854 IWG589835:IXK589854 JGC589835:JHG589854 JPY589835:JRC589854 JZU589835:KAY589854 KJQ589835:KKU589854 KTM589835:KUQ589854 LDI589835:LEM589854 LNE589835:LOI589854 LXA589835:LYE589854 MGW589835:MIA589854 MQS589835:MRW589854 NAO589835:NBS589854 NKK589835:NLO589854 NUG589835:NVK589854 OEC589835:OFG589854 ONY589835:OPC589854 OXU589835:OYY589854 PHQ589835:PIU589854 PRM589835:PSQ589854 QBI589835:QCM589854 QLE589835:QMI589854 QVA589835:QWE589854 REW589835:RGA589854 ROS589835:RPW589854 RYO589835:RZS589854 SIK589835:SJO589854 SSG589835:STK589854 TCC589835:TDG589854 TLY589835:TNC589854 TVU589835:TWY589854 UFQ589835:UGU589854 UPM589835:UQQ589854 UZI589835:VAM589854 VJE589835:VKI589854 VTA589835:VUE589854 WCW589835:WEA589854 WMS589835:WNW589854 WWO589835:WXS589854 F655371:AK655390 KC655371:LG655390 TY655371:VC655390 ADU655371:AEY655390 ANQ655371:AOU655390 AXM655371:AYQ655390 BHI655371:BIM655390 BRE655371:BSI655390 CBA655371:CCE655390 CKW655371:CMA655390 CUS655371:CVW655390 DEO655371:DFS655390 DOK655371:DPO655390 DYG655371:DZK655390 EIC655371:EJG655390 ERY655371:ETC655390 FBU655371:FCY655390 FLQ655371:FMU655390 FVM655371:FWQ655390 GFI655371:GGM655390 GPE655371:GQI655390 GZA655371:HAE655390 HIW655371:HKA655390 HSS655371:HTW655390 ICO655371:IDS655390 IMK655371:INO655390 IWG655371:IXK655390 JGC655371:JHG655390 JPY655371:JRC655390 JZU655371:KAY655390 KJQ655371:KKU655390 KTM655371:KUQ655390 LDI655371:LEM655390 LNE655371:LOI655390 LXA655371:LYE655390 MGW655371:MIA655390 MQS655371:MRW655390 NAO655371:NBS655390 NKK655371:NLO655390 NUG655371:NVK655390 OEC655371:OFG655390 ONY655371:OPC655390 OXU655371:OYY655390 PHQ655371:PIU655390 PRM655371:PSQ655390 QBI655371:QCM655390 QLE655371:QMI655390 QVA655371:QWE655390 REW655371:RGA655390 ROS655371:RPW655390 RYO655371:RZS655390 SIK655371:SJO655390 SSG655371:STK655390 TCC655371:TDG655390 TLY655371:TNC655390 TVU655371:TWY655390 UFQ655371:UGU655390 UPM655371:UQQ655390 UZI655371:VAM655390 VJE655371:VKI655390 VTA655371:VUE655390 WCW655371:WEA655390 WMS655371:WNW655390 WWO655371:WXS655390 F720907:AK720926 KC720907:LG720926 TY720907:VC720926 ADU720907:AEY720926 ANQ720907:AOU720926 AXM720907:AYQ720926 BHI720907:BIM720926 BRE720907:BSI720926 CBA720907:CCE720926 CKW720907:CMA720926 CUS720907:CVW720926 DEO720907:DFS720926 DOK720907:DPO720926 DYG720907:DZK720926 EIC720907:EJG720926 ERY720907:ETC720926 FBU720907:FCY720926 FLQ720907:FMU720926 FVM720907:FWQ720926 GFI720907:GGM720926 GPE720907:GQI720926 GZA720907:HAE720926 HIW720907:HKA720926 HSS720907:HTW720926 ICO720907:IDS720926 IMK720907:INO720926 IWG720907:IXK720926 JGC720907:JHG720926 JPY720907:JRC720926 JZU720907:KAY720926 KJQ720907:KKU720926 KTM720907:KUQ720926 LDI720907:LEM720926 LNE720907:LOI720926 LXA720907:LYE720926 MGW720907:MIA720926 MQS720907:MRW720926 NAO720907:NBS720926 NKK720907:NLO720926 NUG720907:NVK720926 OEC720907:OFG720926 ONY720907:OPC720926 OXU720907:OYY720926 PHQ720907:PIU720926 PRM720907:PSQ720926 QBI720907:QCM720926 QLE720907:QMI720926 QVA720907:QWE720926 REW720907:RGA720926 ROS720907:RPW720926 RYO720907:RZS720926 SIK720907:SJO720926 SSG720907:STK720926 TCC720907:TDG720926 TLY720907:TNC720926 TVU720907:TWY720926 UFQ720907:UGU720926 UPM720907:UQQ720926 UZI720907:VAM720926 VJE720907:VKI720926 VTA720907:VUE720926 WCW720907:WEA720926 WMS720907:WNW720926 WWO720907:WXS720926 F786443:AK786462 KC786443:LG786462 TY786443:VC786462 ADU786443:AEY786462 ANQ786443:AOU786462 AXM786443:AYQ786462 BHI786443:BIM786462 BRE786443:BSI786462 CBA786443:CCE786462 CKW786443:CMA786462 CUS786443:CVW786462 DEO786443:DFS786462 DOK786443:DPO786462 DYG786443:DZK786462 EIC786443:EJG786462 ERY786443:ETC786462 FBU786443:FCY786462 FLQ786443:FMU786462 FVM786443:FWQ786462 GFI786443:GGM786462 GPE786443:GQI786462 GZA786443:HAE786462 HIW786443:HKA786462 HSS786443:HTW786462 ICO786443:IDS786462 IMK786443:INO786462 IWG786443:IXK786462 JGC786443:JHG786462 JPY786443:JRC786462 JZU786443:KAY786462 KJQ786443:KKU786462 KTM786443:KUQ786462 LDI786443:LEM786462 LNE786443:LOI786462 LXA786443:LYE786462 MGW786443:MIA786462 MQS786443:MRW786462 NAO786443:NBS786462 NKK786443:NLO786462 NUG786443:NVK786462 OEC786443:OFG786462 ONY786443:OPC786462 OXU786443:OYY786462 PHQ786443:PIU786462 PRM786443:PSQ786462 QBI786443:QCM786462 QLE786443:QMI786462 QVA786443:QWE786462 REW786443:RGA786462 ROS786443:RPW786462 RYO786443:RZS786462 SIK786443:SJO786462 SSG786443:STK786462 TCC786443:TDG786462 TLY786443:TNC786462 TVU786443:TWY786462 UFQ786443:UGU786462 UPM786443:UQQ786462 UZI786443:VAM786462 VJE786443:VKI786462 VTA786443:VUE786462 WCW786443:WEA786462 WMS786443:WNW786462 WWO786443:WXS786462 F851979:AK851998 KC851979:LG851998 TY851979:VC851998 ADU851979:AEY851998 ANQ851979:AOU851998 AXM851979:AYQ851998 BHI851979:BIM851998 BRE851979:BSI851998 CBA851979:CCE851998 CKW851979:CMA851998 CUS851979:CVW851998 DEO851979:DFS851998 DOK851979:DPO851998 DYG851979:DZK851998 EIC851979:EJG851998 ERY851979:ETC851998 FBU851979:FCY851998 FLQ851979:FMU851998 FVM851979:FWQ851998 GFI851979:GGM851998 GPE851979:GQI851998 GZA851979:HAE851998 HIW851979:HKA851998 HSS851979:HTW851998 ICO851979:IDS851998 IMK851979:INO851998 IWG851979:IXK851998 JGC851979:JHG851998 JPY851979:JRC851998 JZU851979:KAY851998 KJQ851979:KKU851998 KTM851979:KUQ851998 LDI851979:LEM851998 LNE851979:LOI851998 LXA851979:LYE851998 MGW851979:MIA851998 MQS851979:MRW851998 NAO851979:NBS851998 NKK851979:NLO851998 NUG851979:NVK851998 OEC851979:OFG851998 ONY851979:OPC851998 OXU851979:OYY851998 PHQ851979:PIU851998 PRM851979:PSQ851998 QBI851979:QCM851998 QLE851979:QMI851998 QVA851979:QWE851998 REW851979:RGA851998 ROS851979:RPW851998 RYO851979:RZS851998 SIK851979:SJO851998 SSG851979:STK851998 TCC851979:TDG851998 TLY851979:TNC851998 TVU851979:TWY851998 UFQ851979:UGU851998 UPM851979:UQQ851998 UZI851979:VAM851998 VJE851979:VKI851998 VTA851979:VUE851998 WCW851979:WEA851998 WMS851979:WNW851998 WWO851979:WXS851998 F917515:AK917534 KC917515:LG917534 TY917515:VC917534 ADU917515:AEY917534 ANQ917515:AOU917534 AXM917515:AYQ917534 BHI917515:BIM917534 BRE917515:BSI917534 CBA917515:CCE917534 CKW917515:CMA917534 CUS917515:CVW917534 DEO917515:DFS917534 DOK917515:DPO917534 DYG917515:DZK917534 EIC917515:EJG917534 ERY917515:ETC917534 FBU917515:FCY917534 FLQ917515:FMU917534 FVM917515:FWQ917534 GFI917515:GGM917534 GPE917515:GQI917534 GZA917515:HAE917534 HIW917515:HKA917534 HSS917515:HTW917534 ICO917515:IDS917534 IMK917515:INO917534 IWG917515:IXK917534 JGC917515:JHG917534 JPY917515:JRC917534 JZU917515:KAY917534 KJQ917515:KKU917534 KTM917515:KUQ917534 LDI917515:LEM917534 LNE917515:LOI917534 LXA917515:LYE917534 MGW917515:MIA917534 MQS917515:MRW917534 NAO917515:NBS917534 NKK917515:NLO917534 NUG917515:NVK917534 OEC917515:OFG917534 ONY917515:OPC917534 OXU917515:OYY917534 PHQ917515:PIU917534 PRM917515:PSQ917534 QBI917515:QCM917534 QLE917515:QMI917534 QVA917515:QWE917534 REW917515:RGA917534 ROS917515:RPW917534 RYO917515:RZS917534 SIK917515:SJO917534 SSG917515:STK917534 TCC917515:TDG917534 TLY917515:TNC917534 TVU917515:TWY917534 UFQ917515:UGU917534 UPM917515:UQQ917534 UZI917515:VAM917534 VJE917515:VKI917534 VTA917515:VUE917534 WCW917515:WEA917534 WMS917515:WNW917534 WWO917515:WXS917534 F983051:AK983070 KC983051:LG983070 TY983051:VC983070 ADU983051:AEY983070 ANQ983051:AOU983070 AXM983051:AYQ983070 BHI983051:BIM983070 BRE983051:BSI983070 CBA983051:CCE983070 CKW983051:CMA983070 CUS983051:CVW983070 DEO983051:DFS983070 DOK983051:DPO983070 DYG983051:DZK983070 EIC983051:EJG983070 ERY983051:ETC983070 FBU983051:FCY983070 FLQ983051:FMU983070 FVM983051:FWQ983070 GFI983051:GGM983070 GPE983051:GQI983070 GZA983051:HAE983070 HIW983051:HKA983070 HSS983051:HTW983070 ICO983051:IDS983070 IMK983051:INO983070 IWG983051:IXK983070 JGC983051:JHG983070 JPY983051:JRC983070 JZU983051:KAY983070 KJQ983051:KKU983070 KTM983051:KUQ983070 LDI983051:LEM983070 LNE983051:LOI983070 LXA983051:LYE983070 MGW983051:MIA983070 MQS983051:MRW983070 NAO983051:NBS983070 NKK983051:NLO983070 NUG983051:NVK983070 OEC983051:OFG983070 ONY983051:OPC983070 OXU983051:OYY983070 PHQ983051:PIU983070 PRM983051:PSQ983070 QBI983051:QCM983070 QLE983051:QMI983070 QVA983051:QWE983070 REW983051:RGA983070 ROS983051:RPW983070 RYO983051:RZS983070 SIK983051:SJO983070 SSG983051:STK983070 TCC983051:TDG983070 TLY983051:TNC983070 TVU983051:TWY983070 UFQ983051:UGU983070 UPM983051:UQQ983070 UZI983051:VAM983070 VJE983051:VKI983070 VTA983051:VUE983070 WCW983051:WEA983070 WMS983051:WNW983070 G11:AK30" xr:uid="{00000000-0002-0000-0100-000001000000}">
      <formula1>INDIRECT("$K$61:$K$76")</formula1>
    </dataValidation>
    <dataValidation type="list" allowBlank="1" showInputMessage="1" showErrorMessage="1" sqref="WWO983077:WXS983089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73:AK65585 KC65573:LG65585 TY65573:VC65585 ADU65573:AEY65585 ANQ65573:AOU65585 AXM65573:AYQ65585 BHI65573:BIM65585 BRE65573:BSI65585 CBA65573:CCE65585 CKW65573:CMA65585 CUS65573:CVW65585 DEO65573:DFS65585 DOK65573:DPO65585 DYG65573:DZK65585 EIC65573:EJG65585 ERY65573:ETC65585 FBU65573:FCY65585 FLQ65573:FMU65585 FVM65573:FWQ65585 GFI65573:GGM65585 GPE65573:GQI65585 GZA65573:HAE65585 HIW65573:HKA65585 HSS65573:HTW65585 ICO65573:IDS65585 IMK65573:INO65585 IWG65573:IXK65585 JGC65573:JHG65585 JPY65573:JRC65585 JZU65573:KAY65585 KJQ65573:KKU65585 KTM65573:KUQ65585 LDI65573:LEM65585 LNE65573:LOI65585 LXA65573:LYE65585 MGW65573:MIA65585 MQS65573:MRW65585 NAO65573:NBS65585 NKK65573:NLO65585 NUG65573:NVK65585 OEC65573:OFG65585 ONY65573:OPC65585 OXU65573:OYY65585 PHQ65573:PIU65585 PRM65573:PSQ65585 QBI65573:QCM65585 QLE65573:QMI65585 QVA65573:QWE65585 REW65573:RGA65585 ROS65573:RPW65585 RYO65573:RZS65585 SIK65573:SJO65585 SSG65573:STK65585 TCC65573:TDG65585 TLY65573:TNC65585 TVU65573:TWY65585 UFQ65573:UGU65585 UPM65573:UQQ65585 UZI65573:VAM65585 VJE65573:VKI65585 VTA65573:VUE65585 WCW65573:WEA65585 WMS65573:WNW65585 WWO65573:WXS65585 F131109:AK131121 KC131109:LG131121 TY131109:VC131121 ADU131109:AEY131121 ANQ131109:AOU131121 AXM131109:AYQ131121 BHI131109:BIM131121 BRE131109:BSI131121 CBA131109:CCE131121 CKW131109:CMA131121 CUS131109:CVW131121 DEO131109:DFS131121 DOK131109:DPO131121 DYG131109:DZK131121 EIC131109:EJG131121 ERY131109:ETC131121 FBU131109:FCY131121 FLQ131109:FMU131121 FVM131109:FWQ131121 GFI131109:GGM131121 GPE131109:GQI131121 GZA131109:HAE131121 HIW131109:HKA131121 HSS131109:HTW131121 ICO131109:IDS131121 IMK131109:INO131121 IWG131109:IXK131121 JGC131109:JHG131121 JPY131109:JRC131121 JZU131109:KAY131121 KJQ131109:KKU131121 KTM131109:KUQ131121 LDI131109:LEM131121 LNE131109:LOI131121 LXA131109:LYE131121 MGW131109:MIA131121 MQS131109:MRW131121 NAO131109:NBS131121 NKK131109:NLO131121 NUG131109:NVK131121 OEC131109:OFG131121 ONY131109:OPC131121 OXU131109:OYY131121 PHQ131109:PIU131121 PRM131109:PSQ131121 QBI131109:QCM131121 QLE131109:QMI131121 QVA131109:QWE131121 REW131109:RGA131121 ROS131109:RPW131121 RYO131109:RZS131121 SIK131109:SJO131121 SSG131109:STK131121 TCC131109:TDG131121 TLY131109:TNC131121 TVU131109:TWY131121 UFQ131109:UGU131121 UPM131109:UQQ131121 UZI131109:VAM131121 VJE131109:VKI131121 VTA131109:VUE131121 WCW131109:WEA131121 WMS131109:WNW131121 WWO131109:WXS131121 F196645:AK196657 KC196645:LG196657 TY196645:VC196657 ADU196645:AEY196657 ANQ196645:AOU196657 AXM196645:AYQ196657 BHI196645:BIM196657 BRE196645:BSI196657 CBA196645:CCE196657 CKW196645:CMA196657 CUS196645:CVW196657 DEO196645:DFS196657 DOK196645:DPO196657 DYG196645:DZK196657 EIC196645:EJG196657 ERY196645:ETC196657 FBU196645:FCY196657 FLQ196645:FMU196657 FVM196645:FWQ196657 GFI196645:GGM196657 GPE196645:GQI196657 GZA196645:HAE196657 HIW196645:HKA196657 HSS196645:HTW196657 ICO196645:IDS196657 IMK196645:INO196657 IWG196645:IXK196657 JGC196645:JHG196657 JPY196645:JRC196657 JZU196645:KAY196657 KJQ196645:KKU196657 KTM196645:KUQ196657 LDI196645:LEM196657 LNE196645:LOI196657 LXA196645:LYE196657 MGW196645:MIA196657 MQS196645:MRW196657 NAO196645:NBS196657 NKK196645:NLO196657 NUG196645:NVK196657 OEC196645:OFG196657 ONY196645:OPC196657 OXU196645:OYY196657 PHQ196645:PIU196657 PRM196645:PSQ196657 QBI196645:QCM196657 QLE196645:QMI196657 QVA196645:QWE196657 REW196645:RGA196657 ROS196645:RPW196657 RYO196645:RZS196657 SIK196645:SJO196657 SSG196645:STK196657 TCC196645:TDG196657 TLY196645:TNC196657 TVU196645:TWY196657 UFQ196645:UGU196657 UPM196645:UQQ196657 UZI196645:VAM196657 VJE196645:VKI196657 VTA196645:VUE196657 WCW196645:WEA196657 WMS196645:WNW196657 WWO196645:WXS196657 F262181:AK262193 KC262181:LG262193 TY262181:VC262193 ADU262181:AEY262193 ANQ262181:AOU262193 AXM262181:AYQ262193 BHI262181:BIM262193 BRE262181:BSI262193 CBA262181:CCE262193 CKW262181:CMA262193 CUS262181:CVW262193 DEO262181:DFS262193 DOK262181:DPO262193 DYG262181:DZK262193 EIC262181:EJG262193 ERY262181:ETC262193 FBU262181:FCY262193 FLQ262181:FMU262193 FVM262181:FWQ262193 GFI262181:GGM262193 GPE262181:GQI262193 GZA262181:HAE262193 HIW262181:HKA262193 HSS262181:HTW262193 ICO262181:IDS262193 IMK262181:INO262193 IWG262181:IXK262193 JGC262181:JHG262193 JPY262181:JRC262193 JZU262181:KAY262193 KJQ262181:KKU262193 KTM262181:KUQ262193 LDI262181:LEM262193 LNE262181:LOI262193 LXA262181:LYE262193 MGW262181:MIA262193 MQS262181:MRW262193 NAO262181:NBS262193 NKK262181:NLO262193 NUG262181:NVK262193 OEC262181:OFG262193 ONY262181:OPC262193 OXU262181:OYY262193 PHQ262181:PIU262193 PRM262181:PSQ262193 QBI262181:QCM262193 QLE262181:QMI262193 QVA262181:QWE262193 REW262181:RGA262193 ROS262181:RPW262193 RYO262181:RZS262193 SIK262181:SJO262193 SSG262181:STK262193 TCC262181:TDG262193 TLY262181:TNC262193 TVU262181:TWY262193 UFQ262181:UGU262193 UPM262181:UQQ262193 UZI262181:VAM262193 VJE262181:VKI262193 VTA262181:VUE262193 WCW262181:WEA262193 WMS262181:WNW262193 WWO262181:WXS262193 F327717:AK327729 KC327717:LG327729 TY327717:VC327729 ADU327717:AEY327729 ANQ327717:AOU327729 AXM327717:AYQ327729 BHI327717:BIM327729 BRE327717:BSI327729 CBA327717:CCE327729 CKW327717:CMA327729 CUS327717:CVW327729 DEO327717:DFS327729 DOK327717:DPO327729 DYG327717:DZK327729 EIC327717:EJG327729 ERY327717:ETC327729 FBU327717:FCY327729 FLQ327717:FMU327729 FVM327717:FWQ327729 GFI327717:GGM327729 GPE327717:GQI327729 GZA327717:HAE327729 HIW327717:HKA327729 HSS327717:HTW327729 ICO327717:IDS327729 IMK327717:INO327729 IWG327717:IXK327729 JGC327717:JHG327729 JPY327717:JRC327729 JZU327717:KAY327729 KJQ327717:KKU327729 KTM327717:KUQ327729 LDI327717:LEM327729 LNE327717:LOI327729 LXA327717:LYE327729 MGW327717:MIA327729 MQS327717:MRW327729 NAO327717:NBS327729 NKK327717:NLO327729 NUG327717:NVK327729 OEC327717:OFG327729 ONY327717:OPC327729 OXU327717:OYY327729 PHQ327717:PIU327729 PRM327717:PSQ327729 QBI327717:QCM327729 QLE327717:QMI327729 QVA327717:QWE327729 REW327717:RGA327729 ROS327717:RPW327729 RYO327717:RZS327729 SIK327717:SJO327729 SSG327717:STK327729 TCC327717:TDG327729 TLY327717:TNC327729 TVU327717:TWY327729 UFQ327717:UGU327729 UPM327717:UQQ327729 UZI327717:VAM327729 VJE327717:VKI327729 VTA327717:VUE327729 WCW327717:WEA327729 WMS327717:WNW327729 WWO327717:WXS327729 F393253:AK393265 KC393253:LG393265 TY393253:VC393265 ADU393253:AEY393265 ANQ393253:AOU393265 AXM393253:AYQ393265 BHI393253:BIM393265 BRE393253:BSI393265 CBA393253:CCE393265 CKW393253:CMA393265 CUS393253:CVW393265 DEO393253:DFS393265 DOK393253:DPO393265 DYG393253:DZK393265 EIC393253:EJG393265 ERY393253:ETC393265 FBU393253:FCY393265 FLQ393253:FMU393265 FVM393253:FWQ393265 GFI393253:GGM393265 GPE393253:GQI393265 GZA393253:HAE393265 HIW393253:HKA393265 HSS393253:HTW393265 ICO393253:IDS393265 IMK393253:INO393265 IWG393253:IXK393265 JGC393253:JHG393265 JPY393253:JRC393265 JZU393253:KAY393265 KJQ393253:KKU393265 KTM393253:KUQ393265 LDI393253:LEM393265 LNE393253:LOI393265 LXA393253:LYE393265 MGW393253:MIA393265 MQS393253:MRW393265 NAO393253:NBS393265 NKK393253:NLO393265 NUG393253:NVK393265 OEC393253:OFG393265 ONY393253:OPC393265 OXU393253:OYY393265 PHQ393253:PIU393265 PRM393253:PSQ393265 QBI393253:QCM393265 QLE393253:QMI393265 QVA393253:QWE393265 REW393253:RGA393265 ROS393253:RPW393265 RYO393253:RZS393265 SIK393253:SJO393265 SSG393253:STK393265 TCC393253:TDG393265 TLY393253:TNC393265 TVU393253:TWY393265 UFQ393253:UGU393265 UPM393253:UQQ393265 UZI393253:VAM393265 VJE393253:VKI393265 VTA393253:VUE393265 WCW393253:WEA393265 WMS393253:WNW393265 WWO393253:WXS393265 F458789:AK458801 KC458789:LG458801 TY458789:VC458801 ADU458789:AEY458801 ANQ458789:AOU458801 AXM458789:AYQ458801 BHI458789:BIM458801 BRE458789:BSI458801 CBA458789:CCE458801 CKW458789:CMA458801 CUS458789:CVW458801 DEO458789:DFS458801 DOK458789:DPO458801 DYG458789:DZK458801 EIC458789:EJG458801 ERY458789:ETC458801 FBU458789:FCY458801 FLQ458789:FMU458801 FVM458789:FWQ458801 GFI458789:GGM458801 GPE458789:GQI458801 GZA458789:HAE458801 HIW458789:HKA458801 HSS458789:HTW458801 ICO458789:IDS458801 IMK458789:INO458801 IWG458789:IXK458801 JGC458789:JHG458801 JPY458789:JRC458801 JZU458789:KAY458801 KJQ458789:KKU458801 KTM458789:KUQ458801 LDI458789:LEM458801 LNE458789:LOI458801 LXA458789:LYE458801 MGW458789:MIA458801 MQS458789:MRW458801 NAO458789:NBS458801 NKK458789:NLO458801 NUG458789:NVK458801 OEC458789:OFG458801 ONY458789:OPC458801 OXU458789:OYY458801 PHQ458789:PIU458801 PRM458789:PSQ458801 QBI458789:QCM458801 QLE458789:QMI458801 QVA458789:QWE458801 REW458789:RGA458801 ROS458789:RPW458801 RYO458789:RZS458801 SIK458789:SJO458801 SSG458789:STK458801 TCC458789:TDG458801 TLY458789:TNC458801 TVU458789:TWY458801 UFQ458789:UGU458801 UPM458789:UQQ458801 UZI458789:VAM458801 VJE458789:VKI458801 VTA458789:VUE458801 WCW458789:WEA458801 WMS458789:WNW458801 WWO458789:WXS458801 F524325:AK524337 KC524325:LG524337 TY524325:VC524337 ADU524325:AEY524337 ANQ524325:AOU524337 AXM524325:AYQ524337 BHI524325:BIM524337 BRE524325:BSI524337 CBA524325:CCE524337 CKW524325:CMA524337 CUS524325:CVW524337 DEO524325:DFS524337 DOK524325:DPO524337 DYG524325:DZK524337 EIC524325:EJG524337 ERY524325:ETC524337 FBU524325:FCY524337 FLQ524325:FMU524337 FVM524325:FWQ524337 GFI524325:GGM524337 GPE524325:GQI524337 GZA524325:HAE524337 HIW524325:HKA524337 HSS524325:HTW524337 ICO524325:IDS524337 IMK524325:INO524337 IWG524325:IXK524337 JGC524325:JHG524337 JPY524325:JRC524337 JZU524325:KAY524337 KJQ524325:KKU524337 KTM524325:KUQ524337 LDI524325:LEM524337 LNE524325:LOI524337 LXA524325:LYE524337 MGW524325:MIA524337 MQS524325:MRW524337 NAO524325:NBS524337 NKK524325:NLO524337 NUG524325:NVK524337 OEC524325:OFG524337 ONY524325:OPC524337 OXU524325:OYY524337 PHQ524325:PIU524337 PRM524325:PSQ524337 QBI524325:QCM524337 QLE524325:QMI524337 QVA524325:QWE524337 REW524325:RGA524337 ROS524325:RPW524337 RYO524325:RZS524337 SIK524325:SJO524337 SSG524325:STK524337 TCC524325:TDG524337 TLY524325:TNC524337 TVU524325:TWY524337 UFQ524325:UGU524337 UPM524325:UQQ524337 UZI524325:VAM524337 VJE524325:VKI524337 VTA524325:VUE524337 WCW524325:WEA524337 WMS524325:WNW524337 WWO524325:WXS524337 F589861:AK589873 KC589861:LG589873 TY589861:VC589873 ADU589861:AEY589873 ANQ589861:AOU589873 AXM589861:AYQ589873 BHI589861:BIM589873 BRE589861:BSI589873 CBA589861:CCE589873 CKW589861:CMA589873 CUS589861:CVW589873 DEO589861:DFS589873 DOK589861:DPO589873 DYG589861:DZK589873 EIC589861:EJG589873 ERY589861:ETC589873 FBU589861:FCY589873 FLQ589861:FMU589873 FVM589861:FWQ589873 GFI589861:GGM589873 GPE589861:GQI589873 GZA589861:HAE589873 HIW589861:HKA589873 HSS589861:HTW589873 ICO589861:IDS589873 IMK589861:INO589873 IWG589861:IXK589873 JGC589861:JHG589873 JPY589861:JRC589873 JZU589861:KAY589873 KJQ589861:KKU589873 KTM589861:KUQ589873 LDI589861:LEM589873 LNE589861:LOI589873 LXA589861:LYE589873 MGW589861:MIA589873 MQS589861:MRW589873 NAO589861:NBS589873 NKK589861:NLO589873 NUG589861:NVK589873 OEC589861:OFG589873 ONY589861:OPC589873 OXU589861:OYY589873 PHQ589861:PIU589873 PRM589861:PSQ589873 QBI589861:QCM589873 QLE589861:QMI589873 QVA589861:QWE589873 REW589861:RGA589873 ROS589861:RPW589873 RYO589861:RZS589873 SIK589861:SJO589873 SSG589861:STK589873 TCC589861:TDG589873 TLY589861:TNC589873 TVU589861:TWY589873 UFQ589861:UGU589873 UPM589861:UQQ589873 UZI589861:VAM589873 VJE589861:VKI589873 VTA589861:VUE589873 WCW589861:WEA589873 WMS589861:WNW589873 WWO589861:WXS589873 F655397:AK655409 KC655397:LG655409 TY655397:VC655409 ADU655397:AEY655409 ANQ655397:AOU655409 AXM655397:AYQ655409 BHI655397:BIM655409 BRE655397:BSI655409 CBA655397:CCE655409 CKW655397:CMA655409 CUS655397:CVW655409 DEO655397:DFS655409 DOK655397:DPO655409 DYG655397:DZK655409 EIC655397:EJG655409 ERY655397:ETC655409 FBU655397:FCY655409 FLQ655397:FMU655409 FVM655397:FWQ655409 GFI655397:GGM655409 GPE655397:GQI655409 GZA655397:HAE655409 HIW655397:HKA655409 HSS655397:HTW655409 ICO655397:IDS655409 IMK655397:INO655409 IWG655397:IXK655409 JGC655397:JHG655409 JPY655397:JRC655409 JZU655397:KAY655409 KJQ655397:KKU655409 KTM655397:KUQ655409 LDI655397:LEM655409 LNE655397:LOI655409 LXA655397:LYE655409 MGW655397:MIA655409 MQS655397:MRW655409 NAO655397:NBS655409 NKK655397:NLO655409 NUG655397:NVK655409 OEC655397:OFG655409 ONY655397:OPC655409 OXU655397:OYY655409 PHQ655397:PIU655409 PRM655397:PSQ655409 QBI655397:QCM655409 QLE655397:QMI655409 QVA655397:QWE655409 REW655397:RGA655409 ROS655397:RPW655409 RYO655397:RZS655409 SIK655397:SJO655409 SSG655397:STK655409 TCC655397:TDG655409 TLY655397:TNC655409 TVU655397:TWY655409 UFQ655397:UGU655409 UPM655397:UQQ655409 UZI655397:VAM655409 VJE655397:VKI655409 VTA655397:VUE655409 WCW655397:WEA655409 WMS655397:WNW655409 WWO655397:WXS655409 F720933:AK720945 KC720933:LG720945 TY720933:VC720945 ADU720933:AEY720945 ANQ720933:AOU720945 AXM720933:AYQ720945 BHI720933:BIM720945 BRE720933:BSI720945 CBA720933:CCE720945 CKW720933:CMA720945 CUS720933:CVW720945 DEO720933:DFS720945 DOK720933:DPO720945 DYG720933:DZK720945 EIC720933:EJG720945 ERY720933:ETC720945 FBU720933:FCY720945 FLQ720933:FMU720945 FVM720933:FWQ720945 GFI720933:GGM720945 GPE720933:GQI720945 GZA720933:HAE720945 HIW720933:HKA720945 HSS720933:HTW720945 ICO720933:IDS720945 IMK720933:INO720945 IWG720933:IXK720945 JGC720933:JHG720945 JPY720933:JRC720945 JZU720933:KAY720945 KJQ720933:KKU720945 KTM720933:KUQ720945 LDI720933:LEM720945 LNE720933:LOI720945 LXA720933:LYE720945 MGW720933:MIA720945 MQS720933:MRW720945 NAO720933:NBS720945 NKK720933:NLO720945 NUG720933:NVK720945 OEC720933:OFG720945 ONY720933:OPC720945 OXU720933:OYY720945 PHQ720933:PIU720945 PRM720933:PSQ720945 QBI720933:QCM720945 QLE720933:QMI720945 QVA720933:QWE720945 REW720933:RGA720945 ROS720933:RPW720945 RYO720933:RZS720945 SIK720933:SJO720945 SSG720933:STK720945 TCC720933:TDG720945 TLY720933:TNC720945 TVU720933:TWY720945 UFQ720933:UGU720945 UPM720933:UQQ720945 UZI720933:VAM720945 VJE720933:VKI720945 VTA720933:VUE720945 WCW720933:WEA720945 WMS720933:WNW720945 WWO720933:WXS720945 F786469:AK786481 KC786469:LG786481 TY786469:VC786481 ADU786469:AEY786481 ANQ786469:AOU786481 AXM786469:AYQ786481 BHI786469:BIM786481 BRE786469:BSI786481 CBA786469:CCE786481 CKW786469:CMA786481 CUS786469:CVW786481 DEO786469:DFS786481 DOK786469:DPO786481 DYG786469:DZK786481 EIC786469:EJG786481 ERY786469:ETC786481 FBU786469:FCY786481 FLQ786469:FMU786481 FVM786469:FWQ786481 GFI786469:GGM786481 GPE786469:GQI786481 GZA786469:HAE786481 HIW786469:HKA786481 HSS786469:HTW786481 ICO786469:IDS786481 IMK786469:INO786481 IWG786469:IXK786481 JGC786469:JHG786481 JPY786469:JRC786481 JZU786469:KAY786481 KJQ786469:KKU786481 KTM786469:KUQ786481 LDI786469:LEM786481 LNE786469:LOI786481 LXA786469:LYE786481 MGW786469:MIA786481 MQS786469:MRW786481 NAO786469:NBS786481 NKK786469:NLO786481 NUG786469:NVK786481 OEC786469:OFG786481 ONY786469:OPC786481 OXU786469:OYY786481 PHQ786469:PIU786481 PRM786469:PSQ786481 QBI786469:QCM786481 QLE786469:QMI786481 QVA786469:QWE786481 REW786469:RGA786481 ROS786469:RPW786481 RYO786469:RZS786481 SIK786469:SJO786481 SSG786469:STK786481 TCC786469:TDG786481 TLY786469:TNC786481 TVU786469:TWY786481 UFQ786469:UGU786481 UPM786469:UQQ786481 UZI786469:VAM786481 VJE786469:VKI786481 VTA786469:VUE786481 WCW786469:WEA786481 WMS786469:WNW786481 WWO786469:WXS786481 F852005:AK852017 KC852005:LG852017 TY852005:VC852017 ADU852005:AEY852017 ANQ852005:AOU852017 AXM852005:AYQ852017 BHI852005:BIM852017 BRE852005:BSI852017 CBA852005:CCE852017 CKW852005:CMA852017 CUS852005:CVW852017 DEO852005:DFS852017 DOK852005:DPO852017 DYG852005:DZK852017 EIC852005:EJG852017 ERY852005:ETC852017 FBU852005:FCY852017 FLQ852005:FMU852017 FVM852005:FWQ852017 GFI852005:GGM852017 GPE852005:GQI852017 GZA852005:HAE852017 HIW852005:HKA852017 HSS852005:HTW852017 ICO852005:IDS852017 IMK852005:INO852017 IWG852005:IXK852017 JGC852005:JHG852017 JPY852005:JRC852017 JZU852005:KAY852017 KJQ852005:KKU852017 KTM852005:KUQ852017 LDI852005:LEM852017 LNE852005:LOI852017 LXA852005:LYE852017 MGW852005:MIA852017 MQS852005:MRW852017 NAO852005:NBS852017 NKK852005:NLO852017 NUG852005:NVK852017 OEC852005:OFG852017 ONY852005:OPC852017 OXU852005:OYY852017 PHQ852005:PIU852017 PRM852005:PSQ852017 QBI852005:QCM852017 QLE852005:QMI852017 QVA852005:QWE852017 REW852005:RGA852017 ROS852005:RPW852017 RYO852005:RZS852017 SIK852005:SJO852017 SSG852005:STK852017 TCC852005:TDG852017 TLY852005:TNC852017 TVU852005:TWY852017 UFQ852005:UGU852017 UPM852005:UQQ852017 UZI852005:VAM852017 VJE852005:VKI852017 VTA852005:VUE852017 WCW852005:WEA852017 WMS852005:WNW852017 WWO852005:WXS852017 F917541:AK917553 KC917541:LG917553 TY917541:VC917553 ADU917541:AEY917553 ANQ917541:AOU917553 AXM917541:AYQ917553 BHI917541:BIM917553 BRE917541:BSI917553 CBA917541:CCE917553 CKW917541:CMA917553 CUS917541:CVW917553 DEO917541:DFS917553 DOK917541:DPO917553 DYG917541:DZK917553 EIC917541:EJG917553 ERY917541:ETC917553 FBU917541:FCY917553 FLQ917541:FMU917553 FVM917541:FWQ917553 GFI917541:GGM917553 GPE917541:GQI917553 GZA917541:HAE917553 HIW917541:HKA917553 HSS917541:HTW917553 ICO917541:IDS917553 IMK917541:INO917553 IWG917541:IXK917553 JGC917541:JHG917553 JPY917541:JRC917553 JZU917541:KAY917553 KJQ917541:KKU917553 KTM917541:KUQ917553 LDI917541:LEM917553 LNE917541:LOI917553 LXA917541:LYE917553 MGW917541:MIA917553 MQS917541:MRW917553 NAO917541:NBS917553 NKK917541:NLO917553 NUG917541:NVK917553 OEC917541:OFG917553 ONY917541:OPC917553 OXU917541:OYY917553 PHQ917541:PIU917553 PRM917541:PSQ917553 QBI917541:QCM917553 QLE917541:QMI917553 QVA917541:QWE917553 REW917541:RGA917553 ROS917541:RPW917553 RYO917541:RZS917553 SIK917541:SJO917553 SSG917541:STK917553 TCC917541:TDG917553 TLY917541:TNC917553 TVU917541:TWY917553 UFQ917541:UGU917553 UPM917541:UQQ917553 UZI917541:VAM917553 VJE917541:VKI917553 VTA917541:VUE917553 WCW917541:WEA917553 WMS917541:WNW917553 WWO917541:WXS917553 F983077:AK983089 KC983077:LG983089 TY983077:VC983089 ADU983077:AEY983089 ANQ983077:AOU983089 AXM983077:AYQ983089 BHI983077:BIM983089 BRE983077:BSI983089 CBA983077:CCE983089 CKW983077:CMA983089 CUS983077:CVW983089 DEO983077:DFS983089 DOK983077:DPO983089 DYG983077:DZK983089 EIC983077:EJG983089 ERY983077:ETC983089 FBU983077:FCY983089 FLQ983077:FMU983089 FVM983077:FWQ983089 GFI983077:GGM983089 GPE983077:GQI983089 GZA983077:HAE983089 HIW983077:HKA983089 HSS983077:HTW983089 ICO983077:IDS983089 IMK983077:INO983089 IWG983077:IXK983089 JGC983077:JHG983089 JPY983077:JRC983089 JZU983077:KAY983089 KJQ983077:KKU983089 KTM983077:KUQ983089 LDI983077:LEM983089 LNE983077:LOI983089 LXA983077:LYE983089 MGW983077:MIA983089 MQS983077:MRW983089 NAO983077:NBS983089 NKK983077:NLO983089 NUG983077:NVK983089 OEC983077:OFG983089 ONY983077:OPC983089 OXU983077:OYY983089 PHQ983077:PIU983089 PRM983077:PSQ983089 QBI983077:QCM983089 QLE983077:QMI983089 QVA983077:QWE983089 REW983077:RGA983089 ROS983077:RPW983089 RYO983077:RZS983089 SIK983077:SJO983089 SSG983077:STK983089 TCC983077:TDG983089 TLY983077:TNC983089 TVU983077:TWY983089 UFQ983077:UGU983089 UPM983077:UQQ983089 UZI983077:VAM983089 VJE983077:VKI983089 VTA983077:VUE983089 WCW983077:WEA983089 WMS983077:WNW983089 G37:AK49" xr:uid="{00000000-0002-0000-0100-000002000000}">
      <formula1>"出"</formula1>
    </dataValidation>
    <dataValidation type="whole" operator="lessThanOrEqual" allowBlank="1" showInputMessage="1" showErrorMessage="1" error="月当たりの上限額は２万円となります。_x000a_（男性研修生は対象外）" sqref="BE19:BE48 BE65555:BE65584 BE131091:BE131120 BE196627:BE196656 BE262163:BE262192 BE327699:BE327728 BE393235:BE393264 BE458771:BE458800 BE524307:BE524336 BE589843:BE589872 BE655379:BE655408 BE720915:BE720944 BE786451:BE786480 BE851987:BE852016 BE917523:BE917552 BE983059:BE983088" xr:uid="{00000000-0002-0000-0100-000003000000}">
      <formula1>20000</formula1>
    </dataValidation>
    <dataValidation type="list" allowBlank="1" showInputMessage="1" showErrorMessage="1" sqref="B11:B30" xr:uid="{00000000-0002-0000-0100-000004000000}">
      <formula1>"TR,FW1,FW2,FW3"</formula1>
    </dataValidation>
  </dataValidations>
  <printOptions horizontalCentered="1" verticalCentered="1"/>
  <pageMargins left="0.19685039370078741" right="0.19685039370078741" top="0.39370078740157483" bottom="0" header="0" footer="0.19685039370078741"/>
  <pageSetup paperSize="9" scale="59" orientation="landscape" cellComments="asDisplayed" r:id="rId1"/>
  <headerFooter alignWithMargins="0"/>
  <colBreaks count="1" manualBreakCount="1">
    <brk id="43" max="54"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Blanks" priority="13" stopIfTrue="1" id="{5362DE63-E1CB-4615-92A6-AF467344ECFC}">
            <xm:f>LEN(TRIM(【6月】月集計表!AU9))=0</xm:f>
            <x14:dxf>
              <fill>
                <patternFill>
                  <bgColor rgb="FFCCFFFF"/>
                </patternFill>
              </fill>
            </x14:dxf>
          </x14:cfRule>
          <xm:sqref>AV9:AV48 AX19:AX48 AZ9:AZ28 BB9:BB28 BD29:BD48 BF9:BF48 BC19:BD28 BE19:BE48</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CE100"/>
  <sheetViews>
    <sheetView view="pageBreakPreview" zoomScale="55" zoomScaleNormal="75" zoomScaleSheetLayoutView="55" workbookViewId="0">
      <selection activeCell="F12" sqref="F12"/>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7" width="4.25" style="4" customWidth="1"/>
    <col min="38" max="38" width="9.875" style="4" customWidth="1"/>
    <col min="39" max="39" width="14.625" style="4" customWidth="1"/>
    <col min="40" max="40" width="12.375" style="4" bestFit="1" customWidth="1"/>
    <col min="41" max="41" width="12.5" style="4" bestFit="1" customWidth="1"/>
    <col min="42"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30.5" style="77" hidden="1" customWidth="1"/>
    <col min="80" max="81" width="13.375" style="77" hidden="1" customWidth="1"/>
    <col min="82" max="83" width="17" style="77"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28" t="s">
        <v>0</v>
      </c>
      <c r="B1" s="429"/>
      <c r="C1" s="429"/>
      <c r="D1" s="429"/>
      <c r="E1" s="430"/>
      <c r="F1" s="1"/>
      <c r="G1" s="2"/>
      <c r="H1" s="2"/>
      <c r="I1" s="2"/>
      <c r="J1" s="3"/>
      <c r="L1" s="5"/>
      <c r="AJ1" s="6"/>
      <c r="AK1" s="6"/>
      <c r="AO1" s="431" t="s">
        <v>1</v>
      </c>
      <c r="AP1" s="431"/>
      <c r="AQ1" s="59"/>
      <c r="AU1" s="135" t="s">
        <v>118</v>
      </c>
      <c r="AV1" s="425" t="s">
        <v>119</v>
      </c>
      <c r="AW1" s="400">
        <f>【7月】月集計表!AW1</f>
        <v>0</v>
      </c>
    </row>
    <row r="2" spans="1:83" ht="24" customHeight="1" thickBot="1">
      <c r="A2" s="7"/>
      <c r="B2" s="7"/>
      <c r="C2" s="7"/>
      <c r="D2" s="7"/>
      <c r="E2" s="7"/>
      <c r="G2" s="8"/>
      <c r="I2" s="9"/>
      <c r="J2" s="9"/>
      <c r="K2" s="9"/>
      <c r="L2" s="9"/>
      <c r="M2" s="9"/>
      <c r="N2" s="9"/>
      <c r="O2" s="9"/>
      <c r="P2" s="9"/>
      <c r="Q2" s="9"/>
      <c r="R2" s="9"/>
      <c r="W2" s="10"/>
      <c r="X2" s="10"/>
      <c r="AJ2" s="11"/>
      <c r="AK2" s="11"/>
      <c r="AO2" s="432"/>
      <c r="AP2" s="432"/>
      <c r="AQ2" s="60"/>
      <c r="AV2" s="425"/>
      <c r="AW2" s="401"/>
    </row>
    <row r="3" spans="1:83" ht="24" customHeight="1">
      <c r="A3" s="433">
        <v>44439</v>
      </c>
      <c r="B3" s="433"/>
      <c r="C3" s="433"/>
      <c r="D3" s="433"/>
      <c r="E3" s="433"/>
      <c r="F3" s="433"/>
      <c r="G3" s="433"/>
      <c r="H3" s="434" t="s">
        <v>2</v>
      </c>
      <c r="I3" s="434"/>
      <c r="J3" s="434"/>
      <c r="K3" s="434"/>
      <c r="L3" s="434"/>
      <c r="M3" s="434"/>
      <c r="N3" s="434"/>
      <c r="O3" s="434"/>
      <c r="P3" s="434"/>
      <c r="Q3" s="434"/>
      <c r="R3" s="434"/>
      <c r="S3" s="434"/>
      <c r="T3" s="434"/>
      <c r="U3" s="434"/>
      <c r="V3" s="434"/>
      <c r="W3" s="434"/>
      <c r="X3" s="434"/>
      <c r="Y3" s="434"/>
      <c r="Z3" s="434"/>
      <c r="AJ3" s="11"/>
      <c r="AK3" s="11"/>
      <c r="AO3" s="432"/>
      <c r="AP3" s="432"/>
      <c r="AQ3" s="60"/>
      <c r="AS3" s="402">
        <f>A3</f>
        <v>44439</v>
      </c>
      <c r="AT3" s="403"/>
      <c r="AU3" s="403"/>
      <c r="AV3" s="403"/>
      <c r="AW3" s="404" t="s">
        <v>120</v>
      </c>
      <c r="AX3" s="404"/>
      <c r="AY3" s="404"/>
      <c r="AZ3" s="404"/>
      <c r="BA3" s="404"/>
      <c r="BB3" s="404"/>
      <c r="BC3" s="140"/>
      <c r="BD3" s="141" t="s">
        <v>3</v>
      </c>
      <c r="BE3" s="426" t="str">
        <f>IF(AE5="","",AE5)</f>
        <v/>
      </c>
      <c r="BF3" s="427"/>
    </row>
    <row r="4" spans="1:83" ht="8.1" customHeight="1">
      <c r="A4" s="433"/>
      <c r="B4" s="433"/>
      <c r="C4" s="433"/>
      <c r="D4" s="433"/>
      <c r="E4" s="433"/>
      <c r="F4" s="433"/>
      <c r="G4" s="433"/>
      <c r="H4" s="434"/>
      <c r="I4" s="434"/>
      <c r="J4" s="434"/>
      <c r="K4" s="434"/>
      <c r="L4" s="434"/>
      <c r="M4" s="434"/>
      <c r="N4" s="434"/>
      <c r="O4" s="434"/>
      <c r="P4" s="434"/>
      <c r="Q4" s="434"/>
      <c r="R4" s="434"/>
      <c r="S4" s="434"/>
      <c r="T4" s="434"/>
      <c r="U4" s="434"/>
      <c r="V4" s="434"/>
      <c r="W4" s="434"/>
      <c r="X4" s="434"/>
      <c r="Y4" s="434"/>
      <c r="Z4" s="434"/>
      <c r="AJ4" s="11"/>
      <c r="AK4" s="11"/>
      <c r="AO4" s="61"/>
      <c r="AP4" s="61"/>
      <c r="AQ4" s="60"/>
      <c r="AS4" s="403"/>
      <c r="AT4" s="403"/>
      <c r="AU4" s="403"/>
      <c r="AV4" s="403"/>
      <c r="AW4" s="404"/>
      <c r="AX4" s="404"/>
      <c r="AY4" s="404"/>
      <c r="AZ4" s="404"/>
      <c r="BA4" s="404"/>
      <c r="BB4" s="404"/>
      <c r="BC4" s="140"/>
      <c r="BD4" s="88"/>
    </row>
    <row r="5" spans="1:83" ht="24" customHeight="1">
      <c r="A5" s="433"/>
      <c r="B5" s="433"/>
      <c r="C5" s="433"/>
      <c r="D5" s="433"/>
      <c r="E5" s="433"/>
      <c r="F5" s="433"/>
      <c r="G5" s="433"/>
      <c r="H5" s="434"/>
      <c r="I5" s="434"/>
      <c r="J5" s="434"/>
      <c r="K5" s="434"/>
      <c r="L5" s="434"/>
      <c r="M5" s="434"/>
      <c r="N5" s="434"/>
      <c r="O5" s="434"/>
      <c r="P5" s="434"/>
      <c r="Q5" s="434"/>
      <c r="R5" s="434"/>
      <c r="S5" s="434"/>
      <c r="T5" s="434"/>
      <c r="U5" s="434"/>
      <c r="V5" s="434"/>
      <c r="W5" s="434"/>
      <c r="X5" s="434"/>
      <c r="Y5" s="434"/>
      <c r="Z5" s="434"/>
      <c r="AB5" s="435" t="s">
        <v>3</v>
      </c>
      <c r="AC5" s="435"/>
      <c r="AD5" s="435"/>
      <c r="AE5" s="522"/>
      <c r="AF5" s="522"/>
      <c r="AG5" s="522"/>
      <c r="AH5" s="522"/>
      <c r="AI5" s="522"/>
      <c r="AJ5" s="522"/>
      <c r="AK5" s="522"/>
      <c r="AL5" s="141" t="s">
        <v>4</v>
      </c>
      <c r="AM5" s="439"/>
      <c r="AN5" s="440"/>
      <c r="AO5" s="440"/>
      <c r="AP5" s="440"/>
      <c r="AQ5" s="441"/>
      <c r="AS5" s="403"/>
      <c r="AT5" s="403"/>
      <c r="AU5" s="403"/>
      <c r="AV5" s="403"/>
      <c r="AW5" s="404"/>
      <c r="AX5" s="404"/>
      <c r="AY5" s="404"/>
      <c r="AZ5" s="404"/>
      <c r="BA5" s="404"/>
      <c r="BB5" s="404"/>
      <c r="BC5" s="140"/>
      <c r="BD5" s="141" t="s">
        <v>121</v>
      </c>
      <c r="BE5" s="426" t="str">
        <f>IF(AM5="","",AM5)</f>
        <v/>
      </c>
      <c r="BF5" s="427"/>
    </row>
    <row r="6" spans="1:83" ht="8.1" customHeight="1" thickBot="1">
      <c r="N6" s="8"/>
      <c r="O6" s="8"/>
      <c r="P6" s="8"/>
      <c r="Q6" s="8"/>
      <c r="R6" s="8"/>
      <c r="S6" s="8"/>
      <c r="T6" s="8"/>
      <c r="U6" s="8"/>
      <c r="V6" s="8"/>
      <c r="W6" s="8"/>
      <c r="X6" s="8"/>
      <c r="Y6" s="8"/>
      <c r="Z6" s="8"/>
      <c r="AA6" s="8"/>
      <c r="AB6" s="8"/>
      <c r="AC6" s="8"/>
      <c r="AJ6" s="8"/>
      <c r="AK6" s="8"/>
      <c r="AN6" s="8"/>
    </row>
    <row r="7" spans="1:83" ht="15.75" customHeight="1">
      <c r="A7" s="442" t="s">
        <v>5</v>
      </c>
      <c r="B7" s="443"/>
      <c r="C7" s="421" t="s">
        <v>6</v>
      </c>
      <c r="D7" s="421" t="s">
        <v>7</v>
      </c>
      <c r="E7" s="447" t="s">
        <v>112</v>
      </c>
      <c r="F7" s="447" t="s">
        <v>8</v>
      </c>
      <c r="G7" s="417">
        <f t="shared" ref="G7:AK7" si="0">G36</f>
        <v>44409</v>
      </c>
      <c r="H7" s="417">
        <f t="shared" si="0"/>
        <v>44410</v>
      </c>
      <c r="I7" s="417">
        <f t="shared" si="0"/>
        <v>44411</v>
      </c>
      <c r="J7" s="417">
        <f t="shared" si="0"/>
        <v>44412</v>
      </c>
      <c r="K7" s="417">
        <f t="shared" si="0"/>
        <v>44413</v>
      </c>
      <c r="L7" s="417">
        <f t="shared" si="0"/>
        <v>44414</v>
      </c>
      <c r="M7" s="417">
        <f t="shared" si="0"/>
        <v>44415</v>
      </c>
      <c r="N7" s="417">
        <f t="shared" si="0"/>
        <v>44416</v>
      </c>
      <c r="O7" s="417">
        <f t="shared" si="0"/>
        <v>44417</v>
      </c>
      <c r="P7" s="417">
        <f t="shared" si="0"/>
        <v>44418</v>
      </c>
      <c r="Q7" s="417">
        <f t="shared" si="0"/>
        <v>44419</v>
      </c>
      <c r="R7" s="417">
        <f t="shared" si="0"/>
        <v>44420</v>
      </c>
      <c r="S7" s="417">
        <f t="shared" si="0"/>
        <v>44421</v>
      </c>
      <c r="T7" s="417">
        <f t="shared" si="0"/>
        <v>44422</v>
      </c>
      <c r="U7" s="417">
        <f t="shared" si="0"/>
        <v>44423</v>
      </c>
      <c r="V7" s="417">
        <f t="shared" si="0"/>
        <v>44424</v>
      </c>
      <c r="W7" s="417">
        <f t="shared" si="0"/>
        <v>44425</v>
      </c>
      <c r="X7" s="417">
        <f t="shared" si="0"/>
        <v>44426</v>
      </c>
      <c r="Y7" s="417">
        <f t="shared" si="0"/>
        <v>44427</v>
      </c>
      <c r="Z7" s="417">
        <f t="shared" si="0"/>
        <v>44428</v>
      </c>
      <c r="AA7" s="417">
        <f t="shared" si="0"/>
        <v>44429</v>
      </c>
      <c r="AB7" s="417">
        <f t="shared" si="0"/>
        <v>44430</v>
      </c>
      <c r="AC7" s="417">
        <f t="shared" si="0"/>
        <v>44431</v>
      </c>
      <c r="AD7" s="417">
        <f t="shared" si="0"/>
        <v>44432</v>
      </c>
      <c r="AE7" s="417">
        <f t="shared" si="0"/>
        <v>44433</v>
      </c>
      <c r="AF7" s="417">
        <f t="shared" si="0"/>
        <v>44434</v>
      </c>
      <c r="AG7" s="417">
        <f t="shared" si="0"/>
        <v>44435</v>
      </c>
      <c r="AH7" s="417">
        <f t="shared" si="0"/>
        <v>44436</v>
      </c>
      <c r="AI7" s="417">
        <f t="shared" si="0"/>
        <v>44437</v>
      </c>
      <c r="AJ7" s="455">
        <f t="shared" si="0"/>
        <v>44438</v>
      </c>
      <c r="AK7" s="455">
        <f t="shared" si="0"/>
        <v>44439</v>
      </c>
      <c r="AL7" s="450" t="s">
        <v>9</v>
      </c>
      <c r="AM7" s="450" t="s">
        <v>10</v>
      </c>
      <c r="AN7" s="450" t="s">
        <v>11</v>
      </c>
      <c r="AO7" s="450" t="s">
        <v>12</v>
      </c>
      <c r="AP7" s="13"/>
      <c r="AQ7" s="13"/>
      <c r="AR7" s="419"/>
      <c r="AS7" s="421" t="s">
        <v>144</v>
      </c>
      <c r="AT7" s="421" t="s">
        <v>122</v>
      </c>
      <c r="AU7" s="423" t="s">
        <v>123</v>
      </c>
      <c r="AV7" s="416" t="s">
        <v>124</v>
      </c>
      <c r="AW7" s="415" t="s">
        <v>125</v>
      </c>
      <c r="AX7" s="416" t="s">
        <v>126</v>
      </c>
      <c r="AY7" s="415" t="s">
        <v>127</v>
      </c>
      <c r="AZ7" s="416" t="s">
        <v>128</v>
      </c>
      <c r="BA7" s="415" t="s">
        <v>129</v>
      </c>
      <c r="BB7" s="405" t="s">
        <v>130</v>
      </c>
      <c r="BC7" s="407" t="s">
        <v>131</v>
      </c>
      <c r="BD7" s="409" t="s">
        <v>132</v>
      </c>
      <c r="BE7" s="411" t="s">
        <v>133</v>
      </c>
      <c r="BF7" s="413" t="s">
        <v>134</v>
      </c>
    </row>
    <row r="8" spans="1:83" ht="15.75" customHeight="1" thickBot="1">
      <c r="A8" s="444"/>
      <c r="B8" s="445"/>
      <c r="C8" s="446"/>
      <c r="D8" s="446"/>
      <c r="E8" s="448"/>
      <c r="F8" s="448"/>
      <c r="G8" s="418" t="s">
        <v>13</v>
      </c>
      <c r="H8" s="418" t="s">
        <v>14</v>
      </c>
      <c r="I8" s="418" t="s">
        <v>15</v>
      </c>
      <c r="J8" s="418" t="s">
        <v>16</v>
      </c>
      <c r="K8" s="418" t="s">
        <v>17</v>
      </c>
      <c r="L8" s="418" t="s">
        <v>18</v>
      </c>
      <c r="M8" s="418" t="s">
        <v>19</v>
      </c>
      <c r="N8" s="418" t="s">
        <v>20</v>
      </c>
      <c r="O8" s="418" t="s">
        <v>21</v>
      </c>
      <c r="P8" s="418" t="s">
        <v>22</v>
      </c>
      <c r="Q8" s="418" t="s">
        <v>23</v>
      </c>
      <c r="R8" s="418" t="s">
        <v>24</v>
      </c>
      <c r="S8" s="418" t="s">
        <v>25</v>
      </c>
      <c r="T8" s="418" t="s">
        <v>26</v>
      </c>
      <c r="U8" s="418" t="s">
        <v>27</v>
      </c>
      <c r="V8" s="418" t="s">
        <v>28</v>
      </c>
      <c r="W8" s="418">
        <v>0</v>
      </c>
      <c r="X8" s="418">
        <v>0</v>
      </c>
      <c r="Y8" s="418">
        <v>0</v>
      </c>
      <c r="Z8" s="418">
        <v>0</v>
      </c>
      <c r="AA8" s="418">
        <v>0</v>
      </c>
      <c r="AB8" s="418">
        <v>0</v>
      </c>
      <c r="AC8" s="418">
        <v>0</v>
      </c>
      <c r="AD8" s="418">
        <v>0</v>
      </c>
      <c r="AE8" s="418">
        <v>0</v>
      </c>
      <c r="AF8" s="418">
        <v>0</v>
      </c>
      <c r="AG8" s="418">
        <v>0</v>
      </c>
      <c r="AH8" s="418">
        <v>0</v>
      </c>
      <c r="AI8" s="418">
        <v>0</v>
      </c>
      <c r="AJ8" s="456">
        <v>0</v>
      </c>
      <c r="AK8" s="456">
        <v>0</v>
      </c>
      <c r="AL8" s="451"/>
      <c r="AM8" s="451"/>
      <c r="AN8" s="451"/>
      <c r="AO8" s="451"/>
      <c r="AP8" s="13"/>
      <c r="AQ8" s="13"/>
      <c r="AR8" s="420"/>
      <c r="AS8" s="422"/>
      <c r="AT8" s="422"/>
      <c r="AU8" s="424"/>
      <c r="AV8" s="406"/>
      <c r="AW8" s="410"/>
      <c r="AX8" s="406"/>
      <c r="AY8" s="410"/>
      <c r="AZ8" s="406"/>
      <c r="BA8" s="410"/>
      <c r="BB8" s="406"/>
      <c r="BC8" s="408"/>
      <c r="BD8" s="410"/>
      <c r="BE8" s="412"/>
      <c r="BF8" s="414"/>
      <c r="CA8" s="521" t="s">
        <v>113</v>
      </c>
      <c r="CB8" s="498" t="s">
        <v>114</v>
      </c>
      <c r="CC8" s="498" t="s">
        <v>115</v>
      </c>
      <c r="CD8" s="498" t="s">
        <v>116</v>
      </c>
      <c r="CE8" s="498" t="s">
        <v>117</v>
      </c>
    </row>
    <row r="9" spans="1:83" ht="15.75" customHeight="1">
      <c r="A9" s="444"/>
      <c r="B9" s="445"/>
      <c r="C9" s="446"/>
      <c r="D9" s="446"/>
      <c r="E9" s="448"/>
      <c r="F9" s="448"/>
      <c r="G9" s="418">
        <v>42380</v>
      </c>
      <c r="H9" s="418">
        <v>42411</v>
      </c>
      <c r="I9" s="418">
        <v>42449</v>
      </c>
      <c r="J9" s="418">
        <v>42450</v>
      </c>
      <c r="K9" s="418">
        <v>42489</v>
      </c>
      <c r="L9" s="418">
        <v>42493</v>
      </c>
      <c r="M9" s="418">
        <v>42494</v>
      </c>
      <c r="N9" s="418">
        <v>42495</v>
      </c>
      <c r="O9" s="418">
        <v>42569</v>
      </c>
      <c r="P9" s="418">
        <v>42593</v>
      </c>
      <c r="Q9" s="418">
        <v>42632</v>
      </c>
      <c r="R9" s="418">
        <v>42635</v>
      </c>
      <c r="S9" s="418">
        <v>42653</v>
      </c>
      <c r="T9" s="418">
        <v>42677</v>
      </c>
      <c r="U9" s="418">
        <v>42697</v>
      </c>
      <c r="V9" s="418">
        <v>42727</v>
      </c>
      <c r="W9" s="418">
        <v>0</v>
      </c>
      <c r="X9" s="418">
        <v>0</v>
      </c>
      <c r="Y9" s="418">
        <v>0</v>
      </c>
      <c r="Z9" s="418">
        <v>0</v>
      </c>
      <c r="AA9" s="418">
        <v>0</v>
      </c>
      <c r="AB9" s="418">
        <v>0</v>
      </c>
      <c r="AC9" s="418">
        <v>0</v>
      </c>
      <c r="AD9" s="418">
        <v>0</v>
      </c>
      <c r="AE9" s="418">
        <v>0</v>
      </c>
      <c r="AF9" s="418">
        <v>0</v>
      </c>
      <c r="AG9" s="418">
        <v>0</v>
      </c>
      <c r="AH9" s="418">
        <v>0</v>
      </c>
      <c r="AI9" s="418">
        <v>0</v>
      </c>
      <c r="AJ9" s="456">
        <v>0</v>
      </c>
      <c r="AK9" s="456">
        <v>0</v>
      </c>
      <c r="AL9" s="451"/>
      <c r="AM9" s="451"/>
      <c r="AN9" s="451"/>
      <c r="AO9" s="451"/>
      <c r="AP9" s="14"/>
      <c r="AQ9" s="13"/>
      <c r="AR9" s="384" t="s">
        <v>135</v>
      </c>
      <c r="AS9" s="387" t="str">
        <f>IFERROR(INDEX($B$11:$F$31,MATCH("TR",$B$11:$B$31,0),2),"")</f>
        <v/>
      </c>
      <c r="AT9" s="389"/>
      <c r="AU9" s="391" t="str">
        <f>IFERROR(INDEX($B$11:$F$31,MATCH("TR",$B$11:$B$31,0),5),"")</f>
        <v/>
      </c>
      <c r="AV9" s="365"/>
      <c r="AW9" s="361">
        <f>IF(90000&lt;=AV9,90000,AV9)</f>
        <v>0</v>
      </c>
      <c r="AX9" s="362"/>
      <c r="AY9" s="363"/>
      <c r="AZ9" s="365"/>
      <c r="BA9" s="361">
        <f>IF(20000&lt;=AZ9,20000,AZ9)</f>
        <v>0</v>
      </c>
      <c r="BB9" s="365"/>
      <c r="BC9" s="398"/>
      <c r="BD9" s="363"/>
      <c r="BE9" s="399"/>
      <c r="BF9" s="358"/>
      <c r="BH9" s="301" t="s">
        <v>44</v>
      </c>
      <c r="BI9" s="302"/>
      <c r="BJ9" s="115">
        <f>IF(AW1&lt;&gt;"",AW1,BH13)</f>
        <v>0</v>
      </c>
      <c r="BK9" s="116"/>
      <c r="BL9" s="116"/>
      <c r="BM9" s="116"/>
      <c r="BN9" s="116"/>
      <c r="BO9" s="116"/>
      <c r="BP9" s="116"/>
      <c r="BQ9" s="116"/>
      <c r="BR9" s="116"/>
      <c r="BS9" s="116"/>
      <c r="BT9" s="116"/>
      <c r="BU9" s="116"/>
      <c r="BV9" s="116"/>
      <c r="BW9" s="116"/>
      <c r="BX9" s="116"/>
      <c r="BY9" s="116"/>
      <c r="BZ9" s="116"/>
      <c r="CA9" s="521"/>
      <c r="CB9" s="498"/>
      <c r="CC9" s="498"/>
      <c r="CD9" s="498"/>
      <c r="CE9" s="498"/>
    </row>
    <row r="10" spans="1:83" ht="15.75" customHeight="1" thickBot="1">
      <c r="A10" s="444"/>
      <c r="B10" s="445"/>
      <c r="C10" s="422"/>
      <c r="D10" s="422"/>
      <c r="E10" s="449"/>
      <c r="F10" s="449"/>
      <c r="G10" s="418">
        <v>0</v>
      </c>
      <c r="H10" s="418">
        <v>0</v>
      </c>
      <c r="I10" s="418">
        <v>0</v>
      </c>
      <c r="J10" s="418">
        <v>0</v>
      </c>
      <c r="K10" s="418">
        <v>0</v>
      </c>
      <c r="L10" s="418">
        <v>0</v>
      </c>
      <c r="M10" s="418">
        <v>0</v>
      </c>
      <c r="N10" s="418">
        <v>0</v>
      </c>
      <c r="O10" s="418">
        <v>0</v>
      </c>
      <c r="P10" s="418">
        <v>0</v>
      </c>
      <c r="Q10" s="418">
        <v>0</v>
      </c>
      <c r="R10" s="418">
        <v>0</v>
      </c>
      <c r="S10" s="418">
        <v>0</v>
      </c>
      <c r="T10" s="418">
        <v>0</v>
      </c>
      <c r="U10" s="418">
        <v>0</v>
      </c>
      <c r="V10" s="418">
        <v>0</v>
      </c>
      <c r="W10" s="418">
        <v>0</v>
      </c>
      <c r="X10" s="418">
        <v>0</v>
      </c>
      <c r="Y10" s="418">
        <v>0</v>
      </c>
      <c r="Z10" s="418">
        <v>0</v>
      </c>
      <c r="AA10" s="418">
        <v>0</v>
      </c>
      <c r="AB10" s="418">
        <v>0</v>
      </c>
      <c r="AC10" s="418">
        <v>0</v>
      </c>
      <c r="AD10" s="418">
        <v>0</v>
      </c>
      <c r="AE10" s="418">
        <v>0</v>
      </c>
      <c r="AF10" s="418">
        <v>0</v>
      </c>
      <c r="AG10" s="418">
        <v>0</v>
      </c>
      <c r="AH10" s="418">
        <v>0</v>
      </c>
      <c r="AI10" s="418">
        <v>0</v>
      </c>
      <c r="AJ10" s="456">
        <v>0</v>
      </c>
      <c r="AK10" s="456">
        <v>0</v>
      </c>
      <c r="AL10" s="451"/>
      <c r="AM10" s="451"/>
      <c r="AN10" s="524"/>
      <c r="AO10" s="524"/>
      <c r="AP10" s="14"/>
      <c r="AQ10" s="13"/>
      <c r="AR10" s="385"/>
      <c r="AS10" s="388"/>
      <c r="AT10" s="390"/>
      <c r="AU10" s="523"/>
      <c r="AV10" s="348"/>
      <c r="AW10" s="341"/>
      <c r="AX10" s="335"/>
      <c r="AY10" s="342"/>
      <c r="AZ10" s="340"/>
      <c r="BA10" s="341"/>
      <c r="BB10" s="340"/>
      <c r="BC10" s="393"/>
      <c r="BD10" s="342"/>
      <c r="BE10" s="395"/>
      <c r="BF10" s="315"/>
      <c r="BH10" s="116"/>
      <c r="BI10" s="116"/>
      <c r="BJ10" s="116"/>
      <c r="BK10" s="116"/>
      <c r="BL10" s="116"/>
      <c r="BM10" s="116"/>
      <c r="BN10" s="116"/>
      <c r="BO10" s="116"/>
      <c r="BP10" s="116"/>
      <c r="BQ10" s="116"/>
      <c r="BR10" s="116"/>
      <c r="BS10" s="116"/>
      <c r="BT10" s="116"/>
      <c r="BU10" s="116"/>
      <c r="BV10" s="116"/>
      <c r="BW10" s="116"/>
      <c r="BX10" s="116"/>
      <c r="BY10" s="116"/>
      <c r="BZ10" s="116"/>
      <c r="CA10" s="521"/>
      <c r="CB10" s="498"/>
      <c r="CC10" s="498"/>
      <c r="CD10" s="498"/>
      <c r="CE10" s="498"/>
    </row>
    <row r="11" spans="1:83" ht="15.75" customHeight="1">
      <c r="A11" s="452" t="s">
        <v>29</v>
      </c>
      <c r="B11" s="147"/>
      <c r="C11" s="15">
        <v>1</v>
      </c>
      <c r="D11" s="62"/>
      <c r="E11" s="150"/>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69"/>
      <c r="AL11" s="18">
        <f t="shared" ref="AL11:AL29" si="1">COUNTA(G11:AK11)-COUNTIF(G11:AK11,"集")-COUNTIF(G11:AK11,"休")-COUNTIF(G11:AK11,"外")</f>
        <v>0</v>
      </c>
      <c r="AM11" s="18">
        <f t="shared" ref="AM11:AM30" si="2">COUNTIF(G11:AK11,"集")</f>
        <v>0</v>
      </c>
      <c r="AN11" s="81">
        <f t="shared" ref="AN11:AN30" si="3">AL11+CD11</f>
        <v>0</v>
      </c>
      <c r="AO11" s="81">
        <f t="shared" ref="AO11:AO30" si="4">AM11+CE11</f>
        <v>0</v>
      </c>
      <c r="AP11" s="14"/>
      <c r="AQ11" s="13"/>
      <c r="AR11" s="385"/>
      <c r="AS11" s="343" t="str">
        <f ca="1">IF(AS9="","",IFERROR(INDEX(INDIRECT("$B$" &amp; AS9+11 &amp;  ":$F$31"),MATCH("TR",INDIRECT("$B$" &amp; AS9+11 &amp; ":$B$31"),0),2),""))</f>
        <v/>
      </c>
      <c r="AT11" s="344"/>
      <c r="AU11" s="359" t="str">
        <f ca="1">IF(AS9="","",IFERROR(INDEX(INDIRECT("$B$" &amp; AS9+11 &amp;  ":$F$31"),MATCH("TR",INDIRECT("$B$" &amp; AS9+11 &amp; ":$B$31"),0),5),""))</f>
        <v/>
      </c>
      <c r="AV11" s="340"/>
      <c r="AW11" s="341">
        <f>IF(90000&lt;=AV11,90000,AV11)</f>
        <v>0</v>
      </c>
      <c r="AX11" s="335"/>
      <c r="AY11" s="342"/>
      <c r="AZ11" s="340"/>
      <c r="BA11" s="341">
        <f>IF(20000&lt;=AZ11,20000,AZ11)</f>
        <v>0</v>
      </c>
      <c r="BB11" s="340"/>
      <c r="BC11" s="393"/>
      <c r="BD11" s="342"/>
      <c r="BE11" s="395"/>
      <c r="BF11" s="315"/>
      <c r="BH11" s="303" t="s">
        <v>46</v>
      </c>
      <c r="BI11" s="303"/>
      <c r="BJ11" s="303"/>
      <c r="BK11" s="303"/>
      <c r="BL11" s="130" t="s">
        <v>47</v>
      </c>
      <c r="BM11" s="130" t="s">
        <v>48</v>
      </c>
      <c r="BN11" s="118" t="s">
        <v>49</v>
      </c>
      <c r="BO11" s="121"/>
      <c r="BP11" s="121"/>
      <c r="BQ11" s="121"/>
      <c r="BR11" s="121"/>
      <c r="BS11" s="121"/>
      <c r="BT11" s="121"/>
      <c r="BU11" s="121"/>
      <c r="BV11" s="121"/>
      <c r="BW11" s="121"/>
      <c r="BX11" s="121"/>
      <c r="BY11" s="121"/>
      <c r="BZ11" s="121"/>
      <c r="CA11" s="127" t="str">
        <f t="shared" ref="CA11:CA30" si="5">B11&amp;E11&amp;F11</f>
        <v/>
      </c>
      <c r="CB11" s="125">
        <f t="shared" ref="CB11:CB30" si="6">AN11</f>
        <v>0</v>
      </c>
      <c r="CC11" s="125">
        <f t="shared" ref="CC11:CC30" si="7">AO11</f>
        <v>0</v>
      </c>
      <c r="CD11" s="80">
        <f>IF(ISERROR(VLOOKUP($CA11,【7月】月集計表!$CA:$CC,2,FALSE))=TRUE,0,VLOOKUP($CA11,【7月】月集計表!$CA:$CC,2,FALSE))</f>
        <v>0</v>
      </c>
      <c r="CE11" s="80">
        <f>IF(ISERROR(VLOOKUP($CA11,【7月】月集計表!$CA:$CC,3,FALSE))=TRUE,0,VLOOKUP($CA11,【7月】月集計表!$CA:$CC,3,FALSE))</f>
        <v>0</v>
      </c>
    </row>
    <row r="12" spans="1:83" ht="16.5" customHeight="1">
      <c r="A12" s="453"/>
      <c r="B12" s="148"/>
      <c r="C12" s="20">
        <v>2</v>
      </c>
      <c r="D12" s="24"/>
      <c r="E12" s="151"/>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70"/>
      <c r="AL12" s="23">
        <f t="shared" si="1"/>
        <v>0</v>
      </c>
      <c r="AM12" s="23">
        <f t="shared" si="2"/>
        <v>0</v>
      </c>
      <c r="AN12" s="23">
        <f t="shared" si="3"/>
        <v>0</v>
      </c>
      <c r="AO12" s="23">
        <f t="shared" si="4"/>
        <v>0</v>
      </c>
      <c r="AP12" s="14"/>
      <c r="AQ12" s="13"/>
      <c r="AR12" s="385"/>
      <c r="AS12" s="343"/>
      <c r="AT12" s="345"/>
      <c r="AU12" s="360"/>
      <c r="AV12" s="348"/>
      <c r="AW12" s="341"/>
      <c r="AX12" s="335"/>
      <c r="AY12" s="342"/>
      <c r="AZ12" s="340"/>
      <c r="BA12" s="341"/>
      <c r="BB12" s="340"/>
      <c r="BC12" s="393"/>
      <c r="BD12" s="342"/>
      <c r="BE12" s="395"/>
      <c r="BF12" s="315"/>
      <c r="BH12" s="128">
        <v>1</v>
      </c>
      <c r="BI12" s="129" t="s">
        <v>50</v>
      </c>
      <c r="BJ12" s="129"/>
      <c r="BK12" s="118"/>
      <c r="BL12" s="130">
        <v>1.05</v>
      </c>
      <c r="BM12" s="303">
        <f>IF(BJ9="新規",BL13,IF(BJ9&lt;BH15,BL15,IF(AND(BJ9&gt;=BH14,BJ9&lt;BJ14),BL14,IF(AND(BJ9&gt;=BH13,BJ9&lt;BJ13),BL13,IF(BJ9=BH12,BL12,"")))))</f>
        <v>0.9</v>
      </c>
      <c r="BN12" s="304">
        <f>IF(AW1&lt;&gt;"",BM12*90000,"")</f>
        <v>81000</v>
      </c>
      <c r="BO12" s="122"/>
      <c r="BP12" s="122"/>
      <c r="BQ12" s="122"/>
      <c r="BR12" s="122"/>
      <c r="BS12" s="122"/>
      <c r="BT12" s="122"/>
      <c r="BU12" s="122"/>
      <c r="BV12" s="122"/>
      <c r="BW12" s="122"/>
      <c r="BX12" s="122"/>
      <c r="BY12" s="122"/>
      <c r="BZ12" s="122"/>
      <c r="CA12" s="78" t="str">
        <f t="shared" si="5"/>
        <v/>
      </c>
      <c r="CB12" s="79">
        <f t="shared" si="6"/>
        <v>0</v>
      </c>
      <c r="CC12" s="79">
        <f t="shared" si="7"/>
        <v>0</v>
      </c>
      <c r="CD12" s="77">
        <f>IF(ISERROR(VLOOKUP($CA12,【7月】月集計表!$CA:$CC,2,FALSE))=TRUE,0,VLOOKUP($CA12,【7月】月集計表!$CA:$CC,2,FALSE))</f>
        <v>0</v>
      </c>
      <c r="CE12" s="77">
        <f>IF(ISERROR(VLOOKUP($CA12,【7月】月集計表!$CA:$CC,3,FALSE))=TRUE,0,VLOOKUP($CA12,【7月】月集計表!$CA:$CC,3,FALSE))</f>
        <v>0</v>
      </c>
    </row>
    <row r="13" spans="1:83" ht="16.5" customHeight="1">
      <c r="A13" s="453"/>
      <c r="B13" s="148"/>
      <c r="C13" s="20">
        <v>3</v>
      </c>
      <c r="D13" s="24"/>
      <c r="E13" s="151"/>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70"/>
      <c r="AL13" s="23">
        <f t="shared" si="1"/>
        <v>0</v>
      </c>
      <c r="AM13" s="23">
        <f t="shared" si="2"/>
        <v>0</v>
      </c>
      <c r="AN13" s="23">
        <f t="shared" si="3"/>
        <v>0</v>
      </c>
      <c r="AO13" s="23">
        <f t="shared" si="4"/>
        <v>0</v>
      </c>
      <c r="AR13" s="385"/>
      <c r="AS13" s="343" t="str">
        <f ca="1">IF(AS11="","",IFERROR(INDEX(INDIRECT("$B$" &amp; AS11+11 &amp;  ":$F$31"),MATCH("TR",INDIRECT("$B$" &amp; AS11+11 &amp; ":$B$31"),0),2),""))</f>
        <v/>
      </c>
      <c r="AT13" s="344"/>
      <c r="AU13" s="346" t="str">
        <f ca="1">IF(AS11="","",IFERROR(INDEX(INDIRECT("$B$" &amp; AS11+11 &amp;  ":$F$31"),MATCH("TR",INDIRECT("$B$" &amp; AS11+11 &amp; ":$B$31"),0),5),""))</f>
        <v/>
      </c>
      <c r="AV13" s="340"/>
      <c r="AW13" s="341">
        <f>IF(90000&lt;=AV13,90000,AV13)</f>
        <v>0</v>
      </c>
      <c r="AX13" s="335"/>
      <c r="AY13" s="342"/>
      <c r="AZ13" s="340"/>
      <c r="BA13" s="341">
        <f>IF(20000&lt;=AZ13,20000,AZ13)</f>
        <v>0</v>
      </c>
      <c r="BB13" s="340"/>
      <c r="BC13" s="393"/>
      <c r="BD13" s="342"/>
      <c r="BE13" s="395"/>
      <c r="BF13" s="315"/>
      <c r="BH13" s="128">
        <v>0.8</v>
      </c>
      <c r="BI13" s="129" t="s">
        <v>50</v>
      </c>
      <c r="BJ13" s="129">
        <v>1</v>
      </c>
      <c r="BK13" s="118" t="s">
        <v>51</v>
      </c>
      <c r="BL13" s="130">
        <v>1</v>
      </c>
      <c r="BM13" s="303"/>
      <c r="BN13" s="305"/>
      <c r="BO13" s="122"/>
      <c r="BP13" s="122"/>
      <c r="BQ13" s="122"/>
      <c r="BR13" s="122"/>
      <c r="BS13" s="122"/>
      <c r="BT13" s="122"/>
      <c r="BU13" s="122"/>
      <c r="BV13" s="122"/>
      <c r="BW13" s="122"/>
      <c r="BX13" s="122"/>
      <c r="BY13" s="122"/>
      <c r="BZ13" s="122"/>
      <c r="CA13" s="78" t="str">
        <f t="shared" si="5"/>
        <v/>
      </c>
      <c r="CB13" s="79">
        <f t="shared" si="6"/>
        <v>0</v>
      </c>
      <c r="CC13" s="79">
        <f t="shared" si="7"/>
        <v>0</v>
      </c>
      <c r="CD13" s="77">
        <f>IF(ISERROR(VLOOKUP($CA13,【7月】月集計表!$CA:$CC,2,FALSE))=TRUE,0,VLOOKUP($CA13,【7月】月集計表!$CA:$CC,2,FALSE))</f>
        <v>0</v>
      </c>
      <c r="CE13" s="77">
        <f>IF(ISERROR(VLOOKUP($CA13,【7月】月集計表!$CA:$CC,3,FALSE))=TRUE,0,VLOOKUP($CA13,【7月】月集計表!$CA:$CC,3,FALSE))</f>
        <v>0</v>
      </c>
    </row>
    <row r="14" spans="1:83" ht="16.5" customHeight="1">
      <c r="A14" s="453"/>
      <c r="B14" s="148"/>
      <c r="C14" s="20">
        <v>4</v>
      </c>
      <c r="D14" s="24"/>
      <c r="E14" s="151"/>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70"/>
      <c r="AL14" s="23">
        <f t="shared" si="1"/>
        <v>0</v>
      </c>
      <c r="AM14" s="23">
        <f t="shared" si="2"/>
        <v>0</v>
      </c>
      <c r="AN14" s="23">
        <f t="shared" si="3"/>
        <v>0</v>
      </c>
      <c r="AO14" s="23">
        <f t="shared" si="4"/>
        <v>0</v>
      </c>
      <c r="AR14" s="385"/>
      <c r="AS14" s="343"/>
      <c r="AT14" s="345"/>
      <c r="AU14" s="523"/>
      <c r="AV14" s="348"/>
      <c r="AW14" s="341"/>
      <c r="AX14" s="335"/>
      <c r="AY14" s="342"/>
      <c r="AZ14" s="340"/>
      <c r="BA14" s="341"/>
      <c r="BB14" s="340"/>
      <c r="BC14" s="393"/>
      <c r="BD14" s="342"/>
      <c r="BE14" s="395"/>
      <c r="BF14" s="315"/>
      <c r="BH14" s="128">
        <v>0.6</v>
      </c>
      <c r="BI14" s="129" t="s">
        <v>50</v>
      </c>
      <c r="BJ14" s="129">
        <v>0.8</v>
      </c>
      <c r="BK14" s="118" t="s">
        <v>51</v>
      </c>
      <c r="BL14" s="130">
        <v>0.95</v>
      </c>
      <c r="BM14" s="303"/>
      <c r="BN14" s="305"/>
      <c r="BO14" s="122"/>
      <c r="BP14" s="122"/>
      <c r="BQ14" s="122"/>
      <c r="BR14" s="122"/>
      <c r="BS14" s="122"/>
      <c r="BT14" s="122"/>
      <c r="BU14" s="122"/>
      <c r="BV14" s="122"/>
      <c r="BW14" s="122"/>
      <c r="BX14" s="122"/>
      <c r="BY14" s="122"/>
      <c r="BZ14" s="122"/>
      <c r="CA14" s="78" t="str">
        <f t="shared" si="5"/>
        <v/>
      </c>
      <c r="CB14" s="79">
        <f t="shared" si="6"/>
        <v>0</v>
      </c>
      <c r="CC14" s="79">
        <f t="shared" si="7"/>
        <v>0</v>
      </c>
      <c r="CD14" s="77">
        <f>IF(ISERROR(VLOOKUP($CA14,【7月】月集計表!$CA:$CC,2,FALSE))=TRUE,0,VLOOKUP($CA14,【7月】月集計表!$CA:$CC,2,FALSE))</f>
        <v>0</v>
      </c>
      <c r="CE14" s="77">
        <f>IF(ISERROR(VLOOKUP($CA14,【7月】月集計表!$CA:$CC,3,FALSE))=TRUE,0,VLOOKUP($CA14,【7月】月集計表!$CA:$CC,3,FALSE))</f>
        <v>0</v>
      </c>
    </row>
    <row r="15" spans="1:83" ht="16.5" customHeight="1">
      <c r="A15" s="453"/>
      <c r="B15" s="148"/>
      <c r="C15" s="20">
        <v>5</v>
      </c>
      <c r="D15" s="24"/>
      <c r="E15" s="151"/>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70"/>
      <c r="AL15" s="23">
        <f t="shared" si="1"/>
        <v>0</v>
      </c>
      <c r="AM15" s="23">
        <f t="shared" si="2"/>
        <v>0</v>
      </c>
      <c r="AN15" s="23">
        <f t="shared" si="3"/>
        <v>0</v>
      </c>
      <c r="AO15" s="23">
        <f t="shared" si="4"/>
        <v>0</v>
      </c>
      <c r="AR15" s="385"/>
      <c r="AS15" s="343" t="str">
        <f ca="1">IF(AS13="","",IFERROR(INDEX(INDIRECT("$B$" &amp; AS13+11 &amp;  ":$F$31"),MATCH("TR",INDIRECT("$B$" &amp; AS13+11 &amp; ":$B$31"),0),2),""))</f>
        <v/>
      </c>
      <c r="AT15" s="344"/>
      <c r="AU15" s="346" t="str">
        <f ca="1">IF(AS13="","",IFERROR(INDEX(INDIRECT("$B$" &amp; AS13+11 &amp;  ":$F$31"),MATCH("TR",INDIRECT("$B$" &amp; AS13+11 &amp; ":$B$31"),0),5),""))</f>
        <v/>
      </c>
      <c r="AV15" s="340"/>
      <c r="AW15" s="341">
        <f>IF(90000&lt;=AV15,90000,AV15)</f>
        <v>0</v>
      </c>
      <c r="AX15" s="335"/>
      <c r="AY15" s="342"/>
      <c r="AZ15" s="340"/>
      <c r="BA15" s="341">
        <f>IF(20000&lt;=AZ15,20000,AZ15)</f>
        <v>0</v>
      </c>
      <c r="BB15" s="340"/>
      <c r="BC15" s="393"/>
      <c r="BD15" s="342"/>
      <c r="BE15" s="395"/>
      <c r="BF15" s="315"/>
      <c r="BH15" s="128">
        <v>0.6</v>
      </c>
      <c r="BI15" s="129" t="s">
        <v>51</v>
      </c>
      <c r="BJ15" s="129"/>
      <c r="BK15" s="118"/>
      <c r="BL15" s="130">
        <v>0.9</v>
      </c>
      <c r="BM15" s="303"/>
      <c r="BN15" s="306"/>
      <c r="BO15" s="122"/>
      <c r="BP15" s="122"/>
      <c r="BQ15" s="122"/>
      <c r="BR15" s="122"/>
      <c r="BS15" s="122"/>
      <c r="BT15" s="122"/>
      <c r="BU15" s="122"/>
      <c r="BV15" s="122"/>
      <c r="BW15" s="122"/>
      <c r="BX15" s="122"/>
      <c r="BY15" s="122"/>
      <c r="BZ15" s="122"/>
      <c r="CA15" s="78" t="str">
        <f t="shared" si="5"/>
        <v/>
      </c>
      <c r="CB15" s="79">
        <f t="shared" si="6"/>
        <v>0</v>
      </c>
      <c r="CC15" s="79">
        <f t="shared" si="7"/>
        <v>0</v>
      </c>
      <c r="CD15" s="77">
        <f>IF(ISERROR(VLOOKUP($CA15,【7月】月集計表!$CA:$CC,2,FALSE))=TRUE,0,VLOOKUP($CA15,【7月】月集計表!$CA:$CC,2,FALSE))</f>
        <v>0</v>
      </c>
      <c r="CE15" s="77">
        <f>IF(ISERROR(VLOOKUP($CA15,【7月】月集計表!$CA:$CC,3,FALSE))=TRUE,0,VLOOKUP($CA15,【7月】月集計表!$CA:$CC,3,FALSE))</f>
        <v>0</v>
      </c>
    </row>
    <row r="16" spans="1:83" ht="16.5" customHeight="1">
      <c r="A16" s="453"/>
      <c r="B16" s="148"/>
      <c r="C16" s="20">
        <v>6</v>
      </c>
      <c r="D16" s="24"/>
      <c r="E16" s="151"/>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70"/>
      <c r="AL16" s="23">
        <f t="shared" si="1"/>
        <v>0</v>
      </c>
      <c r="AM16" s="23">
        <f t="shared" si="2"/>
        <v>0</v>
      </c>
      <c r="AN16" s="23">
        <f t="shared" si="3"/>
        <v>0</v>
      </c>
      <c r="AO16" s="23">
        <f t="shared" si="4"/>
        <v>0</v>
      </c>
      <c r="AR16" s="385"/>
      <c r="AS16" s="343"/>
      <c r="AT16" s="345"/>
      <c r="AU16" s="523"/>
      <c r="AV16" s="348"/>
      <c r="AW16" s="341"/>
      <c r="AX16" s="335"/>
      <c r="AY16" s="342"/>
      <c r="AZ16" s="340"/>
      <c r="BA16" s="341"/>
      <c r="BB16" s="340"/>
      <c r="BC16" s="393"/>
      <c r="BD16" s="342"/>
      <c r="BE16" s="395"/>
      <c r="BF16" s="315"/>
      <c r="CA16" s="78" t="str">
        <f t="shared" si="5"/>
        <v/>
      </c>
      <c r="CB16" s="79">
        <f t="shared" si="6"/>
        <v>0</v>
      </c>
      <c r="CC16" s="79">
        <f t="shared" si="7"/>
        <v>0</v>
      </c>
      <c r="CD16" s="77">
        <f>IF(ISERROR(VLOOKUP($CA16,【7月】月集計表!$CA:$CC,2,FALSE))=TRUE,0,VLOOKUP($CA16,【7月】月集計表!$CA:$CC,2,FALSE))</f>
        <v>0</v>
      </c>
      <c r="CE16" s="77">
        <f>IF(ISERROR(VLOOKUP($CA16,【7月】月集計表!$CA:$CC,3,FALSE))=TRUE,0,VLOOKUP($CA16,【7月】月集計表!$CA:$CC,3,FALSE))</f>
        <v>0</v>
      </c>
    </row>
    <row r="17" spans="1:83" ht="16.5" customHeight="1">
      <c r="A17" s="453"/>
      <c r="B17" s="148"/>
      <c r="C17" s="20">
        <v>7</v>
      </c>
      <c r="D17" s="24"/>
      <c r="E17" s="151"/>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70"/>
      <c r="AL17" s="23">
        <f t="shared" si="1"/>
        <v>0</v>
      </c>
      <c r="AM17" s="23">
        <f t="shared" si="2"/>
        <v>0</v>
      </c>
      <c r="AN17" s="23">
        <f t="shared" si="3"/>
        <v>0</v>
      </c>
      <c r="AO17" s="23">
        <f t="shared" si="4"/>
        <v>0</v>
      </c>
      <c r="AR17" s="385"/>
      <c r="AS17" s="343" t="str">
        <f ca="1">IF(AS15="","",IFERROR(INDEX(INDIRECT("$B$" &amp; AS15+11 &amp;  ":$F$31"),MATCH("TR",INDIRECT("$B$" &amp; AS15+11 &amp; ":$B$31"),0),2),""))</f>
        <v/>
      </c>
      <c r="AT17" s="344"/>
      <c r="AU17" s="346" t="str">
        <f ca="1">IF(AS15="","",IFERROR(INDEX(INDIRECT("$B$" &amp; AS15+11 &amp;  ":$F$31"),MATCH("TR",INDIRECT("$B$" &amp; AS15+11 &amp; ":$B$31"),0),5),""))</f>
        <v/>
      </c>
      <c r="AV17" s="340"/>
      <c r="AW17" s="341">
        <f>IF(90000&lt;=AV17,90000,AV17)</f>
        <v>0</v>
      </c>
      <c r="AX17" s="335"/>
      <c r="AY17" s="342"/>
      <c r="AZ17" s="340"/>
      <c r="BA17" s="341">
        <f>IF(20000&lt;=AZ17,20000,AZ17)</f>
        <v>0</v>
      </c>
      <c r="BB17" s="340"/>
      <c r="BC17" s="393"/>
      <c r="BD17" s="342"/>
      <c r="BE17" s="395"/>
      <c r="BF17" s="315"/>
      <c r="CA17" s="78" t="str">
        <f t="shared" si="5"/>
        <v/>
      </c>
      <c r="CB17" s="79">
        <f t="shared" si="6"/>
        <v>0</v>
      </c>
      <c r="CC17" s="79">
        <f t="shared" si="7"/>
        <v>0</v>
      </c>
      <c r="CD17" s="77">
        <f>IF(ISERROR(VLOOKUP($CA17,【7月】月集計表!$CA:$CC,2,FALSE))=TRUE,0,VLOOKUP($CA17,【7月】月集計表!$CA:$CC,2,FALSE))</f>
        <v>0</v>
      </c>
      <c r="CE17" s="77">
        <f>IF(ISERROR(VLOOKUP($CA17,【7月】月集計表!$CA:$CC,3,FALSE))=TRUE,0,VLOOKUP($CA17,【7月】月集計表!$CA:$CC,3,FALSE))</f>
        <v>0</v>
      </c>
    </row>
    <row r="18" spans="1:83" ht="16.5" customHeight="1" thickBot="1">
      <c r="A18" s="453"/>
      <c r="B18" s="148"/>
      <c r="C18" s="20">
        <v>8</v>
      </c>
      <c r="D18" s="24"/>
      <c r="E18" s="151"/>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70"/>
      <c r="AL18" s="23">
        <f t="shared" si="1"/>
        <v>0</v>
      </c>
      <c r="AM18" s="23">
        <f t="shared" si="2"/>
        <v>0</v>
      </c>
      <c r="AN18" s="23">
        <f t="shared" si="3"/>
        <v>0</v>
      </c>
      <c r="AO18" s="23">
        <f t="shared" si="4"/>
        <v>0</v>
      </c>
      <c r="AR18" s="386"/>
      <c r="AS18" s="349"/>
      <c r="AT18" s="350"/>
      <c r="AU18" s="525"/>
      <c r="AV18" s="352"/>
      <c r="AW18" s="397"/>
      <c r="AX18" s="336"/>
      <c r="AY18" s="355"/>
      <c r="AZ18" s="354"/>
      <c r="BA18" s="353"/>
      <c r="BB18" s="354"/>
      <c r="BC18" s="394"/>
      <c r="BD18" s="355"/>
      <c r="BE18" s="396"/>
      <c r="BF18" s="316"/>
      <c r="CA18" s="78" t="str">
        <f t="shared" si="5"/>
        <v/>
      </c>
      <c r="CB18" s="79">
        <f t="shared" si="6"/>
        <v>0</v>
      </c>
      <c r="CC18" s="79">
        <f t="shared" si="7"/>
        <v>0</v>
      </c>
      <c r="CD18" s="77">
        <f>IF(ISERROR(VLOOKUP($CA18,【7月】月集計表!$CA:$CC,2,FALSE))=TRUE,0,VLOOKUP($CA18,【7月】月集計表!$CA:$CC,2,FALSE))</f>
        <v>0</v>
      </c>
      <c r="CE18" s="77">
        <f>IF(ISERROR(VLOOKUP($CA18,【7月】月集計表!$CA:$CC,3,FALSE))=TRUE,0,VLOOKUP($CA18,【7月】月集計表!$CA:$CC,3,FALSE))</f>
        <v>0</v>
      </c>
    </row>
    <row r="19" spans="1:83" ht="16.5" customHeight="1" thickTop="1">
      <c r="A19" s="453"/>
      <c r="B19" s="148"/>
      <c r="C19" s="20">
        <v>9</v>
      </c>
      <c r="D19" s="24"/>
      <c r="E19" s="151"/>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70"/>
      <c r="AL19" s="23">
        <f t="shared" si="1"/>
        <v>0</v>
      </c>
      <c r="AM19" s="23">
        <f t="shared" si="2"/>
        <v>0</v>
      </c>
      <c r="AN19" s="23">
        <f t="shared" si="3"/>
        <v>0</v>
      </c>
      <c r="AO19" s="23">
        <f t="shared" si="4"/>
        <v>0</v>
      </c>
      <c r="AR19" s="384" t="s">
        <v>136</v>
      </c>
      <c r="AS19" s="387" t="str">
        <f>IFERROR(INDEX($B$11:$F$31,MATCH("FW1",$B$11:$B$31,0),2),"")</f>
        <v/>
      </c>
      <c r="AT19" s="389"/>
      <c r="AU19" s="391" t="str">
        <f>IFERROR(INDEX($B$11:$F$31,MATCH("FW1",$B$11:$B$31,0),5),"")</f>
        <v/>
      </c>
      <c r="AV19" s="379"/>
      <c r="AW19" s="382">
        <f>IF($BM$12*90000&lt;=AV19,$BM$12*90000,AV19)</f>
        <v>0</v>
      </c>
      <c r="AX19" s="383"/>
      <c r="AY19" s="361">
        <f>IF(10000&lt;=AX19,10000,AX19)</f>
        <v>0</v>
      </c>
      <c r="AZ19" s="365"/>
      <c r="BA19" s="361">
        <f>IF(20000&lt;=AZ19,20000,AZ19)</f>
        <v>0</v>
      </c>
      <c r="BB19" s="379"/>
      <c r="BC19" s="380"/>
      <c r="BD19" s="381"/>
      <c r="BE19" s="357"/>
      <c r="BF19" s="358"/>
      <c r="CA19" s="78" t="str">
        <f t="shared" si="5"/>
        <v/>
      </c>
      <c r="CB19" s="79">
        <f t="shared" si="6"/>
        <v>0</v>
      </c>
      <c r="CC19" s="79">
        <f t="shared" si="7"/>
        <v>0</v>
      </c>
      <c r="CD19" s="77">
        <f>IF(ISERROR(VLOOKUP($CA19,【7月】月集計表!$CA:$CC,2,FALSE))=TRUE,0,VLOOKUP($CA19,【7月】月集計表!$CA:$CC,2,FALSE))</f>
        <v>0</v>
      </c>
      <c r="CE19" s="77">
        <f>IF(ISERROR(VLOOKUP($CA19,【7月】月集計表!$CA:$CC,3,FALSE))=TRUE,0,VLOOKUP($CA19,【7月】月集計表!$CA:$CC,3,FALSE))</f>
        <v>0</v>
      </c>
    </row>
    <row r="20" spans="1:83" ht="16.5" customHeight="1">
      <c r="A20" s="453"/>
      <c r="B20" s="148"/>
      <c r="C20" s="20">
        <v>10</v>
      </c>
      <c r="D20" s="24"/>
      <c r="E20" s="151"/>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70"/>
      <c r="AL20" s="23">
        <f t="shared" si="1"/>
        <v>0</v>
      </c>
      <c r="AM20" s="23">
        <f t="shared" si="2"/>
        <v>0</v>
      </c>
      <c r="AN20" s="23">
        <f t="shared" si="3"/>
        <v>0</v>
      </c>
      <c r="AO20" s="23">
        <f t="shared" si="4"/>
        <v>0</v>
      </c>
      <c r="AR20" s="385"/>
      <c r="AS20" s="388"/>
      <c r="AT20" s="390"/>
      <c r="AU20" s="523"/>
      <c r="AV20" s="371"/>
      <c r="AW20" s="372"/>
      <c r="AX20" s="373"/>
      <c r="AY20" s="341"/>
      <c r="AZ20" s="340"/>
      <c r="BA20" s="341"/>
      <c r="BB20" s="368"/>
      <c r="BC20" s="369"/>
      <c r="BD20" s="370"/>
      <c r="BE20" s="313"/>
      <c r="BF20" s="315"/>
      <c r="CA20" s="78" t="str">
        <f t="shared" si="5"/>
        <v/>
      </c>
      <c r="CB20" s="79">
        <f t="shared" si="6"/>
        <v>0</v>
      </c>
      <c r="CC20" s="79">
        <f t="shared" si="7"/>
        <v>0</v>
      </c>
      <c r="CD20" s="77">
        <f>IF(ISERROR(VLOOKUP($CA20,【7月】月集計表!$CA:$CC,2,FALSE))=TRUE,0,VLOOKUP($CA20,【7月】月集計表!$CA:$CC,2,FALSE))</f>
        <v>0</v>
      </c>
      <c r="CE20" s="77">
        <f>IF(ISERROR(VLOOKUP($CA20,【7月】月集計表!$CA:$CC,3,FALSE))=TRUE,0,VLOOKUP($CA20,【7月】月集計表!$CA:$CC,3,FALSE))</f>
        <v>0</v>
      </c>
    </row>
    <row r="21" spans="1:83" ht="16.5" customHeight="1">
      <c r="A21" s="453"/>
      <c r="B21" s="148"/>
      <c r="C21" s="20">
        <v>11</v>
      </c>
      <c r="D21" s="24"/>
      <c r="E21" s="151"/>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70"/>
      <c r="AL21" s="23">
        <f t="shared" si="1"/>
        <v>0</v>
      </c>
      <c r="AM21" s="23">
        <f t="shared" si="2"/>
        <v>0</v>
      </c>
      <c r="AN21" s="23">
        <f t="shared" si="3"/>
        <v>0</v>
      </c>
      <c r="AO21" s="23">
        <f t="shared" si="4"/>
        <v>0</v>
      </c>
      <c r="AR21" s="385"/>
      <c r="AS21" s="343" t="str">
        <f ca="1">IF(AS19="","",IFERROR(INDEX(INDIRECT("$B$" &amp; AS19+11 &amp;  ":$F$31"),MATCH("FW1",INDIRECT("$B$" &amp; AS19+11 &amp; ":$B$31"),0),2),""))</f>
        <v/>
      </c>
      <c r="AT21" s="344"/>
      <c r="AU21" s="359" t="str">
        <f ca="1">IF(AS19="","",IFERROR(INDEX(INDIRECT("$B$" &amp; AS19+11 &amp;  ":$F$31"),MATCH("FW1",INDIRECT("$B$" &amp; AS19+11 &amp; ":$B$31"),0),5),""))</f>
        <v/>
      </c>
      <c r="AV21" s="368"/>
      <c r="AW21" s="372">
        <f t="shared" ref="AW21" si="8">IF($BM$12*90000&lt;=AV21,$BM$12*90000,AV21)</f>
        <v>0</v>
      </c>
      <c r="AX21" s="373"/>
      <c r="AY21" s="341">
        <f>IF(10000&lt;=AX21,10000,AX21)</f>
        <v>0</v>
      </c>
      <c r="AZ21" s="340"/>
      <c r="BA21" s="341">
        <f>IF(20000&lt;=AZ21,20000,AZ21)</f>
        <v>0</v>
      </c>
      <c r="BB21" s="368"/>
      <c r="BC21" s="369"/>
      <c r="BD21" s="370"/>
      <c r="BE21" s="313"/>
      <c r="BF21" s="315"/>
      <c r="CA21" s="78" t="str">
        <f t="shared" si="5"/>
        <v/>
      </c>
      <c r="CB21" s="79">
        <f t="shared" si="6"/>
        <v>0</v>
      </c>
      <c r="CC21" s="79">
        <f t="shared" si="7"/>
        <v>0</v>
      </c>
      <c r="CD21" s="77">
        <f>IF(ISERROR(VLOOKUP($CA21,【7月】月集計表!$CA:$CC,2,FALSE))=TRUE,0,VLOOKUP($CA21,【7月】月集計表!$CA:$CC,2,FALSE))</f>
        <v>0</v>
      </c>
      <c r="CE21" s="77">
        <f>IF(ISERROR(VLOOKUP($CA21,【7月】月集計表!$CA:$CC,3,FALSE))=TRUE,0,VLOOKUP($CA21,【7月】月集計表!$CA:$CC,3,FALSE))</f>
        <v>0</v>
      </c>
    </row>
    <row r="22" spans="1:83" ht="16.5" customHeight="1">
      <c r="A22" s="453"/>
      <c r="B22" s="148"/>
      <c r="C22" s="20">
        <v>12</v>
      </c>
      <c r="D22" s="24"/>
      <c r="E22" s="151"/>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70"/>
      <c r="AL22" s="23">
        <f t="shared" si="1"/>
        <v>0</v>
      </c>
      <c r="AM22" s="23">
        <f t="shared" si="2"/>
        <v>0</v>
      </c>
      <c r="AN22" s="23">
        <f t="shared" si="3"/>
        <v>0</v>
      </c>
      <c r="AO22" s="23">
        <f t="shared" si="4"/>
        <v>0</v>
      </c>
      <c r="AR22" s="385"/>
      <c r="AS22" s="343"/>
      <c r="AT22" s="345"/>
      <c r="AU22" s="360"/>
      <c r="AV22" s="371"/>
      <c r="AW22" s="372"/>
      <c r="AX22" s="373"/>
      <c r="AY22" s="341"/>
      <c r="AZ22" s="340"/>
      <c r="BA22" s="341"/>
      <c r="BB22" s="368"/>
      <c r="BC22" s="369"/>
      <c r="BD22" s="370"/>
      <c r="BE22" s="313"/>
      <c r="BF22" s="315"/>
      <c r="CA22" s="78" t="str">
        <f t="shared" si="5"/>
        <v/>
      </c>
      <c r="CB22" s="79">
        <f t="shared" si="6"/>
        <v>0</v>
      </c>
      <c r="CC22" s="79">
        <f t="shared" si="7"/>
        <v>0</v>
      </c>
      <c r="CD22" s="77">
        <f>IF(ISERROR(VLOOKUP($CA22,【7月】月集計表!$CA:$CC,2,FALSE))=TRUE,0,VLOOKUP($CA22,【7月】月集計表!$CA:$CC,2,FALSE))</f>
        <v>0</v>
      </c>
      <c r="CE22" s="77">
        <f>IF(ISERROR(VLOOKUP($CA22,【7月】月集計表!$CA:$CC,3,FALSE))=TRUE,0,VLOOKUP($CA22,【7月】月集計表!$CA:$CC,3,FALSE))</f>
        <v>0</v>
      </c>
    </row>
    <row r="23" spans="1:83" ht="16.5" customHeight="1">
      <c r="A23" s="453"/>
      <c r="B23" s="148"/>
      <c r="C23" s="20">
        <v>13</v>
      </c>
      <c r="D23" s="24"/>
      <c r="E23" s="151"/>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70"/>
      <c r="AL23" s="23">
        <f t="shared" si="1"/>
        <v>0</v>
      </c>
      <c r="AM23" s="23">
        <f t="shared" si="2"/>
        <v>0</v>
      </c>
      <c r="AN23" s="23">
        <f t="shared" si="3"/>
        <v>0</v>
      </c>
      <c r="AO23" s="23">
        <f t="shared" si="4"/>
        <v>0</v>
      </c>
      <c r="AR23" s="385"/>
      <c r="AS23" s="343" t="str">
        <f ca="1">IF(AS21="","",IFERROR(INDEX(INDIRECT("$B$" &amp; AS21+11 &amp;  ":$F$31"),MATCH("FW1",INDIRECT("$B$" &amp; AS21+11 &amp; ":$B$31"),0),2),""))</f>
        <v/>
      </c>
      <c r="AT23" s="344"/>
      <c r="AU23" s="346" t="str">
        <f ca="1">IF(AS21="","",IFERROR(INDEX(INDIRECT("$B$" &amp; AS21+11 &amp;  ":$F$31"),MATCH("FW1",INDIRECT("$B$" &amp; AS21+11 &amp; ":$B$31"),0),5),""))</f>
        <v/>
      </c>
      <c r="AV23" s="368"/>
      <c r="AW23" s="372">
        <f t="shared" ref="AW23" si="9">IF($BM$12*90000&lt;=AV23,$BM$12*90000,AV23)</f>
        <v>0</v>
      </c>
      <c r="AX23" s="373"/>
      <c r="AY23" s="341">
        <f>IF(10000&lt;=AX23,10000,AX23)</f>
        <v>0</v>
      </c>
      <c r="AZ23" s="340"/>
      <c r="BA23" s="341">
        <f>IF(20000&lt;=AZ23,20000,AZ23)</f>
        <v>0</v>
      </c>
      <c r="BB23" s="368"/>
      <c r="BC23" s="369"/>
      <c r="BD23" s="370"/>
      <c r="BE23" s="313"/>
      <c r="BF23" s="315"/>
      <c r="CA23" s="78" t="str">
        <f t="shared" si="5"/>
        <v/>
      </c>
      <c r="CB23" s="79">
        <f t="shared" si="6"/>
        <v>0</v>
      </c>
      <c r="CC23" s="79">
        <f t="shared" si="7"/>
        <v>0</v>
      </c>
      <c r="CD23" s="77">
        <f>IF(ISERROR(VLOOKUP($CA23,【7月】月集計表!$CA:$CC,2,FALSE))=TRUE,0,VLOOKUP($CA23,【7月】月集計表!$CA:$CC,2,FALSE))</f>
        <v>0</v>
      </c>
      <c r="CE23" s="77">
        <f>IF(ISERROR(VLOOKUP($CA23,【7月】月集計表!$CA:$CC,3,FALSE))=TRUE,0,VLOOKUP($CA23,【7月】月集計表!$CA:$CC,3,FALSE))</f>
        <v>0</v>
      </c>
    </row>
    <row r="24" spans="1:83" ht="16.5" customHeight="1">
      <c r="A24" s="453"/>
      <c r="B24" s="148"/>
      <c r="C24" s="20">
        <v>14</v>
      </c>
      <c r="D24" s="24"/>
      <c r="E24" s="151"/>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70"/>
      <c r="AL24" s="23">
        <f t="shared" si="1"/>
        <v>0</v>
      </c>
      <c r="AM24" s="23">
        <f t="shared" si="2"/>
        <v>0</v>
      </c>
      <c r="AN24" s="23">
        <f t="shared" si="3"/>
        <v>0</v>
      </c>
      <c r="AO24" s="23">
        <f t="shared" si="4"/>
        <v>0</v>
      </c>
      <c r="AR24" s="385"/>
      <c r="AS24" s="343"/>
      <c r="AT24" s="345"/>
      <c r="AU24" s="523"/>
      <c r="AV24" s="371"/>
      <c r="AW24" s="372"/>
      <c r="AX24" s="373"/>
      <c r="AY24" s="341"/>
      <c r="AZ24" s="340"/>
      <c r="BA24" s="341"/>
      <c r="BB24" s="368"/>
      <c r="BC24" s="369"/>
      <c r="BD24" s="370"/>
      <c r="BE24" s="313"/>
      <c r="BF24" s="315"/>
      <c r="CA24" s="78" t="str">
        <f t="shared" si="5"/>
        <v/>
      </c>
      <c r="CB24" s="79">
        <f t="shared" si="6"/>
        <v>0</v>
      </c>
      <c r="CC24" s="79">
        <f t="shared" si="7"/>
        <v>0</v>
      </c>
      <c r="CD24" s="77">
        <f>IF(ISERROR(VLOOKUP($CA24,【7月】月集計表!$CA:$CC,2,FALSE))=TRUE,0,VLOOKUP($CA24,【7月】月集計表!$CA:$CC,2,FALSE))</f>
        <v>0</v>
      </c>
      <c r="CE24" s="77">
        <f>IF(ISERROR(VLOOKUP($CA24,【7月】月集計表!$CA:$CC,3,FALSE))=TRUE,0,VLOOKUP($CA24,【7月】月集計表!$CA:$CC,3,FALSE))</f>
        <v>0</v>
      </c>
    </row>
    <row r="25" spans="1:83" ht="16.5" customHeight="1">
      <c r="A25" s="453"/>
      <c r="B25" s="148"/>
      <c r="C25" s="20">
        <v>15</v>
      </c>
      <c r="D25" s="24"/>
      <c r="E25" s="151"/>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70"/>
      <c r="AL25" s="23">
        <f t="shared" si="1"/>
        <v>0</v>
      </c>
      <c r="AM25" s="23">
        <f t="shared" si="2"/>
        <v>0</v>
      </c>
      <c r="AN25" s="23">
        <f t="shared" si="3"/>
        <v>0</v>
      </c>
      <c r="AO25" s="23">
        <f t="shared" si="4"/>
        <v>0</v>
      </c>
      <c r="AR25" s="385"/>
      <c r="AS25" s="343" t="str">
        <f ca="1">IF(AS23="","",IFERROR(INDEX(INDIRECT("$B$" &amp; AS23+11 &amp;  ":$F$31"),MATCH("FW1",INDIRECT("$B$" &amp; AS23+11 &amp; ":$B$31"),0),2),""))</f>
        <v/>
      </c>
      <c r="AT25" s="344"/>
      <c r="AU25" s="346" t="str">
        <f ca="1">IF(AS23="","",IFERROR(INDEX(INDIRECT("$B$" &amp; AS23+11 &amp;  ":$F$31"),MATCH("FW1",INDIRECT("$B$" &amp; AS23+11 &amp; ":$B$31"),0),5),""))</f>
        <v/>
      </c>
      <c r="AV25" s="368"/>
      <c r="AW25" s="372">
        <f t="shared" ref="AW25" si="10">IF($BM$12*90000&lt;=AV25,$BM$12*90000,AV25)</f>
        <v>0</v>
      </c>
      <c r="AX25" s="373"/>
      <c r="AY25" s="341">
        <f>IF(10000&lt;=AX25,10000,AX25)</f>
        <v>0</v>
      </c>
      <c r="AZ25" s="340"/>
      <c r="BA25" s="341">
        <f>IF(20000&lt;=AZ25,20000,AZ25)</f>
        <v>0</v>
      </c>
      <c r="BB25" s="368"/>
      <c r="BC25" s="369"/>
      <c r="BD25" s="370"/>
      <c r="BE25" s="313"/>
      <c r="BF25" s="315"/>
      <c r="CA25" s="78" t="str">
        <f t="shared" si="5"/>
        <v/>
      </c>
      <c r="CB25" s="79">
        <f t="shared" si="6"/>
        <v>0</v>
      </c>
      <c r="CC25" s="79">
        <f t="shared" si="7"/>
        <v>0</v>
      </c>
      <c r="CD25" s="77">
        <f>IF(ISERROR(VLOOKUP($CA25,【7月】月集計表!$CA:$CC,2,FALSE))=TRUE,0,VLOOKUP($CA25,【7月】月集計表!$CA:$CC,2,FALSE))</f>
        <v>0</v>
      </c>
      <c r="CE25" s="77">
        <f>IF(ISERROR(VLOOKUP($CA25,【7月】月集計表!$CA:$CC,3,FALSE))=TRUE,0,VLOOKUP($CA25,【7月】月集計表!$CA:$CC,3,FALSE))</f>
        <v>0</v>
      </c>
    </row>
    <row r="26" spans="1:83" ht="16.5" customHeight="1">
      <c r="A26" s="453"/>
      <c r="B26" s="148"/>
      <c r="C26" s="20">
        <v>16</v>
      </c>
      <c r="D26" s="24"/>
      <c r="E26" s="151"/>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70"/>
      <c r="AL26" s="23">
        <f t="shared" si="1"/>
        <v>0</v>
      </c>
      <c r="AM26" s="23">
        <f t="shared" si="2"/>
        <v>0</v>
      </c>
      <c r="AN26" s="23">
        <f t="shared" si="3"/>
        <v>0</v>
      </c>
      <c r="AO26" s="23">
        <f t="shared" si="4"/>
        <v>0</v>
      </c>
      <c r="AR26" s="385"/>
      <c r="AS26" s="343"/>
      <c r="AT26" s="345"/>
      <c r="AU26" s="523"/>
      <c r="AV26" s="371"/>
      <c r="AW26" s="372"/>
      <c r="AX26" s="373"/>
      <c r="AY26" s="341"/>
      <c r="AZ26" s="340"/>
      <c r="BA26" s="341"/>
      <c r="BB26" s="368"/>
      <c r="BC26" s="369"/>
      <c r="BD26" s="370"/>
      <c r="BE26" s="313"/>
      <c r="BF26" s="315"/>
      <c r="CA26" s="78" t="str">
        <f t="shared" si="5"/>
        <v/>
      </c>
      <c r="CB26" s="79">
        <f t="shared" si="6"/>
        <v>0</v>
      </c>
      <c r="CC26" s="79">
        <f t="shared" si="7"/>
        <v>0</v>
      </c>
      <c r="CD26" s="77">
        <f>IF(ISERROR(VLOOKUP($CA26,【7月】月集計表!$CA:$CC,2,FALSE))=TRUE,0,VLOOKUP($CA26,【7月】月集計表!$CA:$CC,2,FALSE))</f>
        <v>0</v>
      </c>
      <c r="CE26" s="77">
        <f>IF(ISERROR(VLOOKUP($CA26,【7月】月集計表!$CA:$CC,3,FALSE))=TRUE,0,VLOOKUP($CA26,【7月】月集計表!$CA:$CC,3,FALSE))</f>
        <v>0</v>
      </c>
    </row>
    <row r="27" spans="1:83" ht="16.5" customHeight="1">
      <c r="A27" s="453"/>
      <c r="B27" s="148"/>
      <c r="C27" s="20">
        <v>17</v>
      </c>
      <c r="D27" s="24"/>
      <c r="E27" s="151"/>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70"/>
      <c r="AL27" s="23">
        <f t="shared" si="1"/>
        <v>0</v>
      </c>
      <c r="AM27" s="23">
        <f t="shared" si="2"/>
        <v>0</v>
      </c>
      <c r="AN27" s="23">
        <f t="shared" si="3"/>
        <v>0</v>
      </c>
      <c r="AO27" s="23">
        <f t="shared" si="4"/>
        <v>0</v>
      </c>
      <c r="AR27" s="385"/>
      <c r="AS27" s="343" t="str">
        <f ca="1">IF(AS25="","",IFERROR(INDEX(INDIRECT("$B$" &amp; AS25+11 &amp;  ":$F$31"),MATCH("FW1",INDIRECT("$B$" &amp; AS25+11 &amp; ":$B$31"),0),2),""))</f>
        <v/>
      </c>
      <c r="AT27" s="344"/>
      <c r="AU27" s="346" t="str">
        <f ca="1">IF(AS25="","",IFERROR(INDEX(INDIRECT("$B$" &amp; AS25+11 &amp;  ":$F$31"),MATCH("FW1",INDIRECT("$B$" &amp; AS25+11 &amp; ":$B$31"),0),5),""))</f>
        <v/>
      </c>
      <c r="AV27" s="368"/>
      <c r="AW27" s="372">
        <f t="shared" ref="AW27" si="11">IF($BM$12*90000&lt;=AV27,$BM$12*90000,AV27)</f>
        <v>0</v>
      </c>
      <c r="AX27" s="373"/>
      <c r="AY27" s="341">
        <f>IF(10000&lt;=AX27,10000,AX27)</f>
        <v>0</v>
      </c>
      <c r="AZ27" s="340"/>
      <c r="BA27" s="341">
        <f>IF(20000&lt;=AZ27,20000,AZ27)</f>
        <v>0</v>
      </c>
      <c r="BB27" s="368"/>
      <c r="BC27" s="369"/>
      <c r="BD27" s="370"/>
      <c r="BE27" s="313"/>
      <c r="BF27" s="315"/>
      <c r="CA27" s="78" t="str">
        <f t="shared" si="5"/>
        <v/>
      </c>
      <c r="CB27" s="79">
        <f t="shared" si="6"/>
        <v>0</v>
      </c>
      <c r="CC27" s="79">
        <f t="shared" si="7"/>
        <v>0</v>
      </c>
      <c r="CD27" s="77">
        <f>IF(ISERROR(VLOOKUP($CA27,【7月】月集計表!$CA:$CC,2,FALSE))=TRUE,0,VLOOKUP($CA27,【7月】月集計表!$CA:$CC,2,FALSE))</f>
        <v>0</v>
      </c>
      <c r="CE27" s="77">
        <f>IF(ISERROR(VLOOKUP($CA27,【7月】月集計表!$CA:$CC,3,FALSE))=TRUE,0,VLOOKUP($CA27,【7月】月集計表!$CA:$CC,3,FALSE))</f>
        <v>0</v>
      </c>
    </row>
    <row r="28" spans="1:83" ht="16.5" customHeight="1" thickBot="1">
      <c r="A28" s="453"/>
      <c r="B28" s="148"/>
      <c r="C28" s="20">
        <v>18</v>
      </c>
      <c r="D28" s="24"/>
      <c r="E28" s="151"/>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70"/>
      <c r="AL28" s="23">
        <f t="shared" si="1"/>
        <v>0</v>
      </c>
      <c r="AM28" s="23">
        <f t="shared" si="2"/>
        <v>0</v>
      </c>
      <c r="AN28" s="23">
        <f t="shared" si="3"/>
        <v>0</v>
      </c>
      <c r="AO28" s="23">
        <f t="shared" si="4"/>
        <v>0</v>
      </c>
      <c r="AR28" s="386"/>
      <c r="AS28" s="349"/>
      <c r="AT28" s="350"/>
      <c r="AU28" s="525"/>
      <c r="AV28" s="392"/>
      <c r="AW28" s="374"/>
      <c r="AX28" s="375"/>
      <c r="AY28" s="353"/>
      <c r="AZ28" s="354"/>
      <c r="BA28" s="353"/>
      <c r="BB28" s="376"/>
      <c r="BC28" s="377"/>
      <c r="BD28" s="378"/>
      <c r="BE28" s="314"/>
      <c r="BF28" s="316"/>
      <c r="CA28" s="78" t="str">
        <f t="shared" si="5"/>
        <v/>
      </c>
      <c r="CB28" s="79">
        <f t="shared" si="6"/>
        <v>0</v>
      </c>
      <c r="CC28" s="79">
        <f t="shared" si="7"/>
        <v>0</v>
      </c>
      <c r="CD28" s="77">
        <f>IF(ISERROR(VLOOKUP($CA28,【7月】月集計表!$CA:$CC,2,FALSE))=TRUE,0,VLOOKUP($CA28,【7月】月集計表!$CA:$CC,2,FALSE))</f>
        <v>0</v>
      </c>
      <c r="CE28" s="77">
        <f>IF(ISERROR(VLOOKUP($CA28,【7月】月集計表!$CA:$CC,3,FALSE))=TRUE,0,VLOOKUP($CA28,【7月】月集計表!$CA:$CC,3,FALSE))</f>
        <v>0</v>
      </c>
    </row>
    <row r="29" spans="1:83" ht="16.5" customHeight="1">
      <c r="A29" s="453"/>
      <c r="B29" s="148"/>
      <c r="C29" s="20">
        <v>19</v>
      </c>
      <c r="D29" s="24"/>
      <c r="E29" s="151"/>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70"/>
      <c r="AL29" s="23">
        <f t="shared" si="1"/>
        <v>0</v>
      </c>
      <c r="AM29" s="23">
        <f t="shared" si="2"/>
        <v>0</v>
      </c>
      <c r="AN29" s="23">
        <f t="shared" si="3"/>
        <v>0</v>
      </c>
      <c r="AO29" s="23">
        <f t="shared" si="4"/>
        <v>0</v>
      </c>
      <c r="AR29" s="384" t="s">
        <v>137</v>
      </c>
      <c r="AS29" s="387" t="str">
        <f>IFERROR(INDEX($B$11:$F$31,MATCH("FW2",$B$11:$B$31,0),2),"")</f>
        <v/>
      </c>
      <c r="AT29" s="389"/>
      <c r="AU29" s="391" t="str">
        <f>IFERROR(INDEX($B$11:$F$31,MATCH("FW2",$B$11:$B$31,0),5),"")</f>
        <v/>
      </c>
      <c r="AV29" s="365"/>
      <c r="AW29" s="367">
        <f>IF(90000&lt;=AV29,90000,AV29)</f>
        <v>0</v>
      </c>
      <c r="AX29" s="365"/>
      <c r="AY29" s="361">
        <f>IF(10000&lt;=AX29,10000,AX29)</f>
        <v>0</v>
      </c>
      <c r="AZ29" s="362"/>
      <c r="BA29" s="363"/>
      <c r="BB29" s="362"/>
      <c r="BC29" s="366"/>
      <c r="BD29" s="356"/>
      <c r="BE29" s="357"/>
      <c r="BF29" s="358"/>
      <c r="CA29" s="78" t="str">
        <f t="shared" si="5"/>
        <v/>
      </c>
      <c r="CB29" s="79">
        <f t="shared" si="6"/>
        <v>0</v>
      </c>
      <c r="CC29" s="79">
        <f t="shared" si="7"/>
        <v>0</v>
      </c>
      <c r="CD29" s="77">
        <f>IF(ISERROR(VLOOKUP($CA29,【7月】月集計表!$CA:$CC,2,FALSE))=TRUE,0,VLOOKUP($CA29,【7月】月集計表!$CA:$CC,2,FALSE))</f>
        <v>0</v>
      </c>
      <c r="CE29" s="77">
        <f>IF(ISERROR(VLOOKUP($CA29,【7月】月集計表!$CA:$CC,3,FALSE))=TRUE,0,VLOOKUP($CA29,【7月】月集計表!$CA:$CC,3,FALSE))</f>
        <v>0</v>
      </c>
    </row>
    <row r="30" spans="1:83" ht="16.5" customHeight="1" thickBot="1">
      <c r="A30" s="453"/>
      <c r="B30" s="149"/>
      <c r="C30" s="20">
        <v>20</v>
      </c>
      <c r="D30" s="63"/>
      <c r="E30" s="152"/>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71"/>
      <c r="AL30" s="28">
        <f>COUNTA(G30:AK30)-COUNTIF(G30:AK30,"集")-COUNTIF(G30:AK30,"休")-COUNTIF(G30:AK30,"外")</f>
        <v>0</v>
      </c>
      <c r="AM30" s="28">
        <f t="shared" si="2"/>
        <v>0</v>
      </c>
      <c r="AN30" s="28">
        <f t="shared" si="3"/>
        <v>0</v>
      </c>
      <c r="AO30" s="28">
        <f t="shared" si="4"/>
        <v>0</v>
      </c>
      <c r="AR30" s="385"/>
      <c r="AS30" s="388"/>
      <c r="AT30" s="390"/>
      <c r="AU30" s="523"/>
      <c r="AV30" s="348"/>
      <c r="AW30" s="341"/>
      <c r="AX30" s="340"/>
      <c r="AY30" s="341"/>
      <c r="AZ30" s="335"/>
      <c r="BA30" s="342"/>
      <c r="BB30" s="335"/>
      <c r="BC30" s="334"/>
      <c r="BD30" s="338"/>
      <c r="BE30" s="313"/>
      <c r="BF30" s="315"/>
      <c r="CA30" s="78" t="str">
        <f t="shared" si="5"/>
        <v/>
      </c>
      <c r="CB30" s="79">
        <f t="shared" si="6"/>
        <v>0</v>
      </c>
      <c r="CC30" s="79">
        <f t="shared" si="7"/>
        <v>0</v>
      </c>
      <c r="CD30" s="77">
        <f>IF(ISERROR(VLOOKUP($CA30,【7月】月集計表!$CA:$CC,2,FALSE))=TRUE,0,VLOOKUP($CA30,【7月】月集計表!$CA:$CC,2,FALSE))</f>
        <v>0</v>
      </c>
      <c r="CE30" s="77">
        <f>IF(ISERROR(VLOOKUP($CA30,【7月】月集計表!$CA:$CC,3,FALSE))=TRUE,0,VLOOKUP($CA30,【7月】月集計表!$CA:$CC,3,FALSE))</f>
        <v>0</v>
      </c>
    </row>
    <row r="31" spans="1:83" ht="16.5" customHeight="1" thickBot="1">
      <c r="A31" s="454"/>
      <c r="B31" s="501" t="s">
        <v>33</v>
      </c>
      <c r="C31" s="502"/>
      <c r="D31" s="502"/>
      <c r="E31" s="502"/>
      <c r="F31" s="503"/>
      <c r="G31" s="144">
        <f>COUNTA(G11:G30)-COUNTIF(G11:G30,"外")-COUNTIF(G11:G30,"休")-COUNTIF(G11:G30,"集")</f>
        <v>0</v>
      </c>
      <c r="H31" s="144">
        <f t="shared" ref="H31:AK31" si="12">COUNTA(H11:H30)-COUNTIF(H11:H30,"外")-COUNTIF(H11:H30,"休")-COUNTIF(H11:H30,"集")</f>
        <v>0</v>
      </c>
      <c r="I31" s="144">
        <f t="shared" si="12"/>
        <v>0</v>
      </c>
      <c r="J31" s="144">
        <f t="shared" si="12"/>
        <v>0</v>
      </c>
      <c r="K31" s="144">
        <f t="shared" si="12"/>
        <v>0</v>
      </c>
      <c r="L31" s="144">
        <f t="shared" si="12"/>
        <v>0</v>
      </c>
      <c r="M31" s="144">
        <f t="shared" si="12"/>
        <v>0</v>
      </c>
      <c r="N31" s="144">
        <f t="shared" si="12"/>
        <v>0</v>
      </c>
      <c r="O31" s="144">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2">
        <f t="shared" si="12"/>
        <v>0</v>
      </c>
      <c r="AK31" s="72">
        <f t="shared" si="12"/>
        <v>0</v>
      </c>
      <c r="AL31" s="75"/>
      <c r="AR31" s="385"/>
      <c r="AS31" s="343" t="str">
        <f ca="1">IF(AS29="","",IFERROR(INDEX(INDIRECT("$B$" &amp; AS29+11 &amp;  ":$F$31"),MATCH("FW2",INDIRECT("$B$" &amp; AS29+11 &amp; ":$B$31"),0),2),""))</f>
        <v/>
      </c>
      <c r="AT31" s="344"/>
      <c r="AU31" s="359" t="str">
        <f ca="1">IF(AS29="","",IFERROR(INDEX(INDIRECT("$B$" &amp; AS29+11 &amp;  ":$F$31"),MATCH("FW2",INDIRECT("$B$" &amp; AS29+11 &amp; ":$B$31"),0),5),""))</f>
        <v/>
      </c>
      <c r="AV31" s="340"/>
      <c r="AW31" s="341">
        <f>IF(90000&lt;=AV31,90000,AV31)</f>
        <v>0</v>
      </c>
      <c r="AX31" s="340"/>
      <c r="AY31" s="341">
        <f>IF(10000&lt;=AX31,10000,AX31)</f>
        <v>0</v>
      </c>
      <c r="AZ31" s="335"/>
      <c r="BA31" s="342"/>
      <c r="BB31" s="335"/>
      <c r="BC31" s="334"/>
      <c r="BD31" s="338"/>
      <c r="BE31" s="313"/>
      <c r="BF31" s="315"/>
    </row>
    <row r="32" spans="1:83" ht="18" customHeight="1" thickBot="1">
      <c r="A32" s="504" t="s">
        <v>34</v>
      </c>
      <c r="B32" s="502"/>
      <c r="C32" s="502"/>
      <c r="D32" s="502"/>
      <c r="E32" s="502"/>
      <c r="F32" s="503"/>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2">
        <f t="shared" si="13"/>
        <v>0</v>
      </c>
      <c r="AK32" s="72">
        <f t="shared" si="13"/>
        <v>0</v>
      </c>
      <c r="AL32" s="75"/>
      <c r="AP32" s="13"/>
      <c r="AQ32" s="13"/>
      <c r="AR32" s="385"/>
      <c r="AS32" s="343"/>
      <c r="AT32" s="345"/>
      <c r="AU32" s="360"/>
      <c r="AV32" s="348"/>
      <c r="AW32" s="341"/>
      <c r="AX32" s="340"/>
      <c r="AY32" s="341"/>
      <c r="AZ32" s="335"/>
      <c r="BA32" s="342"/>
      <c r="BB32" s="335"/>
      <c r="BC32" s="334"/>
      <c r="BD32" s="338"/>
      <c r="BE32" s="313"/>
      <c r="BF32" s="315"/>
    </row>
    <row r="33" spans="1:83" ht="16.5" customHeight="1" thickBot="1">
      <c r="A33" s="504" t="s">
        <v>35</v>
      </c>
      <c r="B33" s="502"/>
      <c r="C33" s="502"/>
      <c r="D33" s="502"/>
      <c r="E33" s="502"/>
      <c r="F33" s="503"/>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73"/>
      <c r="AL33" s="75"/>
      <c r="AP33" s="13"/>
      <c r="AQ33" s="13"/>
      <c r="AR33" s="385"/>
      <c r="AS33" s="343" t="str">
        <f ca="1">IF(AS31="","",IFERROR(INDEX(INDIRECT("$B$" &amp; AS31+11 &amp;  ":$F$31"),MATCH("FW2",INDIRECT("$B$" &amp; AS31+11 &amp; ":$B$31"),0),2),""))</f>
        <v/>
      </c>
      <c r="AT33" s="344"/>
      <c r="AU33" s="346" t="str">
        <f ca="1">IF(AS31="","",IFERROR(INDEX(INDIRECT("$B$" &amp; AS31+11 &amp;  ":$F$31"),MATCH("FW2",INDIRECT("$B$" &amp; AS31+11 &amp; ":$B$31"),0),5),""))</f>
        <v/>
      </c>
      <c r="AV33" s="340"/>
      <c r="AW33" s="341">
        <f>IF(90000&lt;=AV33,90000,AV33)</f>
        <v>0</v>
      </c>
      <c r="AX33" s="340"/>
      <c r="AY33" s="341">
        <f>IF(10000&lt;=AX33,10000,AX33)</f>
        <v>0</v>
      </c>
      <c r="AZ33" s="335"/>
      <c r="BA33" s="342"/>
      <c r="BB33" s="335"/>
      <c r="BC33" s="334"/>
      <c r="BD33" s="338"/>
      <c r="BE33" s="313"/>
      <c r="BF33" s="315"/>
    </row>
    <row r="34" spans="1:83" ht="16.5" customHeight="1" thickBot="1">
      <c r="AO34" s="35"/>
      <c r="AP34" s="13"/>
      <c r="AQ34" s="13"/>
      <c r="AR34" s="385"/>
      <c r="AS34" s="343"/>
      <c r="AT34" s="345"/>
      <c r="AU34" s="523"/>
      <c r="AV34" s="348"/>
      <c r="AW34" s="341"/>
      <c r="AX34" s="340"/>
      <c r="AY34" s="341"/>
      <c r="AZ34" s="335"/>
      <c r="BA34" s="342"/>
      <c r="BB34" s="335"/>
      <c r="BC34" s="334"/>
      <c r="BD34" s="338"/>
      <c r="BE34" s="313"/>
      <c r="BF34" s="315"/>
      <c r="CA34" s="4"/>
      <c r="CB34" s="4"/>
      <c r="CC34" s="4"/>
      <c r="CD34" s="4"/>
      <c r="CE34" s="4"/>
    </row>
    <row r="35" spans="1:83" ht="20.100000000000001" customHeight="1">
      <c r="A35" s="442" t="s">
        <v>5</v>
      </c>
      <c r="B35" s="443"/>
      <c r="C35" s="461" t="s">
        <v>6</v>
      </c>
      <c r="D35" s="423"/>
      <c r="E35" s="499" t="s">
        <v>111</v>
      </c>
      <c r="F35" s="447" t="s">
        <v>8</v>
      </c>
      <c r="G35" s="465" t="s">
        <v>36</v>
      </c>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7"/>
      <c r="AL35" s="36" t="s">
        <v>37</v>
      </c>
      <c r="AM35" s="37" t="s">
        <v>38</v>
      </c>
      <c r="AN35" s="37" t="s">
        <v>39</v>
      </c>
      <c r="AO35" s="38" t="s">
        <v>40</v>
      </c>
      <c r="AR35" s="385"/>
      <c r="AS35" s="343" t="str">
        <f ca="1">IF(AS33="","",IFERROR(INDEX(INDIRECT("$B$" &amp; AS33+11 &amp;  ":$F$31"),MATCH("FW2",INDIRECT("$B$" &amp; AS33+11 &amp; ":$B$31"),0),2),""))</f>
        <v/>
      </c>
      <c r="AT35" s="344"/>
      <c r="AU35" s="346" t="str">
        <f ca="1">IF(AS33="","",IFERROR(INDEX(INDIRECT("$B$" &amp; AS33+11 &amp;  ":$F$31"),MATCH("FW2",INDIRECT("$B$" &amp; AS33+11 &amp; ":$B$31"),0),5),""))</f>
        <v/>
      </c>
      <c r="AV35" s="340"/>
      <c r="AW35" s="341">
        <f>IF(90000&lt;=AV35,90000,AV35)</f>
        <v>0</v>
      </c>
      <c r="AX35" s="340"/>
      <c r="AY35" s="341">
        <f>IF(10000&lt;=AX35,10000,AX35)</f>
        <v>0</v>
      </c>
      <c r="AZ35" s="335"/>
      <c r="BA35" s="342"/>
      <c r="BB35" s="335"/>
      <c r="BC35" s="334"/>
      <c r="BD35" s="338"/>
      <c r="BE35" s="313"/>
      <c r="BF35" s="315"/>
      <c r="CA35" s="4"/>
      <c r="CB35" s="4"/>
      <c r="CC35" s="4"/>
      <c r="CD35" s="4"/>
      <c r="CE35" s="4"/>
    </row>
    <row r="36" spans="1:83" ht="20.100000000000001" customHeight="1">
      <c r="A36" s="459"/>
      <c r="B36" s="460"/>
      <c r="C36" s="462"/>
      <c r="D36" s="463"/>
      <c r="E36" s="500"/>
      <c r="F36" s="464"/>
      <c r="G36" s="39">
        <f>日付!B7</f>
        <v>44409</v>
      </c>
      <c r="H36" s="39">
        <f>日付!C7</f>
        <v>44410</v>
      </c>
      <c r="I36" s="39">
        <f>日付!D7</f>
        <v>44411</v>
      </c>
      <c r="J36" s="39">
        <f>日付!E7</f>
        <v>44412</v>
      </c>
      <c r="K36" s="39">
        <f>日付!F7</f>
        <v>44413</v>
      </c>
      <c r="L36" s="39">
        <f>日付!G7</f>
        <v>44414</v>
      </c>
      <c r="M36" s="39">
        <f>日付!H7</f>
        <v>44415</v>
      </c>
      <c r="N36" s="39">
        <f>日付!I7</f>
        <v>44416</v>
      </c>
      <c r="O36" s="39">
        <f>日付!J7</f>
        <v>44417</v>
      </c>
      <c r="P36" s="39">
        <f>日付!K7</f>
        <v>44418</v>
      </c>
      <c r="Q36" s="39">
        <f>日付!L7</f>
        <v>44419</v>
      </c>
      <c r="R36" s="39">
        <f>日付!M7</f>
        <v>44420</v>
      </c>
      <c r="S36" s="39">
        <f>日付!N7</f>
        <v>44421</v>
      </c>
      <c r="T36" s="39">
        <f>日付!O7</f>
        <v>44422</v>
      </c>
      <c r="U36" s="39">
        <f>日付!P7</f>
        <v>44423</v>
      </c>
      <c r="V36" s="39">
        <f>日付!Q7</f>
        <v>44424</v>
      </c>
      <c r="W36" s="39">
        <f>日付!R7</f>
        <v>44425</v>
      </c>
      <c r="X36" s="39">
        <f>日付!S7</f>
        <v>44426</v>
      </c>
      <c r="Y36" s="39">
        <f>日付!T7</f>
        <v>44427</v>
      </c>
      <c r="Z36" s="39">
        <f>日付!U7</f>
        <v>44428</v>
      </c>
      <c r="AA36" s="39">
        <f>日付!V7</f>
        <v>44429</v>
      </c>
      <c r="AB36" s="39">
        <f>日付!W7</f>
        <v>44430</v>
      </c>
      <c r="AC36" s="39">
        <f>日付!X7</f>
        <v>44431</v>
      </c>
      <c r="AD36" s="39">
        <f>日付!Y7</f>
        <v>44432</v>
      </c>
      <c r="AE36" s="39">
        <f>日付!Z7</f>
        <v>44433</v>
      </c>
      <c r="AF36" s="39">
        <f>日付!AA7</f>
        <v>44434</v>
      </c>
      <c r="AG36" s="39">
        <f>日付!AB7</f>
        <v>44435</v>
      </c>
      <c r="AH36" s="39">
        <f>日付!AC7</f>
        <v>44436</v>
      </c>
      <c r="AI36" s="39">
        <f>日付!AD7</f>
        <v>44437</v>
      </c>
      <c r="AJ36" s="39">
        <f>日付!AE7</f>
        <v>44438</v>
      </c>
      <c r="AK36" s="39">
        <f>日付!AF7</f>
        <v>44439</v>
      </c>
      <c r="AL36" s="468" t="s">
        <v>41</v>
      </c>
      <c r="AM36" s="480" t="s">
        <v>42</v>
      </c>
      <c r="AN36" s="506">
        <f>COUNTIF($G$32:$AK$32,1)+COUNTIF($G$32:$AK$32,2)+COUNTIF($G$32:$AK$32,3)</f>
        <v>0</v>
      </c>
      <c r="AO36" s="509">
        <f>AN36+【7月】月集計表!AO36</f>
        <v>0</v>
      </c>
      <c r="AR36" s="385"/>
      <c r="AS36" s="343"/>
      <c r="AT36" s="345"/>
      <c r="AU36" s="523"/>
      <c r="AV36" s="348"/>
      <c r="AW36" s="341"/>
      <c r="AX36" s="340"/>
      <c r="AY36" s="341"/>
      <c r="AZ36" s="335"/>
      <c r="BA36" s="342"/>
      <c r="BB36" s="335"/>
      <c r="BC36" s="334"/>
      <c r="BD36" s="338"/>
      <c r="BE36" s="313"/>
      <c r="BF36" s="315"/>
      <c r="CA36" s="4"/>
      <c r="CB36" s="4"/>
      <c r="CC36" s="4"/>
      <c r="CD36" s="4"/>
      <c r="CE36" s="4"/>
    </row>
    <row r="37" spans="1:83" ht="16.5" customHeight="1">
      <c r="A37" s="452" t="s">
        <v>43</v>
      </c>
      <c r="B37" s="512"/>
      <c r="C37" s="516">
        <v>1</v>
      </c>
      <c r="D37" s="517"/>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69"/>
      <c r="AM37" s="481"/>
      <c r="AN37" s="507"/>
      <c r="AO37" s="510"/>
      <c r="AR37" s="385"/>
      <c r="AS37" s="343" t="str">
        <f ca="1">IF(AS35="","",IFERROR(INDEX(INDIRECT("$B$" &amp; AS35+11 &amp;  ":$F$31"),MATCH("FW2",INDIRECT("$B$" &amp; AS35+11 &amp; ":$B$31"),0),2),""))</f>
        <v/>
      </c>
      <c r="AT37" s="344"/>
      <c r="AU37" s="346" t="str">
        <f ca="1">IF(AS35="","",IFERROR(INDEX(INDIRECT("$B$" &amp; AS35+11 &amp;  ":$F$31"),MATCH("FW2",INDIRECT("$B$" &amp; AS35+11 &amp; ":$B$31"),0),5),""))</f>
        <v/>
      </c>
      <c r="AV37" s="340"/>
      <c r="AW37" s="341">
        <f>IF(90000&lt;=AV37,90000,AV37)</f>
        <v>0</v>
      </c>
      <c r="AX37" s="340"/>
      <c r="AY37" s="341">
        <f>IF(10000&lt;=AX37,10000,AX37)</f>
        <v>0</v>
      </c>
      <c r="AZ37" s="335"/>
      <c r="BA37" s="342"/>
      <c r="BB37" s="335"/>
      <c r="BC37" s="334"/>
      <c r="BD37" s="338"/>
      <c r="BE37" s="313"/>
      <c r="BF37" s="315"/>
      <c r="CA37" s="4"/>
      <c r="CB37" s="4"/>
      <c r="CC37" s="4"/>
      <c r="CD37" s="4"/>
      <c r="CE37" s="4"/>
    </row>
    <row r="38" spans="1:83" ht="16.5" customHeight="1" thickBot="1">
      <c r="A38" s="453"/>
      <c r="B38" s="513"/>
      <c r="C38" s="471">
        <v>2</v>
      </c>
      <c r="D38" s="472"/>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69"/>
      <c r="AM38" s="505"/>
      <c r="AN38" s="508"/>
      <c r="AO38" s="511"/>
      <c r="AR38" s="386"/>
      <c r="AS38" s="349"/>
      <c r="AT38" s="350"/>
      <c r="AU38" s="525"/>
      <c r="AV38" s="352"/>
      <c r="AW38" s="353"/>
      <c r="AX38" s="354"/>
      <c r="AY38" s="353"/>
      <c r="AZ38" s="336"/>
      <c r="BA38" s="355"/>
      <c r="BB38" s="336"/>
      <c r="BC38" s="337"/>
      <c r="BD38" s="339"/>
      <c r="BE38" s="314"/>
      <c r="BF38" s="316"/>
      <c r="CA38" s="4"/>
      <c r="CB38" s="4"/>
      <c r="CC38" s="4"/>
      <c r="CD38" s="4"/>
      <c r="CE38" s="4"/>
    </row>
    <row r="39" spans="1:83" ht="16.5" customHeight="1">
      <c r="A39" s="453"/>
      <c r="B39" s="513"/>
      <c r="C39" s="471">
        <v>3</v>
      </c>
      <c r="D39" s="472"/>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69"/>
      <c r="AM39" s="480" t="s">
        <v>45</v>
      </c>
      <c r="AN39" s="506">
        <f>COUNTIF($G$32:$AK$32,2)+COUNTIF($G$32:$AK$32,3)</f>
        <v>0</v>
      </c>
      <c r="AO39" s="509">
        <f>AN39+【7月】月集計表!AO39</f>
        <v>0</v>
      </c>
      <c r="AR39" s="384" t="s">
        <v>138</v>
      </c>
      <c r="AS39" s="387" t="str">
        <f>IFERROR(INDEX($B$11:$F$31,MATCH("FW3",$B$11:$B$31,0),2),"")</f>
        <v/>
      </c>
      <c r="AT39" s="389"/>
      <c r="AU39" s="391" t="str">
        <f>IFERROR(INDEX($B$11:$F$31,MATCH("FW3",$B$11:$B$31,0),5),"")</f>
        <v/>
      </c>
      <c r="AV39" s="365"/>
      <c r="AW39" s="361">
        <f>IF(90000&lt;=AV39,90000,AV39)</f>
        <v>0</v>
      </c>
      <c r="AX39" s="365"/>
      <c r="AY39" s="361">
        <f>IF(10000&lt;=AX39,10000,AX39)</f>
        <v>0</v>
      </c>
      <c r="AZ39" s="362"/>
      <c r="BA39" s="363"/>
      <c r="BB39" s="362"/>
      <c r="BC39" s="364"/>
      <c r="BD39" s="356"/>
      <c r="BE39" s="357"/>
      <c r="BF39" s="358"/>
      <c r="CA39" s="4"/>
      <c r="CB39" s="4"/>
      <c r="CC39" s="4"/>
      <c r="CD39" s="4"/>
      <c r="CE39" s="4"/>
    </row>
    <row r="40" spans="1:83" ht="16.5" customHeight="1">
      <c r="A40" s="453"/>
      <c r="B40" s="513"/>
      <c r="C40" s="471">
        <v>4</v>
      </c>
      <c r="D40" s="472"/>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469"/>
      <c r="AM40" s="481"/>
      <c r="AN40" s="507"/>
      <c r="AO40" s="526"/>
      <c r="AR40" s="385"/>
      <c r="AS40" s="388"/>
      <c r="AT40" s="390"/>
      <c r="AU40" s="523"/>
      <c r="AV40" s="348"/>
      <c r="AW40" s="341"/>
      <c r="AX40" s="340"/>
      <c r="AY40" s="341"/>
      <c r="AZ40" s="335"/>
      <c r="BA40" s="342"/>
      <c r="BB40" s="335"/>
      <c r="BC40" s="334"/>
      <c r="BD40" s="338"/>
      <c r="BE40" s="313"/>
      <c r="BF40" s="315"/>
      <c r="CA40" s="4"/>
      <c r="CB40" s="4"/>
      <c r="CC40" s="4"/>
      <c r="CD40" s="4"/>
      <c r="CE40" s="4"/>
    </row>
    <row r="41" spans="1:83" ht="16.5" customHeight="1">
      <c r="A41" s="453"/>
      <c r="B41" s="513"/>
      <c r="C41" s="471">
        <v>5</v>
      </c>
      <c r="D41" s="472"/>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469"/>
      <c r="AM41" s="505"/>
      <c r="AN41" s="508"/>
      <c r="AO41" s="527"/>
      <c r="AR41" s="385"/>
      <c r="AS41" s="343" t="str">
        <f ca="1">IF(AS39="","",IFERROR(INDEX(INDIRECT("$B$" &amp; AS39+11 &amp;  ":$F$31"),MATCH("FW3",INDIRECT("$B$" &amp; AS39+11 &amp; ":$B$31"),0),2),""))</f>
        <v/>
      </c>
      <c r="AT41" s="344"/>
      <c r="AU41" s="359" t="str">
        <f ca="1">IF(AS39="","",IFERROR(INDEX(INDIRECT("$B$" &amp; AS39+11 &amp;  ":$F$31"),MATCH("FW3",INDIRECT("$B$" &amp; AS39+11 &amp; ":$B$31"),0),5),""))</f>
        <v/>
      </c>
      <c r="AV41" s="340"/>
      <c r="AW41" s="341">
        <f>IF(90000&lt;=AV41,90000,AV41)</f>
        <v>0</v>
      </c>
      <c r="AX41" s="340"/>
      <c r="AY41" s="341">
        <f>IF(10000&lt;=AX41,10000,AX41)</f>
        <v>0</v>
      </c>
      <c r="AZ41" s="335"/>
      <c r="BA41" s="342"/>
      <c r="BB41" s="335"/>
      <c r="BC41" s="334"/>
      <c r="BD41" s="338"/>
      <c r="BE41" s="313"/>
      <c r="BF41" s="315"/>
      <c r="CA41" s="4"/>
      <c r="CB41" s="4"/>
      <c r="CC41" s="4"/>
      <c r="CD41" s="4"/>
      <c r="CE41" s="4"/>
    </row>
    <row r="42" spans="1:83" ht="16.5" customHeight="1">
      <c r="A42" s="453"/>
      <c r="B42" s="513"/>
      <c r="C42" s="471">
        <v>6</v>
      </c>
      <c r="D42" s="472"/>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469"/>
      <c r="AM42" s="480" t="s">
        <v>52</v>
      </c>
      <c r="AN42" s="506">
        <f>COUNTIF($G$32:$AK$32,3)</f>
        <v>0</v>
      </c>
      <c r="AO42" s="509">
        <f>AN42+【7月】月集計表!AO42</f>
        <v>0</v>
      </c>
      <c r="AR42" s="385"/>
      <c r="AS42" s="343"/>
      <c r="AT42" s="345"/>
      <c r="AU42" s="360"/>
      <c r="AV42" s="348"/>
      <c r="AW42" s="341"/>
      <c r="AX42" s="340"/>
      <c r="AY42" s="341"/>
      <c r="AZ42" s="335"/>
      <c r="BA42" s="342"/>
      <c r="BB42" s="335"/>
      <c r="BC42" s="334"/>
      <c r="BD42" s="338"/>
      <c r="BE42" s="313"/>
      <c r="BF42" s="315"/>
      <c r="CA42" s="4"/>
      <c r="CB42" s="4"/>
      <c r="CC42" s="4"/>
      <c r="CD42" s="4"/>
      <c r="CE42" s="4"/>
    </row>
    <row r="43" spans="1:83" ht="16.5" customHeight="1">
      <c r="A43" s="453"/>
      <c r="B43" s="513"/>
      <c r="C43" s="471">
        <v>7</v>
      </c>
      <c r="D43" s="472"/>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469"/>
      <c r="AM43" s="481"/>
      <c r="AN43" s="507"/>
      <c r="AO43" s="510"/>
      <c r="AR43" s="385"/>
      <c r="AS43" s="343" t="str">
        <f ca="1">IF(AS41="","",IFERROR(INDEX(INDIRECT("$B$" &amp; AS41+11 &amp;  ":$F$31"),MATCH("FW3",INDIRECT("$B$" &amp; AS41+11 &amp; ":$B$31"),0),2),""))</f>
        <v/>
      </c>
      <c r="AT43" s="344"/>
      <c r="AU43" s="346" t="str">
        <f ca="1">IF(AS41="","",IFERROR(INDEX(INDIRECT("$B$" &amp; AS41+11 &amp;  ":$F$31"),MATCH("FW3",INDIRECT("$B$" &amp; AS41+11 &amp; ":$B$31"),0),5),""))</f>
        <v/>
      </c>
      <c r="AV43" s="340"/>
      <c r="AW43" s="341">
        <f>IF(90000&lt;=AV43,90000,AV43)</f>
        <v>0</v>
      </c>
      <c r="AX43" s="340"/>
      <c r="AY43" s="341">
        <f>IF(10000&lt;=AX43,10000,AX43)</f>
        <v>0</v>
      </c>
      <c r="AZ43" s="335"/>
      <c r="BA43" s="342"/>
      <c r="BB43" s="335"/>
      <c r="BC43" s="334"/>
      <c r="BD43" s="338"/>
      <c r="BE43" s="313"/>
      <c r="BF43" s="315"/>
      <c r="CA43" s="4"/>
      <c r="CB43" s="4"/>
      <c r="CC43" s="4"/>
      <c r="CD43" s="4"/>
      <c r="CE43" s="4"/>
    </row>
    <row r="44" spans="1:83" ht="17.25" customHeight="1">
      <c r="A44" s="453"/>
      <c r="B44" s="513"/>
      <c r="C44" s="471">
        <v>8</v>
      </c>
      <c r="D44" s="472"/>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469"/>
      <c r="AM44" s="505"/>
      <c r="AN44" s="508"/>
      <c r="AO44" s="511"/>
      <c r="AR44" s="385"/>
      <c r="AS44" s="343"/>
      <c r="AT44" s="345"/>
      <c r="AU44" s="523"/>
      <c r="AV44" s="348"/>
      <c r="AW44" s="341"/>
      <c r="AX44" s="340"/>
      <c r="AY44" s="341"/>
      <c r="AZ44" s="335"/>
      <c r="BA44" s="342"/>
      <c r="BB44" s="335"/>
      <c r="BC44" s="334"/>
      <c r="BD44" s="338"/>
      <c r="BE44" s="313"/>
      <c r="BF44" s="315"/>
      <c r="CA44" s="4"/>
      <c r="CB44" s="4"/>
      <c r="CC44" s="4"/>
      <c r="CD44" s="4"/>
      <c r="CE44" s="4"/>
    </row>
    <row r="45" spans="1:83" ht="17.25" customHeight="1">
      <c r="A45" s="453"/>
      <c r="B45" s="513"/>
      <c r="C45" s="471">
        <v>9</v>
      </c>
      <c r="D45" s="472"/>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69"/>
      <c r="AM45" s="480" t="s">
        <v>53</v>
      </c>
      <c r="AN45" s="483">
        <f>SUM(AN36:AN44)</f>
        <v>0</v>
      </c>
      <c r="AO45" s="486">
        <f>SUM(AO36:AO44)</f>
        <v>0</v>
      </c>
      <c r="AR45" s="385"/>
      <c r="AS45" s="343" t="str">
        <f ca="1">IF(AS43="","",IFERROR(INDEX(INDIRECT("$B$" &amp; AS43+11 &amp;  ":$F$31"),MATCH("FW3",INDIRECT("$B$" &amp; AS43+11 &amp; ":$B$31"),0),2),""))</f>
        <v/>
      </c>
      <c r="AT45" s="344"/>
      <c r="AU45" s="346" t="str">
        <f ca="1">IF(AS43="","",IFERROR(INDEX(INDIRECT("$B$" &amp; AS43+11 &amp;  ":$F$31"),MATCH("FW3",INDIRECT("$B$" &amp; AS43+11 &amp; ":$B$31"),0),5),""))</f>
        <v/>
      </c>
      <c r="AV45" s="340"/>
      <c r="AW45" s="341">
        <f>IF(90000&lt;=AV45,90000,AV45)</f>
        <v>0</v>
      </c>
      <c r="AX45" s="340"/>
      <c r="AY45" s="341">
        <f>IF(10000&lt;=AX45,10000,AX45)</f>
        <v>0</v>
      </c>
      <c r="AZ45" s="335"/>
      <c r="BA45" s="342"/>
      <c r="BB45" s="335"/>
      <c r="BC45" s="334"/>
      <c r="BD45" s="338"/>
      <c r="BE45" s="313"/>
      <c r="BF45" s="315"/>
      <c r="CA45" s="4"/>
      <c r="CB45" s="4"/>
      <c r="CC45" s="4"/>
      <c r="CD45" s="4"/>
      <c r="CE45" s="4"/>
    </row>
    <row r="46" spans="1:83" ht="17.25" customHeight="1">
      <c r="A46" s="453"/>
      <c r="B46" s="513"/>
      <c r="C46" s="471">
        <v>10</v>
      </c>
      <c r="D46" s="472"/>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69"/>
      <c r="AM46" s="481"/>
      <c r="AN46" s="484"/>
      <c r="AO46" s="487"/>
      <c r="AR46" s="385"/>
      <c r="AS46" s="343"/>
      <c r="AT46" s="345"/>
      <c r="AU46" s="523"/>
      <c r="AV46" s="348"/>
      <c r="AW46" s="341"/>
      <c r="AX46" s="340"/>
      <c r="AY46" s="341"/>
      <c r="AZ46" s="335"/>
      <c r="BA46" s="342"/>
      <c r="BB46" s="335"/>
      <c r="BC46" s="334"/>
      <c r="BD46" s="338"/>
      <c r="BE46" s="313"/>
      <c r="BF46" s="315"/>
      <c r="CA46" s="4"/>
      <c r="CB46" s="4"/>
      <c r="CC46" s="4"/>
      <c r="CD46" s="4"/>
      <c r="CE46" s="4"/>
    </row>
    <row r="47" spans="1:83" ht="17.25" customHeight="1" thickBot="1">
      <c r="A47" s="453"/>
      <c r="B47" s="513"/>
      <c r="C47" s="471">
        <v>11</v>
      </c>
      <c r="D47" s="472"/>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70"/>
      <c r="AM47" s="482"/>
      <c r="AN47" s="485"/>
      <c r="AO47" s="488"/>
      <c r="AP47" s="8"/>
      <c r="AQ47" s="8"/>
      <c r="AR47" s="385"/>
      <c r="AS47" s="343" t="str">
        <f ca="1">IF(AS45="","",IFERROR(INDEX(INDIRECT("$B$" &amp; AS45+11 &amp;  ":$F$31"),MATCH("FW3",INDIRECT("$B$" &amp; AS45+11 &amp; ":$B$31"),0),2),""))</f>
        <v/>
      </c>
      <c r="AT47" s="344"/>
      <c r="AU47" s="346" t="str">
        <f ca="1">IF(AS45="","",IFERROR(INDEX(INDIRECT("$B$" &amp; AS45+11 &amp;  ":$F$31"),MATCH("FW3",INDIRECT("$B$" &amp; AS45+11 &amp; ":$B$31"),0),5),""))</f>
        <v/>
      </c>
      <c r="AV47" s="340"/>
      <c r="AW47" s="341">
        <f>IF(90000&lt;=AV47,90000,AV47)</f>
        <v>0</v>
      </c>
      <c r="AX47" s="340"/>
      <c r="AY47" s="341">
        <f>IF(10000&lt;=AX47,10000,AX47)</f>
        <v>0</v>
      </c>
      <c r="AZ47" s="335"/>
      <c r="BA47" s="342"/>
      <c r="BB47" s="335"/>
      <c r="BC47" s="334"/>
      <c r="BD47" s="338"/>
      <c r="BE47" s="313"/>
      <c r="BF47" s="315"/>
    </row>
    <row r="48" spans="1:83" ht="17.25" customHeight="1" thickBot="1">
      <c r="A48" s="453"/>
      <c r="B48" s="513"/>
      <c r="C48" s="471">
        <v>12</v>
      </c>
      <c r="D48" s="472"/>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67"/>
      <c r="AM48" s="44"/>
      <c r="AN48" s="45"/>
      <c r="AO48" s="46"/>
      <c r="AP48" s="46"/>
      <c r="AQ48" s="46"/>
      <c r="AR48" s="386"/>
      <c r="AS48" s="349"/>
      <c r="AT48" s="350"/>
      <c r="AU48" s="525"/>
      <c r="AV48" s="352"/>
      <c r="AW48" s="353"/>
      <c r="AX48" s="354"/>
      <c r="AY48" s="353"/>
      <c r="AZ48" s="336"/>
      <c r="BA48" s="355"/>
      <c r="BB48" s="336"/>
      <c r="BC48" s="337"/>
      <c r="BD48" s="339"/>
      <c r="BE48" s="314"/>
      <c r="BF48" s="316"/>
    </row>
    <row r="49" spans="1:58" ht="16.5" customHeight="1">
      <c r="A49" s="453"/>
      <c r="B49" s="513"/>
      <c r="C49" s="471">
        <v>13</v>
      </c>
      <c r="D49" s="472"/>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68"/>
      <c r="AM49" s="46"/>
      <c r="AN49" s="46"/>
      <c r="AO49" s="46"/>
      <c r="AP49" s="46"/>
      <c r="AQ49" s="46"/>
      <c r="AR49" s="317" t="s">
        <v>139</v>
      </c>
      <c r="AS49" s="318"/>
      <c r="AT49" s="319"/>
      <c r="AU49" s="323"/>
      <c r="AV49" s="325">
        <f t="shared" ref="AV49:BE49" si="14">SUM(AV19:AV48)</f>
        <v>0</v>
      </c>
      <c r="AW49" s="327">
        <f t="shared" si="14"/>
        <v>0</v>
      </c>
      <c r="AX49" s="325">
        <f t="shared" si="14"/>
        <v>0</v>
      </c>
      <c r="AY49" s="327">
        <f t="shared" si="14"/>
        <v>0</v>
      </c>
      <c r="AZ49" s="325">
        <f>SUM(AZ19:AZ48)</f>
        <v>0</v>
      </c>
      <c r="BA49" s="327">
        <f>SUM(BA19:BA48)</f>
        <v>0</v>
      </c>
      <c r="BB49" s="325">
        <f>SUM(BB19:BB48)</f>
        <v>0</v>
      </c>
      <c r="BC49" s="329">
        <f>SUM(BC19:BC48)</f>
        <v>0</v>
      </c>
      <c r="BD49" s="327">
        <f t="shared" si="14"/>
        <v>0</v>
      </c>
      <c r="BE49" s="325">
        <f t="shared" si="14"/>
        <v>0</v>
      </c>
      <c r="BF49" s="332"/>
    </row>
    <row r="50" spans="1:58" ht="16.5" customHeight="1" thickBot="1">
      <c r="A50" s="514"/>
      <c r="B50" s="515"/>
      <c r="C50" s="518" t="s">
        <v>54</v>
      </c>
      <c r="D50" s="519"/>
      <c r="E50" s="519"/>
      <c r="F50" s="520"/>
      <c r="G50" s="49">
        <f>COUNTIF(G37:G49,"出")</f>
        <v>0</v>
      </c>
      <c r="H50" s="49">
        <f t="shared" ref="H50:AK50" si="15">COUNTIF(H37:H49,"出")</f>
        <v>0</v>
      </c>
      <c r="I50" s="49">
        <f t="shared" si="15"/>
        <v>0</v>
      </c>
      <c r="J50" s="49">
        <f t="shared" si="15"/>
        <v>0</v>
      </c>
      <c r="K50" s="49">
        <f t="shared" si="15"/>
        <v>0</v>
      </c>
      <c r="L50" s="49">
        <f t="shared" si="15"/>
        <v>0</v>
      </c>
      <c r="M50" s="49">
        <f t="shared" si="15"/>
        <v>0</v>
      </c>
      <c r="N50" s="49">
        <f t="shared" si="15"/>
        <v>0</v>
      </c>
      <c r="O50" s="49">
        <f t="shared" si="15"/>
        <v>0</v>
      </c>
      <c r="P50" s="49">
        <f t="shared" si="15"/>
        <v>0</v>
      </c>
      <c r="Q50" s="49">
        <f t="shared" si="15"/>
        <v>0</v>
      </c>
      <c r="R50" s="49">
        <f t="shared" si="15"/>
        <v>0</v>
      </c>
      <c r="S50" s="49">
        <f t="shared" si="15"/>
        <v>0</v>
      </c>
      <c r="T50" s="49">
        <f t="shared" si="15"/>
        <v>0</v>
      </c>
      <c r="U50" s="49">
        <f t="shared" si="15"/>
        <v>0</v>
      </c>
      <c r="V50" s="49">
        <f t="shared" si="15"/>
        <v>0</v>
      </c>
      <c r="W50" s="49">
        <f t="shared" si="15"/>
        <v>0</v>
      </c>
      <c r="X50" s="49">
        <f t="shared" si="15"/>
        <v>0</v>
      </c>
      <c r="Y50" s="49">
        <f t="shared" si="15"/>
        <v>0</v>
      </c>
      <c r="Z50" s="49">
        <f t="shared" si="15"/>
        <v>0</v>
      </c>
      <c r="AA50" s="49">
        <f t="shared" si="15"/>
        <v>0</v>
      </c>
      <c r="AB50" s="49">
        <f t="shared" si="15"/>
        <v>0</v>
      </c>
      <c r="AC50" s="49">
        <f t="shared" si="15"/>
        <v>0</v>
      </c>
      <c r="AD50" s="49">
        <f t="shared" si="15"/>
        <v>0</v>
      </c>
      <c r="AE50" s="49">
        <f t="shared" si="15"/>
        <v>0</v>
      </c>
      <c r="AF50" s="49">
        <f t="shared" si="15"/>
        <v>0</v>
      </c>
      <c r="AG50" s="49">
        <f t="shared" si="15"/>
        <v>0</v>
      </c>
      <c r="AH50" s="49">
        <f t="shared" si="15"/>
        <v>0</v>
      </c>
      <c r="AI50" s="49">
        <f t="shared" si="15"/>
        <v>0</v>
      </c>
      <c r="AJ50" s="49">
        <f t="shared" si="15"/>
        <v>0</v>
      </c>
      <c r="AK50" s="49">
        <f t="shared" si="15"/>
        <v>0</v>
      </c>
      <c r="AL50" s="68"/>
      <c r="AM50" s="46"/>
      <c r="AN50" s="46"/>
      <c r="AO50" s="46"/>
      <c r="AP50" s="46"/>
      <c r="AQ50" s="46"/>
      <c r="AR50" s="320"/>
      <c r="AS50" s="321"/>
      <c r="AT50" s="322"/>
      <c r="AU50" s="324"/>
      <c r="AV50" s="326"/>
      <c r="AW50" s="328"/>
      <c r="AX50" s="326"/>
      <c r="AY50" s="328"/>
      <c r="AZ50" s="326"/>
      <c r="BA50" s="328"/>
      <c r="BB50" s="326"/>
      <c r="BC50" s="330"/>
      <c r="BD50" s="328"/>
      <c r="BE50" s="331"/>
      <c r="BF50" s="333"/>
    </row>
    <row r="51" spans="1:58" ht="16.5" customHeight="1">
      <c r="AL51" s="46"/>
      <c r="AM51" s="46"/>
      <c r="AN51" s="46"/>
      <c r="AO51" s="46"/>
      <c r="AP51" s="13"/>
      <c r="AQ51" s="13"/>
      <c r="AR51" s="307" t="s">
        <v>140</v>
      </c>
      <c r="AS51" s="308"/>
      <c r="AT51" s="308"/>
      <c r="AU51" s="90"/>
      <c r="AV51" s="91">
        <f>SUM(AV9:AV18)</f>
        <v>0</v>
      </c>
      <c r="AW51" s="138">
        <f t="shared" ref="AW51:BE51" si="16">SUM(AW9:AW18)</f>
        <v>0</v>
      </c>
      <c r="AX51" s="93">
        <f t="shared" si="16"/>
        <v>0</v>
      </c>
      <c r="AY51" s="94">
        <f t="shared" si="16"/>
        <v>0</v>
      </c>
      <c r="AZ51" s="91">
        <f>SUM(AZ9:AZ18)</f>
        <v>0</v>
      </c>
      <c r="BA51" s="138">
        <f t="shared" si="16"/>
        <v>0</v>
      </c>
      <c r="BB51" s="91">
        <f t="shared" si="16"/>
        <v>0</v>
      </c>
      <c r="BC51" s="95">
        <f t="shared" si="16"/>
        <v>0</v>
      </c>
      <c r="BD51" s="94">
        <f t="shared" si="16"/>
        <v>0</v>
      </c>
      <c r="BE51" s="96">
        <f t="shared" si="16"/>
        <v>0</v>
      </c>
      <c r="BF51" s="97"/>
    </row>
    <row r="52" spans="1:58" ht="16.5" customHeight="1">
      <c r="A52" s="489" t="s">
        <v>55</v>
      </c>
      <c r="B52" s="490"/>
      <c r="C52" s="490"/>
      <c r="D52" s="490"/>
      <c r="E52" s="491"/>
      <c r="F52" s="143" t="s">
        <v>56</v>
      </c>
      <c r="G52" s="142" t="s">
        <v>32</v>
      </c>
      <c r="H52" s="142" t="s">
        <v>30</v>
      </c>
      <c r="I52" s="142" t="s">
        <v>31</v>
      </c>
      <c r="J52" s="142" t="s">
        <v>57</v>
      </c>
      <c r="K52" s="142" t="s">
        <v>58</v>
      </c>
      <c r="L52" s="142" t="s">
        <v>59</v>
      </c>
      <c r="M52" s="142" t="s">
        <v>60</v>
      </c>
      <c r="N52" s="142" t="s">
        <v>61</v>
      </c>
      <c r="O52" s="142" t="s">
        <v>62</v>
      </c>
      <c r="P52" s="142" t="s">
        <v>63</v>
      </c>
      <c r="Q52" s="142" t="s">
        <v>64</v>
      </c>
      <c r="R52" s="142" t="s">
        <v>65</v>
      </c>
      <c r="S52" s="142" t="s">
        <v>66</v>
      </c>
      <c r="T52" s="142" t="s">
        <v>67</v>
      </c>
      <c r="U52" s="142" t="s">
        <v>68</v>
      </c>
      <c r="V52" s="142" t="s">
        <v>69</v>
      </c>
      <c r="W52" s="473" t="s">
        <v>70</v>
      </c>
      <c r="X52" s="474"/>
      <c r="Y52" s="475"/>
      <c r="AL52" s="46"/>
      <c r="AM52" s="46"/>
      <c r="AN52" s="46"/>
      <c r="AO52" s="46"/>
      <c r="AP52" s="46"/>
      <c r="AQ52" s="46"/>
      <c r="AR52" s="309" t="s">
        <v>141</v>
      </c>
      <c r="AS52" s="310"/>
      <c r="AT52" s="310"/>
      <c r="AU52" s="98"/>
      <c r="AV52" s="99">
        <f>SUM(AV19:AV28)</f>
        <v>0</v>
      </c>
      <c r="AW52" s="134">
        <f t="shared" ref="AW52:BD52" si="17">SUM(AW19:AW28)</f>
        <v>0</v>
      </c>
      <c r="AX52" s="99">
        <f t="shared" si="17"/>
        <v>0</v>
      </c>
      <c r="AY52" s="134">
        <f t="shared" si="17"/>
        <v>0</v>
      </c>
      <c r="AZ52" s="99">
        <f t="shared" si="17"/>
        <v>0</v>
      </c>
      <c r="BA52" s="134">
        <f t="shared" si="17"/>
        <v>0</v>
      </c>
      <c r="BB52" s="99">
        <f t="shared" si="17"/>
        <v>0</v>
      </c>
      <c r="BC52" s="101">
        <f t="shared" si="17"/>
        <v>0</v>
      </c>
      <c r="BD52" s="134">
        <f t="shared" si="17"/>
        <v>0</v>
      </c>
      <c r="BE52" s="102">
        <f>SUM(BE19:BE28)</f>
        <v>0</v>
      </c>
      <c r="BF52" s="103"/>
    </row>
    <row r="53" spans="1:58" ht="16.5" customHeight="1">
      <c r="A53" s="492"/>
      <c r="B53" s="493"/>
      <c r="C53" s="493"/>
      <c r="D53" s="493"/>
      <c r="E53" s="494"/>
      <c r="F53" s="143" t="s">
        <v>71</v>
      </c>
      <c r="G53" s="52"/>
      <c r="H53" s="52"/>
      <c r="I53" s="52"/>
      <c r="J53" s="52"/>
      <c r="K53" s="52"/>
      <c r="L53" s="52"/>
      <c r="M53" s="52"/>
      <c r="N53" s="52"/>
      <c r="O53" s="52"/>
      <c r="P53" s="52"/>
      <c r="Q53" s="52"/>
      <c r="R53" s="52"/>
      <c r="S53" s="52"/>
      <c r="T53" s="52"/>
      <c r="U53" s="52"/>
      <c r="V53" s="52"/>
      <c r="W53" s="476">
        <f>SUM(G53:S53)</f>
        <v>0</v>
      </c>
      <c r="X53" s="477"/>
      <c r="Y53" s="478"/>
      <c r="AL53" s="46"/>
      <c r="AM53" s="46"/>
      <c r="AN53" s="46"/>
      <c r="AO53" s="46"/>
      <c r="AP53" s="46"/>
      <c r="AQ53" s="46"/>
      <c r="AR53" s="309" t="s">
        <v>142</v>
      </c>
      <c r="AS53" s="310"/>
      <c r="AT53" s="310"/>
      <c r="AU53" s="98"/>
      <c r="AV53" s="99">
        <f>SUM(AV29:AV38)</f>
        <v>0</v>
      </c>
      <c r="AW53" s="134">
        <f t="shared" ref="AW53:BE53" si="18">SUM(AW29:AW38)</f>
        <v>0</v>
      </c>
      <c r="AX53" s="99">
        <f t="shared" si="18"/>
        <v>0</v>
      </c>
      <c r="AY53" s="134">
        <f t="shared" si="18"/>
        <v>0</v>
      </c>
      <c r="AZ53" s="104">
        <f t="shared" si="18"/>
        <v>0</v>
      </c>
      <c r="BA53" s="105">
        <f t="shared" si="18"/>
        <v>0</v>
      </c>
      <c r="BB53" s="104">
        <f t="shared" si="18"/>
        <v>0</v>
      </c>
      <c r="BC53" s="106">
        <f>SUM(BC29:BC38)</f>
        <v>0</v>
      </c>
      <c r="BD53" s="134">
        <f t="shared" si="18"/>
        <v>0</v>
      </c>
      <c r="BE53" s="102">
        <f t="shared" si="18"/>
        <v>0</v>
      </c>
      <c r="BF53" s="103"/>
    </row>
    <row r="54" spans="1:58" ht="16.5" customHeight="1" thickBot="1">
      <c r="A54" s="492"/>
      <c r="B54" s="493"/>
      <c r="C54" s="493"/>
      <c r="D54" s="493"/>
      <c r="E54" s="494"/>
      <c r="F54" s="143" t="s">
        <v>72</v>
      </c>
      <c r="G54" s="53">
        <f>AK84</f>
        <v>0</v>
      </c>
      <c r="H54" s="53">
        <f>AK85</f>
        <v>0</v>
      </c>
      <c r="I54" s="53">
        <f>AK86</f>
        <v>0</v>
      </c>
      <c r="J54" s="53">
        <f>AK87</f>
        <v>0</v>
      </c>
      <c r="K54" s="53">
        <f>AK88</f>
        <v>0</v>
      </c>
      <c r="L54" s="53">
        <f>AK89</f>
        <v>0</v>
      </c>
      <c r="M54" s="53">
        <f>AK90</f>
        <v>0</v>
      </c>
      <c r="N54" s="53">
        <f>AK91</f>
        <v>0</v>
      </c>
      <c r="O54" s="53">
        <f>AK92</f>
        <v>0</v>
      </c>
      <c r="P54" s="53">
        <f>AK93</f>
        <v>0</v>
      </c>
      <c r="Q54" s="53">
        <f>AK94</f>
        <v>0</v>
      </c>
      <c r="R54" s="53">
        <f>AK95</f>
        <v>0</v>
      </c>
      <c r="S54" s="53">
        <f>AK96</f>
        <v>0</v>
      </c>
      <c r="T54" s="53">
        <f>AK97</f>
        <v>0</v>
      </c>
      <c r="U54" s="53">
        <f>AK98</f>
        <v>0</v>
      </c>
      <c r="V54" s="53">
        <f>AK99</f>
        <v>0</v>
      </c>
      <c r="W54" s="476">
        <f>SUM(G54:S54)</f>
        <v>0</v>
      </c>
      <c r="X54" s="477"/>
      <c r="Y54" s="478"/>
      <c r="AO54" s="35"/>
      <c r="AP54" s="13"/>
      <c r="AQ54" s="13"/>
      <c r="AR54" s="311" t="s">
        <v>143</v>
      </c>
      <c r="AS54" s="312"/>
      <c r="AT54" s="312"/>
      <c r="AU54" s="107"/>
      <c r="AV54" s="108">
        <f>SUM(AV39:AV48)</f>
        <v>0</v>
      </c>
      <c r="AW54" s="137">
        <f t="shared" ref="AW54:BE54" si="19">SUM(AW39:AW48)</f>
        <v>0</v>
      </c>
      <c r="AX54" s="108">
        <f t="shared" si="19"/>
        <v>0</v>
      </c>
      <c r="AY54" s="137">
        <f t="shared" si="19"/>
        <v>0</v>
      </c>
      <c r="AZ54" s="110">
        <f t="shared" si="19"/>
        <v>0</v>
      </c>
      <c r="BA54" s="111">
        <f t="shared" si="19"/>
        <v>0</v>
      </c>
      <c r="BB54" s="110">
        <f t="shared" si="19"/>
        <v>0</v>
      </c>
      <c r="BC54" s="112">
        <f>SUM(BC39:BC48)</f>
        <v>0</v>
      </c>
      <c r="BD54" s="137">
        <f t="shared" si="19"/>
        <v>0</v>
      </c>
      <c r="BE54" s="113">
        <f t="shared" si="19"/>
        <v>0</v>
      </c>
      <c r="BF54" s="114"/>
    </row>
    <row r="55" spans="1:58" ht="16.5" customHeight="1">
      <c r="A55" s="495"/>
      <c r="B55" s="496"/>
      <c r="C55" s="496"/>
      <c r="D55" s="496"/>
      <c r="E55" s="497"/>
      <c r="F55" s="54" t="s">
        <v>73</v>
      </c>
      <c r="G55" s="126">
        <f>G54+【7月】月集計表!G55</f>
        <v>0</v>
      </c>
      <c r="H55" s="126">
        <f>H54+【7月】月集計表!H55</f>
        <v>0</v>
      </c>
      <c r="I55" s="126">
        <f>I54+【7月】月集計表!I55</f>
        <v>0</v>
      </c>
      <c r="J55" s="126">
        <f>J54+【7月】月集計表!J55</f>
        <v>0</v>
      </c>
      <c r="K55" s="126">
        <f>K54+【7月】月集計表!K55</f>
        <v>0</v>
      </c>
      <c r="L55" s="126">
        <f>L54+【7月】月集計表!L55</f>
        <v>0</v>
      </c>
      <c r="M55" s="126">
        <f>M54+【7月】月集計表!M55</f>
        <v>0</v>
      </c>
      <c r="N55" s="126">
        <f>N54+【7月】月集計表!N55</f>
        <v>0</v>
      </c>
      <c r="O55" s="126">
        <f>O54+【7月】月集計表!O55</f>
        <v>0</v>
      </c>
      <c r="P55" s="126">
        <f>P54+【7月】月集計表!P55</f>
        <v>0</v>
      </c>
      <c r="Q55" s="126">
        <f>Q54+【7月】月集計表!Q55</f>
        <v>0</v>
      </c>
      <c r="R55" s="126">
        <f>R54+【7月】月集計表!R55</f>
        <v>0</v>
      </c>
      <c r="S55" s="126">
        <f>S54+【7月】月集計表!S55</f>
        <v>0</v>
      </c>
      <c r="T55" s="126">
        <f>T54+【7月】月集計表!T55</f>
        <v>0</v>
      </c>
      <c r="U55" s="126">
        <f>U54+【7月】月集計表!U55</f>
        <v>0</v>
      </c>
      <c r="V55" s="126">
        <f>V54+【7月】月集計表!V55</f>
        <v>0</v>
      </c>
      <c r="W55" s="479">
        <f>SUM(G55:S55)</f>
        <v>0</v>
      </c>
      <c r="X55" s="479"/>
      <c r="Y55" s="479"/>
      <c r="Z55" s="4" t="s">
        <v>74</v>
      </c>
      <c r="AO55" s="35"/>
      <c r="AP55" s="13"/>
      <c r="AQ55" s="13"/>
    </row>
    <row r="56" spans="1:58" ht="13.5" customHeight="1">
      <c r="AO56" s="13"/>
      <c r="AP56" s="13"/>
      <c r="AQ56" s="13"/>
    </row>
    <row r="57" spans="1:58" ht="13.5" customHeight="1">
      <c r="AO57" s="55"/>
      <c r="AP57" s="55"/>
      <c r="AQ57" s="55"/>
    </row>
    <row r="58" spans="1:58" ht="13.5" hidden="1" customHeight="1">
      <c r="K58" s="56" t="s">
        <v>75</v>
      </c>
      <c r="AO58" s="35"/>
      <c r="AP58" s="35"/>
      <c r="AQ58" s="35"/>
    </row>
    <row r="59" spans="1:58" ht="13.5" hidden="1" customHeight="1">
      <c r="AO59" s="35"/>
      <c r="AP59" s="35"/>
      <c r="AQ59" s="35"/>
    </row>
    <row r="60" spans="1:58" ht="13.5" hidden="1" customHeight="1">
      <c r="K60" s="56" t="s">
        <v>6</v>
      </c>
      <c r="L60" s="56" t="s">
        <v>76</v>
      </c>
      <c r="AO60" s="35"/>
      <c r="AP60" s="35"/>
      <c r="AQ60" s="35"/>
    </row>
    <row r="61" spans="1:58" ht="13.5" hidden="1" customHeight="1">
      <c r="K61" s="56" t="s">
        <v>77</v>
      </c>
      <c r="L61" s="4" t="s">
        <v>78</v>
      </c>
      <c r="AO61" s="35"/>
      <c r="AP61" s="35"/>
      <c r="AQ61" s="35"/>
    </row>
    <row r="62" spans="1:58" ht="13.5" hidden="1" customHeight="1">
      <c r="K62" s="56" t="s">
        <v>79</v>
      </c>
      <c r="L62" s="56" t="s">
        <v>80</v>
      </c>
    </row>
    <row r="63" spans="1:58" ht="13.5" hidden="1" customHeight="1">
      <c r="K63" s="56" t="s">
        <v>81</v>
      </c>
      <c r="L63" s="56" t="s">
        <v>82</v>
      </c>
    </row>
    <row r="64" spans="1:58" ht="13.5" hidden="1" customHeight="1">
      <c r="K64" s="56" t="s">
        <v>83</v>
      </c>
      <c r="L64" s="56" t="s">
        <v>84</v>
      </c>
    </row>
    <row r="65" spans="11:22" ht="13.5" hidden="1" customHeight="1">
      <c r="K65" s="56" t="s">
        <v>85</v>
      </c>
      <c r="L65" s="56" t="s">
        <v>86</v>
      </c>
    </row>
    <row r="66" spans="11:22" ht="13.5" hidden="1" customHeight="1">
      <c r="K66" s="56" t="s">
        <v>87</v>
      </c>
      <c r="L66" s="56" t="s">
        <v>88</v>
      </c>
    </row>
    <row r="67" spans="11:22" ht="13.5" hidden="1" customHeight="1">
      <c r="K67" s="56" t="s">
        <v>89</v>
      </c>
      <c r="L67" s="56" t="s">
        <v>90</v>
      </c>
    </row>
    <row r="68" spans="11:22" ht="13.5" hidden="1" customHeight="1">
      <c r="K68" s="56" t="s">
        <v>91</v>
      </c>
      <c r="L68" s="56" t="s">
        <v>92</v>
      </c>
    </row>
    <row r="69" spans="11:22" ht="13.5" hidden="1" customHeight="1">
      <c r="K69" s="56" t="s">
        <v>93</v>
      </c>
      <c r="L69" s="56" t="s">
        <v>94</v>
      </c>
    </row>
    <row r="70" spans="11:22" ht="13.5" hidden="1" customHeight="1">
      <c r="K70" s="56" t="s">
        <v>63</v>
      </c>
      <c r="L70" s="56" t="s">
        <v>96</v>
      </c>
      <c r="U70" s="56"/>
      <c r="V70" s="56"/>
    </row>
    <row r="71" spans="11:22" ht="13.5" hidden="1" customHeight="1">
      <c r="K71" s="56" t="s">
        <v>64</v>
      </c>
      <c r="L71" s="56" t="s">
        <v>98</v>
      </c>
      <c r="U71" s="56"/>
      <c r="V71" s="56"/>
    </row>
    <row r="72" spans="11:22" ht="13.5" hidden="1" customHeight="1">
      <c r="K72" s="56" t="s">
        <v>65</v>
      </c>
      <c r="L72" s="56" t="s">
        <v>100</v>
      </c>
      <c r="U72" s="56"/>
      <c r="V72" s="56"/>
    </row>
    <row r="73" spans="11:22" ht="13.5" hidden="1" customHeight="1">
      <c r="K73" s="56" t="s">
        <v>66</v>
      </c>
      <c r="L73" s="56" t="s">
        <v>102</v>
      </c>
    </row>
    <row r="74" spans="11:22" ht="13.5" hidden="1" customHeight="1">
      <c r="K74" s="4" t="s">
        <v>103</v>
      </c>
      <c r="L74" s="4" t="s">
        <v>104</v>
      </c>
    </row>
    <row r="75" spans="11:22" ht="13.5" hidden="1" customHeight="1">
      <c r="K75" s="4" t="s">
        <v>69</v>
      </c>
      <c r="L75" s="4" t="s">
        <v>105</v>
      </c>
    </row>
    <row r="76" spans="11:22" ht="13.5" hidden="1" customHeight="1">
      <c r="K76" s="56" t="s">
        <v>67</v>
      </c>
      <c r="L76" s="56" t="s">
        <v>106</v>
      </c>
    </row>
    <row r="77" spans="11:22" ht="13.5" hidden="1" customHeight="1"/>
    <row r="78" spans="11:22" ht="13.5" hidden="1" customHeight="1"/>
    <row r="79" spans="11:22" ht="13.5" hidden="1" customHeight="1"/>
    <row r="80" spans="11:22" ht="13.5" hidden="1" customHeight="1"/>
    <row r="81" spans="5:37" ht="13.5" hidden="1" customHeight="1"/>
    <row r="82" spans="5:37" ht="13.5" hidden="1" customHeight="1"/>
    <row r="83" spans="5:37" ht="13.5" hidden="1" customHeight="1">
      <c r="E83" s="53"/>
      <c r="F83" s="57">
        <v>1</v>
      </c>
      <c r="G83" s="57">
        <v>2</v>
      </c>
      <c r="H83" s="57">
        <v>3</v>
      </c>
      <c r="I83" s="57">
        <v>4</v>
      </c>
      <c r="J83" s="57">
        <v>5</v>
      </c>
      <c r="K83" s="57">
        <v>6</v>
      </c>
      <c r="L83" s="57">
        <v>7</v>
      </c>
      <c r="M83" s="57">
        <v>8</v>
      </c>
      <c r="N83" s="57">
        <v>9</v>
      </c>
      <c r="O83" s="57">
        <v>10</v>
      </c>
      <c r="P83" s="57">
        <v>11</v>
      </c>
      <c r="Q83" s="57">
        <v>12</v>
      </c>
      <c r="R83" s="57">
        <v>13</v>
      </c>
      <c r="S83" s="57">
        <v>14</v>
      </c>
      <c r="T83" s="57">
        <v>15</v>
      </c>
      <c r="U83" s="57">
        <v>16</v>
      </c>
      <c r="V83" s="57">
        <v>17</v>
      </c>
      <c r="W83" s="57">
        <v>18</v>
      </c>
      <c r="X83" s="57">
        <v>19</v>
      </c>
      <c r="Y83" s="57">
        <v>20</v>
      </c>
      <c r="Z83" s="57">
        <v>21</v>
      </c>
      <c r="AA83" s="57">
        <v>22</v>
      </c>
      <c r="AB83" s="57">
        <v>23</v>
      </c>
      <c r="AC83" s="57">
        <v>24</v>
      </c>
      <c r="AD83" s="57">
        <v>25</v>
      </c>
      <c r="AE83" s="57">
        <v>26</v>
      </c>
      <c r="AF83" s="57">
        <v>27</v>
      </c>
      <c r="AG83" s="57">
        <v>28</v>
      </c>
      <c r="AH83" s="57">
        <v>29</v>
      </c>
      <c r="AI83" s="57">
        <v>30</v>
      </c>
      <c r="AJ83" s="58">
        <v>31</v>
      </c>
      <c r="AK83" s="58">
        <v>31</v>
      </c>
    </row>
    <row r="84" spans="5:37" ht="13.5" hidden="1" customHeight="1">
      <c r="E84" s="142" t="s">
        <v>32</v>
      </c>
      <c r="F84" s="53">
        <f t="shared" ref="F84:AK91" si="20">IF(COUNTIF(G$11:G$30,$E84)=0,0,1)</f>
        <v>0</v>
      </c>
      <c r="G84" s="53">
        <f t="shared" si="20"/>
        <v>0</v>
      </c>
      <c r="H84" s="53">
        <f t="shared" si="20"/>
        <v>0</v>
      </c>
      <c r="I84" s="53">
        <f t="shared" si="20"/>
        <v>0</v>
      </c>
      <c r="J84" s="53">
        <f t="shared" si="20"/>
        <v>0</v>
      </c>
      <c r="K84" s="53">
        <f t="shared" si="20"/>
        <v>0</v>
      </c>
      <c r="L84" s="53">
        <f t="shared" si="20"/>
        <v>0</v>
      </c>
      <c r="M84" s="53">
        <f t="shared" si="20"/>
        <v>0</v>
      </c>
      <c r="N84" s="53">
        <f t="shared" si="20"/>
        <v>0</v>
      </c>
      <c r="O84" s="53">
        <f t="shared" si="20"/>
        <v>0</v>
      </c>
      <c r="P84" s="53">
        <f t="shared" si="20"/>
        <v>0</v>
      </c>
      <c r="Q84" s="53">
        <f t="shared" si="20"/>
        <v>0</v>
      </c>
      <c r="R84" s="53">
        <f t="shared" si="20"/>
        <v>0</v>
      </c>
      <c r="S84" s="53">
        <f t="shared" si="20"/>
        <v>0</v>
      </c>
      <c r="T84" s="53">
        <f t="shared" si="20"/>
        <v>0</v>
      </c>
      <c r="U84" s="53">
        <f t="shared" si="20"/>
        <v>0</v>
      </c>
      <c r="V84" s="53">
        <f t="shared" si="20"/>
        <v>0</v>
      </c>
      <c r="W84" s="53">
        <f t="shared" si="20"/>
        <v>0</v>
      </c>
      <c r="X84" s="53">
        <f t="shared" si="20"/>
        <v>0</v>
      </c>
      <c r="Y84" s="53">
        <f t="shared" si="20"/>
        <v>0</v>
      </c>
      <c r="Z84" s="53">
        <f t="shared" si="20"/>
        <v>0</v>
      </c>
      <c r="AA84" s="53">
        <f t="shared" si="20"/>
        <v>0</v>
      </c>
      <c r="AB84" s="53">
        <f t="shared" si="20"/>
        <v>0</v>
      </c>
      <c r="AC84" s="53">
        <f t="shared" si="20"/>
        <v>0</v>
      </c>
      <c r="AD84" s="53">
        <f t="shared" si="20"/>
        <v>0</v>
      </c>
      <c r="AE84" s="53">
        <f t="shared" si="20"/>
        <v>0</v>
      </c>
      <c r="AF84" s="53">
        <f t="shared" si="20"/>
        <v>0</v>
      </c>
      <c r="AG84" s="53">
        <f t="shared" si="20"/>
        <v>0</v>
      </c>
      <c r="AH84" s="53">
        <f t="shared" si="20"/>
        <v>0</v>
      </c>
      <c r="AI84" s="53">
        <f t="shared" si="20"/>
        <v>0</v>
      </c>
      <c r="AJ84" s="53">
        <f t="shared" si="20"/>
        <v>0</v>
      </c>
      <c r="AK84" s="53">
        <f t="shared" si="20"/>
        <v>0</v>
      </c>
    </row>
    <row r="85" spans="5:37" ht="13.5" hidden="1" customHeight="1">
      <c r="E85" s="142" t="s">
        <v>30</v>
      </c>
      <c r="F85" s="53">
        <f t="shared" si="20"/>
        <v>0</v>
      </c>
      <c r="G85" s="53">
        <f t="shared" si="20"/>
        <v>0</v>
      </c>
      <c r="H85" s="53">
        <f t="shared" si="20"/>
        <v>0</v>
      </c>
      <c r="I85" s="53">
        <f t="shared" si="20"/>
        <v>0</v>
      </c>
      <c r="J85" s="53">
        <f t="shared" si="20"/>
        <v>0</v>
      </c>
      <c r="K85" s="53">
        <f t="shared" si="20"/>
        <v>0</v>
      </c>
      <c r="L85" s="53">
        <f t="shared" si="20"/>
        <v>0</v>
      </c>
      <c r="M85" s="53">
        <f t="shared" si="20"/>
        <v>0</v>
      </c>
      <c r="N85" s="53">
        <f t="shared" si="20"/>
        <v>0</v>
      </c>
      <c r="O85" s="53">
        <f t="shared" si="20"/>
        <v>0</v>
      </c>
      <c r="P85" s="53">
        <f t="shared" si="20"/>
        <v>0</v>
      </c>
      <c r="Q85" s="53">
        <f t="shared" si="20"/>
        <v>0</v>
      </c>
      <c r="R85" s="53">
        <f t="shared" si="20"/>
        <v>0</v>
      </c>
      <c r="S85" s="53">
        <f t="shared" si="20"/>
        <v>0</v>
      </c>
      <c r="T85" s="53">
        <f t="shared" si="20"/>
        <v>0</v>
      </c>
      <c r="U85" s="53">
        <f t="shared" si="20"/>
        <v>0</v>
      </c>
      <c r="V85" s="53">
        <f t="shared" si="20"/>
        <v>0</v>
      </c>
      <c r="W85" s="53">
        <f t="shared" si="20"/>
        <v>0</v>
      </c>
      <c r="X85" s="53">
        <f t="shared" si="20"/>
        <v>0</v>
      </c>
      <c r="Y85" s="53">
        <f t="shared" si="20"/>
        <v>0</v>
      </c>
      <c r="Z85" s="53">
        <f t="shared" si="20"/>
        <v>0</v>
      </c>
      <c r="AA85" s="53">
        <f t="shared" si="20"/>
        <v>0</v>
      </c>
      <c r="AB85" s="53">
        <f t="shared" si="20"/>
        <v>0</v>
      </c>
      <c r="AC85" s="53">
        <f t="shared" si="20"/>
        <v>0</v>
      </c>
      <c r="AD85" s="53">
        <f t="shared" si="20"/>
        <v>0</v>
      </c>
      <c r="AE85" s="53">
        <f t="shared" si="20"/>
        <v>0</v>
      </c>
      <c r="AF85" s="53">
        <f t="shared" si="20"/>
        <v>0</v>
      </c>
      <c r="AG85" s="53">
        <f t="shared" si="20"/>
        <v>0</v>
      </c>
      <c r="AH85" s="53">
        <f t="shared" si="20"/>
        <v>0</v>
      </c>
      <c r="AI85" s="53">
        <f t="shared" si="20"/>
        <v>0</v>
      </c>
      <c r="AJ85" s="53">
        <f t="shared" si="20"/>
        <v>0</v>
      </c>
      <c r="AK85" s="53">
        <f t="shared" si="20"/>
        <v>0</v>
      </c>
    </row>
    <row r="86" spans="5:37" ht="13.5" hidden="1" customHeight="1">
      <c r="E86" s="142" t="s">
        <v>31</v>
      </c>
      <c r="F86" s="53">
        <f t="shared" si="20"/>
        <v>0</v>
      </c>
      <c r="G86" s="53">
        <f t="shared" si="20"/>
        <v>0</v>
      </c>
      <c r="H86" s="53">
        <f t="shared" si="20"/>
        <v>0</v>
      </c>
      <c r="I86" s="53">
        <f t="shared" si="20"/>
        <v>0</v>
      </c>
      <c r="J86" s="53">
        <f t="shared" si="20"/>
        <v>0</v>
      </c>
      <c r="K86" s="53">
        <f t="shared" si="20"/>
        <v>0</v>
      </c>
      <c r="L86" s="53">
        <f t="shared" si="20"/>
        <v>0</v>
      </c>
      <c r="M86" s="53">
        <f t="shared" si="20"/>
        <v>0</v>
      </c>
      <c r="N86" s="53">
        <f t="shared" si="20"/>
        <v>0</v>
      </c>
      <c r="O86" s="53">
        <f t="shared" si="20"/>
        <v>0</v>
      </c>
      <c r="P86" s="53">
        <f t="shared" si="20"/>
        <v>0</v>
      </c>
      <c r="Q86" s="53">
        <f t="shared" si="20"/>
        <v>0</v>
      </c>
      <c r="R86" s="53">
        <f t="shared" si="20"/>
        <v>0</v>
      </c>
      <c r="S86" s="53">
        <f t="shared" si="20"/>
        <v>0</v>
      </c>
      <c r="T86" s="53">
        <f t="shared" si="20"/>
        <v>0</v>
      </c>
      <c r="U86" s="53">
        <f t="shared" si="20"/>
        <v>0</v>
      </c>
      <c r="V86" s="53">
        <f t="shared" si="20"/>
        <v>0</v>
      </c>
      <c r="W86" s="53">
        <f t="shared" si="20"/>
        <v>0</v>
      </c>
      <c r="X86" s="53">
        <f t="shared" si="20"/>
        <v>0</v>
      </c>
      <c r="Y86" s="53">
        <f t="shared" si="20"/>
        <v>0</v>
      </c>
      <c r="Z86" s="53">
        <f t="shared" si="20"/>
        <v>0</v>
      </c>
      <c r="AA86" s="53">
        <f t="shared" si="20"/>
        <v>0</v>
      </c>
      <c r="AB86" s="53">
        <f t="shared" si="20"/>
        <v>0</v>
      </c>
      <c r="AC86" s="53">
        <f t="shared" si="20"/>
        <v>0</v>
      </c>
      <c r="AD86" s="53">
        <f t="shared" si="20"/>
        <v>0</v>
      </c>
      <c r="AE86" s="53">
        <f t="shared" si="20"/>
        <v>0</v>
      </c>
      <c r="AF86" s="53">
        <f t="shared" si="20"/>
        <v>0</v>
      </c>
      <c r="AG86" s="53">
        <f t="shared" si="20"/>
        <v>0</v>
      </c>
      <c r="AH86" s="53">
        <f t="shared" si="20"/>
        <v>0</v>
      </c>
      <c r="AI86" s="53">
        <f t="shared" si="20"/>
        <v>0</v>
      </c>
      <c r="AJ86" s="53">
        <f t="shared" si="20"/>
        <v>0</v>
      </c>
      <c r="AK86" s="53">
        <f t="shared" si="20"/>
        <v>0</v>
      </c>
    </row>
    <row r="87" spans="5:37" ht="13.5" hidden="1" customHeight="1">
      <c r="E87" s="142" t="s">
        <v>57</v>
      </c>
      <c r="F87" s="53">
        <f t="shared" si="20"/>
        <v>0</v>
      </c>
      <c r="G87" s="53">
        <f t="shared" si="20"/>
        <v>0</v>
      </c>
      <c r="H87" s="53">
        <f t="shared" si="20"/>
        <v>0</v>
      </c>
      <c r="I87" s="53">
        <f t="shared" si="20"/>
        <v>0</v>
      </c>
      <c r="J87" s="53">
        <f t="shared" si="20"/>
        <v>0</v>
      </c>
      <c r="K87" s="53">
        <f t="shared" si="20"/>
        <v>0</v>
      </c>
      <c r="L87" s="53">
        <f t="shared" si="20"/>
        <v>0</v>
      </c>
      <c r="M87" s="53">
        <f t="shared" si="20"/>
        <v>0</v>
      </c>
      <c r="N87" s="53">
        <f t="shared" si="20"/>
        <v>0</v>
      </c>
      <c r="O87" s="53">
        <f t="shared" si="20"/>
        <v>0</v>
      </c>
      <c r="P87" s="53">
        <f t="shared" si="20"/>
        <v>0</v>
      </c>
      <c r="Q87" s="53">
        <f t="shared" si="20"/>
        <v>0</v>
      </c>
      <c r="R87" s="53">
        <f t="shared" si="20"/>
        <v>0</v>
      </c>
      <c r="S87" s="53">
        <f t="shared" si="20"/>
        <v>0</v>
      </c>
      <c r="T87" s="53">
        <f t="shared" si="20"/>
        <v>0</v>
      </c>
      <c r="U87" s="53">
        <f t="shared" si="20"/>
        <v>0</v>
      </c>
      <c r="V87" s="53">
        <f t="shared" si="20"/>
        <v>0</v>
      </c>
      <c r="W87" s="53">
        <f t="shared" si="20"/>
        <v>0</v>
      </c>
      <c r="X87" s="53">
        <f t="shared" si="20"/>
        <v>0</v>
      </c>
      <c r="Y87" s="53">
        <f t="shared" si="20"/>
        <v>0</v>
      </c>
      <c r="Z87" s="53">
        <f t="shared" si="20"/>
        <v>0</v>
      </c>
      <c r="AA87" s="53">
        <f t="shared" si="20"/>
        <v>0</v>
      </c>
      <c r="AB87" s="53">
        <f t="shared" si="20"/>
        <v>0</v>
      </c>
      <c r="AC87" s="53">
        <f t="shared" si="20"/>
        <v>0</v>
      </c>
      <c r="AD87" s="53">
        <f t="shared" si="20"/>
        <v>0</v>
      </c>
      <c r="AE87" s="53">
        <f t="shared" si="20"/>
        <v>0</v>
      </c>
      <c r="AF87" s="53">
        <f t="shared" si="20"/>
        <v>0</v>
      </c>
      <c r="AG87" s="53">
        <f t="shared" si="20"/>
        <v>0</v>
      </c>
      <c r="AH87" s="53">
        <f t="shared" si="20"/>
        <v>0</v>
      </c>
      <c r="AI87" s="53">
        <f t="shared" si="20"/>
        <v>0</v>
      </c>
      <c r="AJ87" s="53">
        <f t="shared" si="20"/>
        <v>0</v>
      </c>
      <c r="AK87" s="53">
        <f t="shared" si="20"/>
        <v>0</v>
      </c>
    </row>
    <row r="88" spans="5:37" ht="13.5" hidden="1" customHeight="1">
      <c r="E88" s="142" t="s">
        <v>58</v>
      </c>
      <c r="F88" s="53">
        <f t="shared" si="20"/>
        <v>0</v>
      </c>
      <c r="G88" s="53">
        <f t="shared" si="20"/>
        <v>0</v>
      </c>
      <c r="H88" s="53">
        <f t="shared" si="20"/>
        <v>0</v>
      </c>
      <c r="I88" s="53">
        <f t="shared" si="20"/>
        <v>0</v>
      </c>
      <c r="J88" s="53">
        <f t="shared" si="20"/>
        <v>0</v>
      </c>
      <c r="K88" s="53">
        <f t="shared" si="20"/>
        <v>0</v>
      </c>
      <c r="L88" s="53">
        <f t="shared" si="20"/>
        <v>0</v>
      </c>
      <c r="M88" s="53">
        <f t="shared" si="20"/>
        <v>0</v>
      </c>
      <c r="N88" s="53">
        <f t="shared" si="20"/>
        <v>0</v>
      </c>
      <c r="O88" s="53">
        <f t="shared" si="20"/>
        <v>0</v>
      </c>
      <c r="P88" s="53">
        <f t="shared" si="20"/>
        <v>0</v>
      </c>
      <c r="Q88" s="53">
        <f t="shared" si="20"/>
        <v>0</v>
      </c>
      <c r="R88" s="53">
        <f t="shared" si="20"/>
        <v>0</v>
      </c>
      <c r="S88" s="53">
        <f t="shared" si="20"/>
        <v>0</v>
      </c>
      <c r="T88" s="53">
        <f t="shared" si="20"/>
        <v>0</v>
      </c>
      <c r="U88" s="53">
        <f t="shared" si="20"/>
        <v>0</v>
      </c>
      <c r="V88" s="53">
        <f t="shared" si="20"/>
        <v>0</v>
      </c>
      <c r="W88" s="53">
        <f t="shared" si="20"/>
        <v>0</v>
      </c>
      <c r="X88" s="53">
        <f t="shared" si="20"/>
        <v>0</v>
      </c>
      <c r="Y88" s="53">
        <f t="shared" si="20"/>
        <v>0</v>
      </c>
      <c r="Z88" s="53">
        <f t="shared" si="20"/>
        <v>0</v>
      </c>
      <c r="AA88" s="53">
        <f t="shared" si="20"/>
        <v>0</v>
      </c>
      <c r="AB88" s="53">
        <f t="shared" si="20"/>
        <v>0</v>
      </c>
      <c r="AC88" s="53">
        <f t="shared" si="20"/>
        <v>0</v>
      </c>
      <c r="AD88" s="53">
        <f t="shared" si="20"/>
        <v>0</v>
      </c>
      <c r="AE88" s="53">
        <f t="shared" si="20"/>
        <v>0</v>
      </c>
      <c r="AF88" s="53">
        <f t="shared" si="20"/>
        <v>0</v>
      </c>
      <c r="AG88" s="53">
        <f t="shared" si="20"/>
        <v>0</v>
      </c>
      <c r="AH88" s="53">
        <f t="shared" si="20"/>
        <v>0</v>
      </c>
      <c r="AI88" s="53">
        <f t="shared" si="20"/>
        <v>0</v>
      </c>
      <c r="AJ88" s="53">
        <f t="shared" si="20"/>
        <v>0</v>
      </c>
      <c r="AK88" s="53">
        <f t="shared" si="20"/>
        <v>0</v>
      </c>
    </row>
    <row r="89" spans="5:37" ht="13.5" hidden="1" customHeight="1">
      <c r="E89" s="142" t="s">
        <v>59</v>
      </c>
      <c r="F89" s="53">
        <f t="shared" si="20"/>
        <v>0</v>
      </c>
      <c r="G89" s="53">
        <f t="shared" si="20"/>
        <v>0</v>
      </c>
      <c r="H89" s="53">
        <f t="shared" si="20"/>
        <v>0</v>
      </c>
      <c r="I89" s="53">
        <f t="shared" si="20"/>
        <v>0</v>
      </c>
      <c r="J89" s="53">
        <f t="shared" si="20"/>
        <v>0</v>
      </c>
      <c r="K89" s="53">
        <f t="shared" si="20"/>
        <v>0</v>
      </c>
      <c r="L89" s="53">
        <f t="shared" si="20"/>
        <v>0</v>
      </c>
      <c r="M89" s="53">
        <f t="shared" si="20"/>
        <v>0</v>
      </c>
      <c r="N89" s="53">
        <f t="shared" si="20"/>
        <v>0</v>
      </c>
      <c r="O89" s="53">
        <f t="shared" si="20"/>
        <v>0</v>
      </c>
      <c r="P89" s="53">
        <f t="shared" si="20"/>
        <v>0</v>
      </c>
      <c r="Q89" s="53">
        <f t="shared" si="20"/>
        <v>0</v>
      </c>
      <c r="R89" s="53">
        <f t="shared" si="20"/>
        <v>0</v>
      </c>
      <c r="S89" s="53">
        <f t="shared" si="20"/>
        <v>0</v>
      </c>
      <c r="T89" s="53">
        <f t="shared" si="20"/>
        <v>0</v>
      </c>
      <c r="U89" s="53">
        <f t="shared" si="20"/>
        <v>0</v>
      </c>
      <c r="V89" s="53">
        <f t="shared" si="20"/>
        <v>0</v>
      </c>
      <c r="W89" s="53">
        <f t="shared" si="20"/>
        <v>0</v>
      </c>
      <c r="X89" s="53">
        <f t="shared" si="20"/>
        <v>0</v>
      </c>
      <c r="Y89" s="53">
        <f t="shared" si="20"/>
        <v>0</v>
      </c>
      <c r="Z89" s="53">
        <f t="shared" si="20"/>
        <v>0</v>
      </c>
      <c r="AA89" s="53">
        <f t="shared" si="20"/>
        <v>0</v>
      </c>
      <c r="AB89" s="53">
        <f t="shared" si="20"/>
        <v>0</v>
      </c>
      <c r="AC89" s="53">
        <f t="shared" si="20"/>
        <v>0</v>
      </c>
      <c r="AD89" s="53">
        <f t="shared" si="20"/>
        <v>0</v>
      </c>
      <c r="AE89" s="53">
        <f t="shared" si="20"/>
        <v>0</v>
      </c>
      <c r="AF89" s="53">
        <f t="shared" si="20"/>
        <v>0</v>
      </c>
      <c r="AG89" s="53">
        <f t="shared" si="20"/>
        <v>0</v>
      </c>
      <c r="AH89" s="53">
        <f t="shared" si="20"/>
        <v>0</v>
      </c>
      <c r="AI89" s="53">
        <f t="shared" si="20"/>
        <v>0</v>
      </c>
      <c r="AJ89" s="53">
        <f t="shared" si="20"/>
        <v>0</v>
      </c>
      <c r="AK89" s="53">
        <f t="shared" si="20"/>
        <v>0</v>
      </c>
    </row>
    <row r="90" spans="5:37" ht="13.5" hidden="1" customHeight="1">
      <c r="E90" s="142" t="s">
        <v>60</v>
      </c>
      <c r="F90" s="53">
        <f t="shared" si="20"/>
        <v>0</v>
      </c>
      <c r="G90" s="53">
        <f t="shared" si="20"/>
        <v>0</v>
      </c>
      <c r="H90" s="53">
        <f t="shared" si="20"/>
        <v>0</v>
      </c>
      <c r="I90" s="53">
        <f t="shared" si="20"/>
        <v>0</v>
      </c>
      <c r="J90" s="53">
        <f t="shared" si="20"/>
        <v>0</v>
      </c>
      <c r="K90" s="53">
        <f t="shared" si="20"/>
        <v>0</v>
      </c>
      <c r="L90" s="53">
        <f t="shared" si="20"/>
        <v>0</v>
      </c>
      <c r="M90" s="53">
        <f t="shared" si="20"/>
        <v>0</v>
      </c>
      <c r="N90" s="53">
        <f t="shared" si="20"/>
        <v>0</v>
      </c>
      <c r="O90" s="53">
        <f t="shared" si="20"/>
        <v>0</v>
      </c>
      <c r="P90" s="53">
        <f t="shared" si="20"/>
        <v>0</v>
      </c>
      <c r="Q90" s="53">
        <f t="shared" si="20"/>
        <v>0</v>
      </c>
      <c r="R90" s="53">
        <f t="shared" si="20"/>
        <v>0</v>
      </c>
      <c r="S90" s="53">
        <f t="shared" si="20"/>
        <v>0</v>
      </c>
      <c r="T90" s="53">
        <f t="shared" si="20"/>
        <v>0</v>
      </c>
      <c r="U90" s="53">
        <f t="shared" si="20"/>
        <v>0</v>
      </c>
      <c r="V90" s="53">
        <f t="shared" si="20"/>
        <v>0</v>
      </c>
      <c r="W90" s="53">
        <f t="shared" si="20"/>
        <v>0</v>
      </c>
      <c r="X90" s="53">
        <f t="shared" si="20"/>
        <v>0</v>
      </c>
      <c r="Y90" s="53">
        <f t="shared" si="20"/>
        <v>0</v>
      </c>
      <c r="Z90" s="53">
        <f t="shared" si="20"/>
        <v>0</v>
      </c>
      <c r="AA90" s="53">
        <f t="shared" si="20"/>
        <v>0</v>
      </c>
      <c r="AB90" s="53">
        <f t="shared" si="20"/>
        <v>0</v>
      </c>
      <c r="AC90" s="53">
        <f t="shared" si="20"/>
        <v>0</v>
      </c>
      <c r="AD90" s="53">
        <f t="shared" si="20"/>
        <v>0</v>
      </c>
      <c r="AE90" s="53">
        <f t="shared" si="20"/>
        <v>0</v>
      </c>
      <c r="AF90" s="53">
        <f t="shared" si="20"/>
        <v>0</v>
      </c>
      <c r="AG90" s="53">
        <f t="shared" si="20"/>
        <v>0</v>
      </c>
      <c r="AH90" s="53">
        <f t="shared" si="20"/>
        <v>0</v>
      </c>
      <c r="AI90" s="53">
        <f t="shared" si="20"/>
        <v>0</v>
      </c>
      <c r="AJ90" s="53">
        <f t="shared" si="20"/>
        <v>0</v>
      </c>
      <c r="AK90" s="53">
        <f t="shared" si="20"/>
        <v>0</v>
      </c>
    </row>
    <row r="91" spans="5:37" ht="13.5" hidden="1" customHeight="1">
      <c r="E91" s="142" t="s">
        <v>61</v>
      </c>
      <c r="F91" s="53">
        <f t="shared" si="20"/>
        <v>0</v>
      </c>
      <c r="G91" s="53">
        <f t="shared" si="20"/>
        <v>0</v>
      </c>
      <c r="H91" s="53">
        <f t="shared" si="20"/>
        <v>0</v>
      </c>
      <c r="I91" s="53">
        <f t="shared" si="20"/>
        <v>0</v>
      </c>
      <c r="J91" s="53">
        <f t="shared" si="20"/>
        <v>0</v>
      </c>
      <c r="K91" s="53">
        <f t="shared" si="20"/>
        <v>0</v>
      </c>
      <c r="L91" s="53">
        <f t="shared" si="20"/>
        <v>0</v>
      </c>
      <c r="M91" s="53">
        <f t="shared" si="20"/>
        <v>0</v>
      </c>
      <c r="N91" s="53">
        <f t="shared" si="20"/>
        <v>0</v>
      </c>
      <c r="O91" s="53">
        <f t="shared" si="20"/>
        <v>0</v>
      </c>
      <c r="P91" s="53">
        <f t="shared" si="20"/>
        <v>0</v>
      </c>
      <c r="Q91" s="53">
        <f t="shared" si="20"/>
        <v>0</v>
      </c>
      <c r="R91" s="53">
        <f t="shared" si="20"/>
        <v>0</v>
      </c>
      <c r="S91" s="53">
        <f t="shared" si="20"/>
        <v>0</v>
      </c>
      <c r="T91" s="53">
        <f t="shared" si="20"/>
        <v>0</v>
      </c>
      <c r="U91" s="53">
        <f t="shared" si="20"/>
        <v>0</v>
      </c>
      <c r="V91" s="53">
        <f t="shared" si="20"/>
        <v>0</v>
      </c>
      <c r="W91" s="53">
        <f t="shared" si="20"/>
        <v>0</v>
      </c>
      <c r="X91" s="53">
        <f t="shared" si="20"/>
        <v>0</v>
      </c>
      <c r="Y91" s="53">
        <f t="shared" si="20"/>
        <v>0</v>
      </c>
      <c r="Z91" s="53">
        <f t="shared" si="20"/>
        <v>0</v>
      </c>
      <c r="AA91" s="53">
        <f t="shared" si="20"/>
        <v>0</v>
      </c>
      <c r="AB91" s="53">
        <f t="shared" si="20"/>
        <v>0</v>
      </c>
      <c r="AC91" s="53">
        <f t="shared" si="20"/>
        <v>0</v>
      </c>
      <c r="AD91" s="53">
        <f t="shared" si="20"/>
        <v>0</v>
      </c>
      <c r="AE91" s="53">
        <f t="shared" si="20"/>
        <v>0</v>
      </c>
      <c r="AF91" s="53">
        <f t="shared" si="20"/>
        <v>0</v>
      </c>
      <c r="AG91" s="53">
        <f t="shared" si="20"/>
        <v>0</v>
      </c>
      <c r="AH91" s="53">
        <f t="shared" si="20"/>
        <v>0</v>
      </c>
      <c r="AI91" s="53">
        <f t="shared" si="20"/>
        <v>0</v>
      </c>
      <c r="AJ91" s="53">
        <f t="shared" si="20"/>
        <v>0</v>
      </c>
      <c r="AK91" s="53">
        <f t="shared" ref="AK91" si="21">IF(COUNTIF(AL$11:AL$30,$E91)=0,0,1)</f>
        <v>0</v>
      </c>
    </row>
    <row r="92" spans="5:37" ht="13.5" hidden="1" customHeight="1">
      <c r="E92" s="142" t="s">
        <v>62</v>
      </c>
      <c r="F92" s="53">
        <f t="shared" ref="F92:AK99" si="22">IF(COUNTIF(G$11:G$30,$E92)=0,0,1)</f>
        <v>0</v>
      </c>
      <c r="G92" s="53">
        <f t="shared" si="22"/>
        <v>0</v>
      </c>
      <c r="H92" s="53">
        <f t="shared" si="22"/>
        <v>0</v>
      </c>
      <c r="I92" s="53">
        <f t="shared" si="22"/>
        <v>0</v>
      </c>
      <c r="J92" s="53">
        <f t="shared" si="22"/>
        <v>0</v>
      </c>
      <c r="K92" s="53">
        <f t="shared" si="22"/>
        <v>0</v>
      </c>
      <c r="L92" s="53">
        <f t="shared" si="22"/>
        <v>0</v>
      </c>
      <c r="M92" s="53">
        <f t="shared" si="22"/>
        <v>0</v>
      </c>
      <c r="N92" s="53">
        <f t="shared" si="22"/>
        <v>0</v>
      </c>
      <c r="O92" s="53">
        <f t="shared" si="22"/>
        <v>0</v>
      </c>
      <c r="P92" s="53">
        <f t="shared" si="22"/>
        <v>0</v>
      </c>
      <c r="Q92" s="53">
        <f t="shared" si="22"/>
        <v>0</v>
      </c>
      <c r="R92" s="53">
        <f t="shared" si="22"/>
        <v>0</v>
      </c>
      <c r="S92" s="53">
        <f t="shared" si="22"/>
        <v>0</v>
      </c>
      <c r="T92" s="53">
        <f t="shared" si="22"/>
        <v>0</v>
      </c>
      <c r="U92" s="53">
        <f t="shared" si="22"/>
        <v>0</v>
      </c>
      <c r="V92" s="53">
        <f t="shared" si="22"/>
        <v>0</v>
      </c>
      <c r="W92" s="53">
        <f t="shared" si="22"/>
        <v>0</v>
      </c>
      <c r="X92" s="53">
        <f t="shared" si="22"/>
        <v>0</v>
      </c>
      <c r="Y92" s="53">
        <f t="shared" si="22"/>
        <v>0</v>
      </c>
      <c r="Z92" s="53">
        <f t="shared" si="22"/>
        <v>0</v>
      </c>
      <c r="AA92" s="53">
        <f t="shared" si="22"/>
        <v>0</v>
      </c>
      <c r="AB92" s="53">
        <f t="shared" si="22"/>
        <v>0</v>
      </c>
      <c r="AC92" s="53">
        <f t="shared" si="22"/>
        <v>0</v>
      </c>
      <c r="AD92" s="53">
        <f t="shared" si="22"/>
        <v>0</v>
      </c>
      <c r="AE92" s="53">
        <f t="shared" si="22"/>
        <v>0</v>
      </c>
      <c r="AF92" s="53">
        <f t="shared" si="22"/>
        <v>0</v>
      </c>
      <c r="AG92" s="53">
        <f t="shared" si="22"/>
        <v>0</v>
      </c>
      <c r="AH92" s="53">
        <f t="shared" si="22"/>
        <v>0</v>
      </c>
      <c r="AI92" s="53">
        <f t="shared" si="22"/>
        <v>0</v>
      </c>
      <c r="AJ92" s="53">
        <f t="shared" si="22"/>
        <v>0</v>
      </c>
      <c r="AK92" s="53">
        <f t="shared" si="22"/>
        <v>0</v>
      </c>
    </row>
    <row r="93" spans="5:37" ht="13.5" hidden="1" customHeight="1">
      <c r="E93" s="142" t="s">
        <v>63</v>
      </c>
      <c r="F93" s="53">
        <f t="shared" si="22"/>
        <v>0</v>
      </c>
      <c r="G93" s="53">
        <f t="shared" si="22"/>
        <v>0</v>
      </c>
      <c r="H93" s="53">
        <f t="shared" si="22"/>
        <v>0</v>
      </c>
      <c r="I93" s="53">
        <f t="shared" si="22"/>
        <v>0</v>
      </c>
      <c r="J93" s="53">
        <f t="shared" si="22"/>
        <v>0</v>
      </c>
      <c r="K93" s="53">
        <f t="shared" si="22"/>
        <v>0</v>
      </c>
      <c r="L93" s="53">
        <f t="shared" si="22"/>
        <v>0</v>
      </c>
      <c r="M93" s="53">
        <f t="shared" si="22"/>
        <v>0</v>
      </c>
      <c r="N93" s="53">
        <f t="shared" si="22"/>
        <v>0</v>
      </c>
      <c r="O93" s="53">
        <f t="shared" si="22"/>
        <v>0</v>
      </c>
      <c r="P93" s="53">
        <f t="shared" si="22"/>
        <v>0</v>
      </c>
      <c r="Q93" s="53">
        <f t="shared" si="22"/>
        <v>0</v>
      </c>
      <c r="R93" s="53">
        <f t="shared" si="22"/>
        <v>0</v>
      </c>
      <c r="S93" s="53">
        <f t="shared" si="22"/>
        <v>0</v>
      </c>
      <c r="T93" s="53">
        <f t="shared" si="22"/>
        <v>0</v>
      </c>
      <c r="U93" s="53">
        <f t="shared" si="22"/>
        <v>0</v>
      </c>
      <c r="V93" s="53">
        <f t="shared" si="22"/>
        <v>0</v>
      </c>
      <c r="W93" s="53">
        <f t="shared" si="22"/>
        <v>0</v>
      </c>
      <c r="X93" s="53">
        <f t="shared" si="22"/>
        <v>0</v>
      </c>
      <c r="Y93" s="53">
        <f t="shared" si="22"/>
        <v>0</v>
      </c>
      <c r="Z93" s="53">
        <f t="shared" si="22"/>
        <v>0</v>
      </c>
      <c r="AA93" s="53">
        <f t="shared" si="22"/>
        <v>0</v>
      </c>
      <c r="AB93" s="53">
        <f t="shared" si="22"/>
        <v>0</v>
      </c>
      <c r="AC93" s="53">
        <f t="shared" si="22"/>
        <v>0</v>
      </c>
      <c r="AD93" s="53">
        <f t="shared" si="22"/>
        <v>0</v>
      </c>
      <c r="AE93" s="53">
        <f t="shared" si="22"/>
        <v>0</v>
      </c>
      <c r="AF93" s="53">
        <f t="shared" si="22"/>
        <v>0</v>
      </c>
      <c r="AG93" s="53">
        <f t="shared" si="22"/>
        <v>0</v>
      </c>
      <c r="AH93" s="53">
        <f t="shared" si="22"/>
        <v>0</v>
      </c>
      <c r="AI93" s="53">
        <f t="shared" si="22"/>
        <v>0</v>
      </c>
      <c r="AJ93" s="53">
        <f t="shared" si="22"/>
        <v>0</v>
      </c>
      <c r="AK93" s="53">
        <f t="shared" si="22"/>
        <v>0</v>
      </c>
    </row>
    <row r="94" spans="5:37" ht="13.5" hidden="1" customHeight="1">
      <c r="E94" s="142" t="s">
        <v>64</v>
      </c>
      <c r="F94" s="53">
        <f t="shared" si="22"/>
        <v>0</v>
      </c>
      <c r="G94" s="53">
        <f t="shared" si="22"/>
        <v>0</v>
      </c>
      <c r="H94" s="53">
        <f t="shared" si="22"/>
        <v>0</v>
      </c>
      <c r="I94" s="53">
        <f t="shared" si="22"/>
        <v>0</v>
      </c>
      <c r="J94" s="53">
        <f t="shared" si="22"/>
        <v>0</v>
      </c>
      <c r="K94" s="53">
        <f t="shared" si="22"/>
        <v>0</v>
      </c>
      <c r="L94" s="53">
        <f t="shared" si="22"/>
        <v>0</v>
      </c>
      <c r="M94" s="53">
        <f t="shared" si="22"/>
        <v>0</v>
      </c>
      <c r="N94" s="53">
        <f t="shared" si="22"/>
        <v>0</v>
      </c>
      <c r="O94" s="53">
        <f t="shared" si="22"/>
        <v>0</v>
      </c>
      <c r="P94" s="53">
        <f t="shared" si="22"/>
        <v>0</v>
      </c>
      <c r="Q94" s="53">
        <f t="shared" si="22"/>
        <v>0</v>
      </c>
      <c r="R94" s="53">
        <f t="shared" si="22"/>
        <v>0</v>
      </c>
      <c r="S94" s="53">
        <f t="shared" si="22"/>
        <v>0</v>
      </c>
      <c r="T94" s="53">
        <f t="shared" si="22"/>
        <v>0</v>
      </c>
      <c r="U94" s="53">
        <f t="shared" si="22"/>
        <v>0</v>
      </c>
      <c r="V94" s="53">
        <f t="shared" si="22"/>
        <v>0</v>
      </c>
      <c r="W94" s="53">
        <f t="shared" si="22"/>
        <v>0</v>
      </c>
      <c r="X94" s="53">
        <f t="shared" si="22"/>
        <v>0</v>
      </c>
      <c r="Y94" s="53">
        <f t="shared" si="22"/>
        <v>0</v>
      </c>
      <c r="Z94" s="53">
        <f t="shared" si="22"/>
        <v>0</v>
      </c>
      <c r="AA94" s="53">
        <f t="shared" si="22"/>
        <v>0</v>
      </c>
      <c r="AB94" s="53">
        <f t="shared" si="22"/>
        <v>0</v>
      </c>
      <c r="AC94" s="53">
        <f t="shared" si="22"/>
        <v>0</v>
      </c>
      <c r="AD94" s="53">
        <f t="shared" si="22"/>
        <v>0</v>
      </c>
      <c r="AE94" s="53">
        <f t="shared" si="22"/>
        <v>0</v>
      </c>
      <c r="AF94" s="53">
        <f t="shared" si="22"/>
        <v>0</v>
      </c>
      <c r="AG94" s="53">
        <f t="shared" si="22"/>
        <v>0</v>
      </c>
      <c r="AH94" s="53">
        <f t="shared" si="22"/>
        <v>0</v>
      </c>
      <c r="AI94" s="53">
        <f t="shared" si="22"/>
        <v>0</v>
      </c>
      <c r="AJ94" s="53">
        <f t="shared" si="22"/>
        <v>0</v>
      </c>
      <c r="AK94" s="53">
        <f t="shared" si="22"/>
        <v>0</v>
      </c>
    </row>
    <row r="95" spans="5:37" ht="13.5" hidden="1" customHeight="1">
      <c r="E95" s="142" t="s">
        <v>65</v>
      </c>
      <c r="F95" s="53">
        <f t="shared" si="22"/>
        <v>0</v>
      </c>
      <c r="G95" s="53">
        <f t="shared" si="22"/>
        <v>0</v>
      </c>
      <c r="H95" s="53">
        <f t="shared" si="22"/>
        <v>0</v>
      </c>
      <c r="I95" s="53">
        <f t="shared" si="22"/>
        <v>0</v>
      </c>
      <c r="J95" s="53">
        <f t="shared" si="22"/>
        <v>0</v>
      </c>
      <c r="K95" s="53">
        <f t="shared" si="22"/>
        <v>0</v>
      </c>
      <c r="L95" s="53">
        <f t="shared" si="22"/>
        <v>0</v>
      </c>
      <c r="M95" s="53">
        <f t="shared" si="22"/>
        <v>0</v>
      </c>
      <c r="N95" s="53">
        <f t="shared" si="22"/>
        <v>0</v>
      </c>
      <c r="O95" s="53">
        <f t="shared" si="22"/>
        <v>0</v>
      </c>
      <c r="P95" s="53">
        <f t="shared" si="22"/>
        <v>0</v>
      </c>
      <c r="Q95" s="53">
        <f t="shared" si="22"/>
        <v>0</v>
      </c>
      <c r="R95" s="53">
        <f t="shared" si="22"/>
        <v>0</v>
      </c>
      <c r="S95" s="53">
        <f t="shared" si="22"/>
        <v>0</v>
      </c>
      <c r="T95" s="53">
        <f t="shared" si="22"/>
        <v>0</v>
      </c>
      <c r="U95" s="53">
        <f t="shared" si="22"/>
        <v>0</v>
      </c>
      <c r="V95" s="53">
        <f t="shared" si="22"/>
        <v>0</v>
      </c>
      <c r="W95" s="53">
        <f t="shared" si="22"/>
        <v>0</v>
      </c>
      <c r="X95" s="53">
        <f t="shared" si="22"/>
        <v>0</v>
      </c>
      <c r="Y95" s="53">
        <f t="shared" si="22"/>
        <v>0</v>
      </c>
      <c r="Z95" s="53">
        <f t="shared" si="22"/>
        <v>0</v>
      </c>
      <c r="AA95" s="53">
        <f t="shared" si="22"/>
        <v>0</v>
      </c>
      <c r="AB95" s="53">
        <f t="shared" si="22"/>
        <v>0</v>
      </c>
      <c r="AC95" s="53">
        <f t="shared" si="22"/>
        <v>0</v>
      </c>
      <c r="AD95" s="53">
        <f t="shared" si="22"/>
        <v>0</v>
      </c>
      <c r="AE95" s="53">
        <f t="shared" si="22"/>
        <v>0</v>
      </c>
      <c r="AF95" s="53">
        <f t="shared" si="22"/>
        <v>0</v>
      </c>
      <c r="AG95" s="53">
        <f t="shared" si="22"/>
        <v>0</v>
      </c>
      <c r="AH95" s="53">
        <f t="shared" si="22"/>
        <v>0</v>
      </c>
      <c r="AI95" s="53">
        <f t="shared" si="22"/>
        <v>0</v>
      </c>
      <c r="AJ95" s="53">
        <f t="shared" si="22"/>
        <v>0</v>
      </c>
      <c r="AK95" s="53">
        <f t="shared" si="22"/>
        <v>0</v>
      </c>
    </row>
    <row r="96" spans="5:37" ht="13.5" hidden="1" customHeight="1">
      <c r="E96" s="142" t="s">
        <v>66</v>
      </c>
      <c r="F96" s="53">
        <f t="shared" si="22"/>
        <v>0</v>
      </c>
      <c r="G96" s="53">
        <f t="shared" si="22"/>
        <v>0</v>
      </c>
      <c r="H96" s="53">
        <f t="shared" si="22"/>
        <v>0</v>
      </c>
      <c r="I96" s="53">
        <f t="shared" si="22"/>
        <v>0</v>
      </c>
      <c r="J96" s="53">
        <f t="shared" si="22"/>
        <v>0</v>
      </c>
      <c r="K96" s="53">
        <f t="shared" si="22"/>
        <v>0</v>
      </c>
      <c r="L96" s="53">
        <f t="shared" si="22"/>
        <v>0</v>
      </c>
      <c r="M96" s="53">
        <f t="shared" si="22"/>
        <v>0</v>
      </c>
      <c r="N96" s="53">
        <f t="shared" si="22"/>
        <v>0</v>
      </c>
      <c r="O96" s="53">
        <f t="shared" si="22"/>
        <v>0</v>
      </c>
      <c r="P96" s="53">
        <f t="shared" si="22"/>
        <v>0</v>
      </c>
      <c r="Q96" s="53">
        <f t="shared" si="22"/>
        <v>0</v>
      </c>
      <c r="R96" s="53">
        <f t="shared" si="22"/>
        <v>0</v>
      </c>
      <c r="S96" s="53">
        <f t="shared" si="22"/>
        <v>0</v>
      </c>
      <c r="T96" s="53">
        <f t="shared" si="22"/>
        <v>0</v>
      </c>
      <c r="U96" s="53">
        <f t="shared" si="22"/>
        <v>0</v>
      </c>
      <c r="V96" s="53">
        <f t="shared" si="22"/>
        <v>0</v>
      </c>
      <c r="W96" s="53">
        <f t="shared" si="22"/>
        <v>0</v>
      </c>
      <c r="X96" s="53">
        <f t="shared" si="22"/>
        <v>0</v>
      </c>
      <c r="Y96" s="53">
        <f t="shared" si="22"/>
        <v>0</v>
      </c>
      <c r="Z96" s="53">
        <f t="shared" si="22"/>
        <v>0</v>
      </c>
      <c r="AA96" s="53">
        <f t="shared" si="22"/>
        <v>0</v>
      </c>
      <c r="AB96" s="53">
        <f t="shared" si="22"/>
        <v>0</v>
      </c>
      <c r="AC96" s="53">
        <f t="shared" si="22"/>
        <v>0</v>
      </c>
      <c r="AD96" s="53">
        <f t="shared" si="22"/>
        <v>0</v>
      </c>
      <c r="AE96" s="53">
        <f t="shared" si="22"/>
        <v>0</v>
      </c>
      <c r="AF96" s="53">
        <f t="shared" si="22"/>
        <v>0</v>
      </c>
      <c r="AG96" s="53">
        <f t="shared" si="22"/>
        <v>0</v>
      </c>
      <c r="AH96" s="53">
        <f t="shared" si="22"/>
        <v>0</v>
      </c>
      <c r="AI96" s="53">
        <f t="shared" si="22"/>
        <v>0</v>
      </c>
      <c r="AJ96" s="53">
        <f t="shared" si="22"/>
        <v>0</v>
      </c>
      <c r="AK96" s="53">
        <f t="shared" si="22"/>
        <v>0</v>
      </c>
    </row>
    <row r="97" spans="5:37" ht="13.5" hidden="1" customHeight="1">
      <c r="E97" s="142" t="s">
        <v>67</v>
      </c>
      <c r="F97" s="53">
        <f t="shared" si="22"/>
        <v>0</v>
      </c>
      <c r="G97" s="53">
        <f t="shared" si="22"/>
        <v>0</v>
      </c>
      <c r="H97" s="53">
        <f t="shared" si="22"/>
        <v>0</v>
      </c>
      <c r="I97" s="53">
        <f t="shared" si="22"/>
        <v>0</v>
      </c>
      <c r="J97" s="53">
        <f t="shared" si="22"/>
        <v>0</v>
      </c>
      <c r="K97" s="53">
        <f t="shared" si="22"/>
        <v>0</v>
      </c>
      <c r="L97" s="53">
        <f t="shared" si="22"/>
        <v>0</v>
      </c>
      <c r="M97" s="53">
        <f t="shared" si="22"/>
        <v>0</v>
      </c>
      <c r="N97" s="53">
        <f t="shared" si="22"/>
        <v>0</v>
      </c>
      <c r="O97" s="53">
        <f t="shared" si="22"/>
        <v>0</v>
      </c>
      <c r="P97" s="53">
        <f t="shared" si="22"/>
        <v>0</v>
      </c>
      <c r="Q97" s="53">
        <f t="shared" si="22"/>
        <v>0</v>
      </c>
      <c r="R97" s="53">
        <f t="shared" si="22"/>
        <v>0</v>
      </c>
      <c r="S97" s="53">
        <f t="shared" si="22"/>
        <v>0</v>
      </c>
      <c r="T97" s="53">
        <f t="shared" si="22"/>
        <v>0</v>
      </c>
      <c r="U97" s="53">
        <f t="shared" si="22"/>
        <v>0</v>
      </c>
      <c r="V97" s="53">
        <f t="shared" si="22"/>
        <v>0</v>
      </c>
      <c r="W97" s="53">
        <f t="shared" si="22"/>
        <v>0</v>
      </c>
      <c r="X97" s="53">
        <f t="shared" si="22"/>
        <v>0</v>
      </c>
      <c r="Y97" s="53">
        <f t="shared" si="22"/>
        <v>0</v>
      </c>
      <c r="Z97" s="53">
        <f t="shared" si="22"/>
        <v>0</v>
      </c>
      <c r="AA97" s="53">
        <f t="shared" si="22"/>
        <v>0</v>
      </c>
      <c r="AB97" s="53">
        <f t="shared" si="22"/>
        <v>0</v>
      </c>
      <c r="AC97" s="53">
        <f t="shared" si="22"/>
        <v>0</v>
      </c>
      <c r="AD97" s="53">
        <f t="shared" si="22"/>
        <v>0</v>
      </c>
      <c r="AE97" s="53">
        <f t="shared" si="22"/>
        <v>0</v>
      </c>
      <c r="AF97" s="53">
        <f t="shared" si="22"/>
        <v>0</v>
      </c>
      <c r="AG97" s="53">
        <f t="shared" si="22"/>
        <v>0</v>
      </c>
      <c r="AH97" s="53">
        <f t="shared" si="22"/>
        <v>0</v>
      </c>
      <c r="AI97" s="53">
        <f t="shared" si="22"/>
        <v>0</v>
      </c>
      <c r="AJ97" s="53">
        <f t="shared" si="22"/>
        <v>0</v>
      </c>
      <c r="AK97" s="53">
        <f t="shared" si="22"/>
        <v>0</v>
      </c>
    </row>
    <row r="98" spans="5:37" ht="13.5" hidden="1" customHeight="1">
      <c r="E98" s="142" t="s">
        <v>68</v>
      </c>
      <c r="F98" s="53">
        <f t="shared" si="22"/>
        <v>0</v>
      </c>
      <c r="G98" s="53">
        <f t="shared" si="22"/>
        <v>0</v>
      </c>
      <c r="H98" s="53">
        <f t="shared" si="22"/>
        <v>0</v>
      </c>
      <c r="I98" s="53">
        <f t="shared" si="22"/>
        <v>0</v>
      </c>
      <c r="J98" s="53">
        <f t="shared" si="22"/>
        <v>0</v>
      </c>
      <c r="K98" s="53">
        <f t="shared" si="22"/>
        <v>0</v>
      </c>
      <c r="L98" s="53">
        <f t="shared" si="22"/>
        <v>0</v>
      </c>
      <c r="M98" s="53">
        <f t="shared" si="22"/>
        <v>0</v>
      </c>
      <c r="N98" s="53">
        <f t="shared" si="22"/>
        <v>0</v>
      </c>
      <c r="O98" s="53">
        <f t="shared" si="22"/>
        <v>0</v>
      </c>
      <c r="P98" s="53">
        <f t="shared" si="22"/>
        <v>0</v>
      </c>
      <c r="Q98" s="53">
        <f t="shared" si="22"/>
        <v>0</v>
      </c>
      <c r="R98" s="53">
        <f t="shared" si="22"/>
        <v>0</v>
      </c>
      <c r="S98" s="53">
        <f t="shared" si="22"/>
        <v>0</v>
      </c>
      <c r="T98" s="53">
        <f t="shared" si="22"/>
        <v>0</v>
      </c>
      <c r="U98" s="53">
        <f t="shared" si="22"/>
        <v>0</v>
      </c>
      <c r="V98" s="53">
        <f t="shared" si="22"/>
        <v>0</v>
      </c>
      <c r="W98" s="53">
        <f t="shared" si="22"/>
        <v>0</v>
      </c>
      <c r="X98" s="53">
        <f t="shared" si="22"/>
        <v>0</v>
      </c>
      <c r="Y98" s="53">
        <f t="shared" si="22"/>
        <v>0</v>
      </c>
      <c r="Z98" s="53">
        <f t="shared" si="22"/>
        <v>0</v>
      </c>
      <c r="AA98" s="53">
        <f t="shared" si="22"/>
        <v>0</v>
      </c>
      <c r="AB98" s="53">
        <f t="shared" si="22"/>
        <v>0</v>
      </c>
      <c r="AC98" s="53">
        <f t="shared" si="22"/>
        <v>0</v>
      </c>
      <c r="AD98" s="53">
        <f t="shared" si="22"/>
        <v>0</v>
      </c>
      <c r="AE98" s="53">
        <f t="shared" si="22"/>
        <v>0</v>
      </c>
      <c r="AF98" s="53">
        <f t="shared" si="22"/>
        <v>0</v>
      </c>
      <c r="AG98" s="53">
        <f t="shared" si="22"/>
        <v>0</v>
      </c>
      <c r="AH98" s="53">
        <f t="shared" si="22"/>
        <v>0</v>
      </c>
      <c r="AI98" s="53">
        <f t="shared" si="22"/>
        <v>0</v>
      </c>
      <c r="AJ98" s="53">
        <f t="shared" si="22"/>
        <v>0</v>
      </c>
      <c r="AK98" s="53">
        <f t="shared" si="22"/>
        <v>0</v>
      </c>
    </row>
    <row r="99" spans="5:37" ht="13.5" hidden="1" customHeight="1">
      <c r="E99" s="142" t="s">
        <v>69</v>
      </c>
      <c r="F99" s="53">
        <f t="shared" si="22"/>
        <v>0</v>
      </c>
      <c r="G99" s="53">
        <f t="shared" si="22"/>
        <v>0</v>
      </c>
      <c r="H99" s="53">
        <f t="shared" si="22"/>
        <v>0</v>
      </c>
      <c r="I99" s="53">
        <f t="shared" si="22"/>
        <v>0</v>
      </c>
      <c r="J99" s="53">
        <f t="shared" si="22"/>
        <v>0</v>
      </c>
      <c r="K99" s="53">
        <f t="shared" si="22"/>
        <v>0</v>
      </c>
      <c r="L99" s="53">
        <f t="shared" si="22"/>
        <v>0</v>
      </c>
      <c r="M99" s="53">
        <f t="shared" si="22"/>
        <v>0</v>
      </c>
      <c r="N99" s="53">
        <f t="shared" si="22"/>
        <v>0</v>
      </c>
      <c r="O99" s="53">
        <f t="shared" si="22"/>
        <v>0</v>
      </c>
      <c r="P99" s="53">
        <f t="shared" si="22"/>
        <v>0</v>
      </c>
      <c r="Q99" s="53">
        <f t="shared" si="22"/>
        <v>0</v>
      </c>
      <c r="R99" s="53">
        <f t="shared" si="22"/>
        <v>0</v>
      </c>
      <c r="S99" s="53">
        <f t="shared" si="22"/>
        <v>0</v>
      </c>
      <c r="T99" s="53">
        <f t="shared" si="22"/>
        <v>0</v>
      </c>
      <c r="U99" s="53">
        <f t="shared" si="22"/>
        <v>0</v>
      </c>
      <c r="V99" s="53">
        <f t="shared" si="22"/>
        <v>0</v>
      </c>
      <c r="W99" s="53">
        <f t="shared" si="22"/>
        <v>0</v>
      </c>
      <c r="X99" s="53">
        <f t="shared" si="22"/>
        <v>0</v>
      </c>
      <c r="Y99" s="53">
        <f t="shared" si="22"/>
        <v>0</v>
      </c>
      <c r="Z99" s="53">
        <f t="shared" si="22"/>
        <v>0</v>
      </c>
      <c r="AA99" s="53">
        <f t="shared" si="22"/>
        <v>0</v>
      </c>
      <c r="AB99" s="53">
        <f t="shared" si="22"/>
        <v>0</v>
      </c>
      <c r="AC99" s="53">
        <f t="shared" si="22"/>
        <v>0</v>
      </c>
      <c r="AD99" s="53">
        <f t="shared" si="22"/>
        <v>0</v>
      </c>
      <c r="AE99" s="53">
        <f t="shared" si="22"/>
        <v>0</v>
      </c>
      <c r="AF99" s="53">
        <f t="shared" si="22"/>
        <v>0</v>
      </c>
      <c r="AG99" s="53">
        <f t="shared" si="22"/>
        <v>0</v>
      </c>
      <c r="AH99" s="53">
        <f t="shared" si="22"/>
        <v>0</v>
      </c>
      <c r="AI99" s="53">
        <f t="shared" si="22"/>
        <v>0</v>
      </c>
      <c r="AJ99" s="53">
        <f t="shared" si="22"/>
        <v>0</v>
      </c>
      <c r="AK99" s="53">
        <f t="shared" ref="AK99" si="23">IF(COUNTIF(AL$11:AL$30,$E99)=0,0,1)</f>
        <v>0</v>
      </c>
    </row>
    <row r="100" spans="5:37" ht="13.5" customHeight="1"/>
  </sheetData>
  <sheetProtection algorithmName="SHA-512" hashValue="r7Q9Ei8g20c40GyzIMGGw+wZxBuKAlhIgH05SgAgUH7g8ov8C1VwdHTZ7sVmbo0m+582XC5Un61/V0ueetCF5g==" saltValue="I0WjE3cYgvaVbebrhHrU+w==" spinCount="100000" sheet="1" formatCells="0"/>
  <mergeCells count="421">
    <mergeCell ref="A1:E1"/>
    <mergeCell ref="AO1:AP1"/>
    <mergeCell ref="AV1:AV2"/>
    <mergeCell ref="AW1:AW2"/>
    <mergeCell ref="AO2:AP3"/>
    <mergeCell ref="A3:G5"/>
    <mergeCell ref="H3:Z5"/>
    <mergeCell ref="AS3:AV5"/>
    <mergeCell ref="AW3:BB5"/>
    <mergeCell ref="Q7:Q10"/>
    <mergeCell ref="R7:R10"/>
    <mergeCell ref="G7:G10"/>
    <mergeCell ref="H7:H10"/>
    <mergeCell ref="I7:I10"/>
    <mergeCell ref="J7:J10"/>
    <mergeCell ref="K7:K10"/>
    <mergeCell ref="L7:L10"/>
    <mergeCell ref="Y7:Y10"/>
    <mergeCell ref="S7:S10"/>
    <mergeCell ref="T7:T10"/>
    <mergeCell ref="U7:U10"/>
    <mergeCell ref="V7:V10"/>
    <mergeCell ref="W7:W10"/>
    <mergeCell ref="X7:X10"/>
    <mergeCell ref="A7:B10"/>
    <mergeCell ref="C7:C10"/>
    <mergeCell ref="D7:D10"/>
    <mergeCell ref="E7:E10"/>
    <mergeCell ref="F7:F10"/>
    <mergeCell ref="M7:M10"/>
    <mergeCell ref="N7:N10"/>
    <mergeCell ref="O7:O10"/>
    <mergeCell ref="P7:P10"/>
    <mergeCell ref="BE3:BF3"/>
    <mergeCell ref="AB5:AD5"/>
    <mergeCell ref="AE5:AK5"/>
    <mergeCell ref="AM5:AQ5"/>
    <mergeCell ref="BE5:BF5"/>
    <mergeCell ref="Z7:Z10"/>
    <mergeCell ref="AE7:AE10"/>
    <mergeCell ref="AF7:AF10"/>
    <mergeCell ref="AG7:AG10"/>
    <mergeCell ref="AH7:AH10"/>
    <mergeCell ref="AI7:AI10"/>
    <mergeCell ref="AJ7:AJ10"/>
    <mergeCell ref="AA7:AA10"/>
    <mergeCell ref="AB7:AB10"/>
    <mergeCell ref="AC7:AC10"/>
    <mergeCell ref="AD7:AD10"/>
    <mergeCell ref="AT7:AT8"/>
    <mergeCell ref="AU7:AU8"/>
    <mergeCell ref="AV7:AV8"/>
    <mergeCell ref="AW7:AW8"/>
    <mergeCell ref="AX7:AX8"/>
    <mergeCell ref="AK7:AK10"/>
    <mergeCell ref="AL7:AL10"/>
    <mergeCell ref="AM7:AM10"/>
    <mergeCell ref="AN7:AN10"/>
    <mergeCell ref="AO7:AO10"/>
    <mergeCell ref="AR7:AR8"/>
    <mergeCell ref="CE8:CE10"/>
    <mergeCell ref="AR9:AR18"/>
    <mergeCell ref="AS9:AS10"/>
    <mergeCell ref="AT9:AT10"/>
    <mergeCell ref="AU9:AU10"/>
    <mergeCell ref="AV9:AV10"/>
    <mergeCell ref="AW9:AW10"/>
    <mergeCell ref="AX9:AX10"/>
    <mergeCell ref="AY9:AY10"/>
    <mergeCell ref="AZ9:AZ10"/>
    <mergeCell ref="BE7:BE8"/>
    <mergeCell ref="BF7:BF8"/>
    <mergeCell ref="CA8:CA10"/>
    <mergeCell ref="CB8:CB10"/>
    <mergeCell ref="CC8:CC10"/>
    <mergeCell ref="CD8:CD10"/>
    <mergeCell ref="BH9:BI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AU13:AU14"/>
    <mergeCell ref="AV13:AV14"/>
    <mergeCell ref="BE9:BE10"/>
    <mergeCell ref="BF9:BF10"/>
    <mergeCell ref="BD11:BD12"/>
    <mergeCell ref="BE11:BE12"/>
    <mergeCell ref="BF11:BF12"/>
    <mergeCell ref="BH11:BK11"/>
    <mergeCell ref="BM12:BM15"/>
    <mergeCell ref="BD13:BD14"/>
    <mergeCell ref="BE13:BE14"/>
    <mergeCell ref="BN12:BN15"/>
    <mergeCell ref="BE15:BE16"/>
    <mergeCell ref="BF15:BF16"/>
    <mergeCell ref="AX11:AX12"/>
    <mergeCell ref="AY11:AY12"/>
    <mergeCell ref="AZ11:AZ12"/>
    <mergeCell ref="BA11:BA12"/>
    <mergeCell ref="BB11:BB12"/>
    <mergeCell ref="BC11:BC12"/>
    <mergeCell ref="BF13:BF14"/>
    <mergeCell ref="AZ13:AZ14"/>
    <mergeCell ref="BA13:BA14"/>
    <mergeCell ref="BB13:BB14"/>
    <mergeCell ref="AZ15:AZ16"/>
    <mergeCell ref="BA15:BA16"/>
    <mergeCell ref="BB15:BB16"/>
    <mergeCell ref="AX15:AX16"/>
    <mergeCell ref="AX13:AX14"/>
    <mergeCell ref="AY13:AY14"/>
    <mergeCell ref="AY15:AY16"/>
    <mergeCell ref="BE17:BE18"/>
    <mergeCell ref="BF17:BF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F19:BF20"/>
    <mergeCell ref="AS21:AS22"/>
    <mergeCell ref="AT21:AT22"/>
    <mergeCell ref="AU21:AU22"/>
    <mergeCell ref="AV21:AV22"/>
    <mergeCell ref="AW21:AW22"/>
    <mergeCell ref="AX21:AX22"/>
    <mergeCell ref="AY21:AY22"/>
    <mergeCell ref="AZ21:AZ22"/>
    <mergeCell ref="BA21:BA22"/>
    <mergeCell ref="AZ19:AZ20"/>
    <mergeCell ref="BA19:BA20"/>
    <mergeCell ref="BB19:BB20"/>
    <mergeCell ref="BC19:BC20"/>
    <mergeCell ref="BD19:BD20"/>
    <mergeCell ref="BE19:BE20"/>
    <mergeCell ref="BB21:BB22"/>
    <mergeCell ref="BC21:BC22"/>
    <mergeCell ref="BD21:BD22"/>
    <mergeCell ref="BE21:BE22"/>
    <mergeCell ref="BF21:BF22"/>
    <mergeCell ref="BD23:BD24"/>
    <mergeCell ref="BE23:BE24"/>
    <mergeCell ref="BF23:BF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F25:BF26"/>
    <mergeCell ref="AZ25:AZ26"/>
    <mergeCell ref="BA25:BA26"/>
    <mergeCell ref="BD33:BD34"/>
    <mergeCell ref="BE33:BE34"/>
    <mergeCell ref="BF33:BF34"/>
    <mergeCell ref="BA33:BA34"/>
    <mergeCell ref="BB33:BB34"/>
    <mergeCell ref="BC33:BC34"/>
    <mergeCell ref="BB25:BB26"/>
    <mergeCell ref="BC25:BC26"/>
    <mergeCell ref="BD25:BD26"/>
    <mergeCell ref="BE25:BE26"/>
    <mergeCell ref="BB27:BB28"/>
    <mergeCell ref="BC27:BC28"/>
    <mergeCell ref="BD27:BD28"/>
    <mergeCell ref="BE27:BE28"/>
    <mergeCell ref="BF27:BF28"/>
    <mergeCell ref="BA27:BA28"/>
    <mergeCell ref="BC29:BC30"/>
    <mergeCell ref="BD29:BD30"/>
    <mergeCell ref="BE29:BE30"/>
    <mergeCell ref="BF29:BF30"/>
    <mergeCell ref="AZ29:AZ30"/>
    <mergeCell ref="BA29:BA30"/>
    <mergeCell ref="BB29:BB30"/>
    <mergeCell ref="BD31:BD32"/>
    <mergeCell ref="BE31:BE32"/>
    <mergeCell ref="BF31:BF32"/>
    <mergeCell ref="BA31:BA32"/>
    <mergeCell ref="BB31:BB32"/>
    <mergeCell ref="BC31:BC32"/>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BB35:BB36"/>
    <mergeCell ref="BC35:BC36"/>
    <mergeCell ref="BD35:BD36"/>
    <mergeCell ref="BE35:BE36"/>
    <mergeCell ref="BF35:BF36"/>
    <mergeCell ref="AU35:AU36"/>
    <mergeCell ref="AV35:AV36"/>
    <mergeCell ref="AW35:AW36"/>
    <mergeCell ref="AX35:AX36"/>
    <mergeCell ref="AY35:AY36"/>
    <mergeCell ref="AZ35:AZ36"/>
    <mergeCell ref="BA35:BA36"/>
    <mergeCell ref="BE37:BE38"/>
    <mergeCell ref="BF37:BF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A39:BA40"/>
    <mergeCell ref="BB39:BB40"/>
    <mergeCell ref="BC39:BC40"/>
    <mergeCell ref="BD39:BD40"/>
    <mergeCell ref="BE39:BE40"/>
    <mergeCell ref="BF39:BF40"/>
    <mergeCell ref="AU39:AU40"/>
    <mergeCell ref="AV39:AV40"/>
    <mergeCell ref="AW39:AW40"/>
    <mergeCell ref="AX39:AX40"/>
    <mergeCell ref="AY39:AY40"/>
    <mergeCell ref="AZ39:AZ40"/>
    <mergeCell ref="BE41:BE42"/>
    <mergeCell ref="BF41:BF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D43:BD44"/>
    <mergeCell ref="BE43:BE44"/>
    <mergeCell ref="BF43:BF44"/>
    <mergeCell ref="C44:D44"/>
    <mergeCell ref="AV43:AV44"/>
    <mergeCell ref="AW43:AW44"/>
    <mergeCell ref="AX43:AX44"/>
    <mergeCell ref="AY43:AY44"/>
    <mergeCell ref="AZ43:AZ44"/>
    <mergeCell ref="BA43:BA44"/>
    <mergeCell ref="BC45:BC46"/>
    <mergeCell ref="BD45:BD46"/>
    <mergeCell ref="BE45:BE46"/>
    <mergeCell ref="BF45:BF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E47:BE48"/>
    <mergeCell ref="BF47:BF48"/>
    <mergeCell ref="C48:D48"/>
    <mergeCell ref="C49:D49"/>
    <mergeCell ref="AR49:AT50"/>
    <mergeCell ref="AU49:AU50"/>
    <mergeCell ref="AV49:AV50"/>
    <mergeCell ref="AW49:AW50"/>
    <mergeCell ref="AW47:AW48"/>
    <mergeCell ref="AX47:AX48"/>
    <mergeCell ref="AY47:AY48"/>
    <mergeCell ref="AZ47:AZ48"/>
    <mergeCell ref="BA47:BA48"/>
    <mergeCell ref="BB47:BB48"/>
    <mergeCell ref="W54:Y54"/>
    <mergeCell ref="AR54:AT54"/>
    <mergeCell ref="W55:Y55"/>
    <mergeCell ref="BD49:BD50"/>
    <mergeCell ref="BE49:BE50"/>
    <mergeCell ref="BF49:BF50"/>
    <mergeCell ref="C50:F50"/>
    <mergeCell ref="AR51:AT51"/>
    <mergeCell ref="A52:E55"/>
    <mergeCell ref="W52:Y52"/>
    <mergeCell ref="AR52:AT52"/>
    <mergeCell ref="W53:Y53"/>
    <mergeCell ref="AR53:AT53"/>
    <mergeCell ref="AX49:AX50"/>
    <mergeCell ref="AY49:AY50"/>
    <mergeCell ref="AZ49:AZ50"/>
    <mergeCell ref="BA49:BA50"/>
    <mergeCell ref="BB49:BB50"/>
    <mergeCell ref="BC49:BC50"/>
  </mergeCells>
  <phoneticPr fontId="1"/>
  <conditionalFormatting sqref="B11:B30 E11:AJ30 F37:AJ49">
    <cfRule type="containsBlanks" dxfId="92" priority="13" stopIfTrue="1">
      <formula>LEN(TRIM(B11))=0</formula>
    </cfRule>
  </conditionalFormatting>
  <conditionalFormatting sqref="G33:AJ33">
    <cfRule type="containsBlanks" dxfId="91" priority="12" stopIfTrue="1">
      <formula>LEN(TRIM(G33))=0</formula>
    </cfRule>
  </conditionalFormatting>
  <conditionalFormatting sqref="G53:V53">
    <cfRule type="containsBlanks" dxfId="90" priority="11" stopIfTrue="1">
      <formula>LEN(TRIM(G53))=0</formula>
    </cfRule>
  </conditionalFormatting>
  <conditionalFormatting sqref="G36:AJ36 G7:AJ10">
    <cfRule type="expression" dxfId="89" priority="9" stopIfTrue="1">
      <formula>WEEKDAY(G7,1)=1</formula>
    </cfRule>
    <cfRule type="expression" dxfId="88" priority="10" stopIfTrue="1">
      <formula>WEEKDAY(G7,1)=7</formula>
    </cfRule>
  </conditionalFormatting>
  <conditionalFormatting sqref="AE5 AM5">
    <cfRule type="containsBlanks" dxfId="87" priority="8" stopIfTrue="1">
      <formula>LEN(TRIM(AE5))=0</formula>
    </cfRule>
  </conditionalFormatting>
  <conditionalFormatting sqref="AW1:AW2">
    <cfRule type="containsBlanks" dxfId="86" priority="6" stopIfTrue="1">
      <formula>LEN(TRIM(AW1))=0</formula>
    </cfRule>
  </conditionalFormatting>
  <conditionalFormatting sqref="AK11:AK30 AK37:AK49">
    <cfRule type="containsBlanks" dxfId="85" priority="5" stopIfTrue="1">
      <formula>LEN(TRIM(AK11))=0</formula>
    </cfRule>
  </conditionalFormatting>
  <conditionalFormatting sqref="AK33">
    <cfRule type="containsBlanks" dxfId="84" priority="4" stopIfTrue="1">
      <formula>LEN(TRIM(AK33))=0</formula>
    </cfRule>
  </conditionalFormatting>
  <conditionalFormatting sqref="AK36 AK7:AK10">
    <cfRule type="expression" dxfId="83" priority="2" stopIfTrue="1">
      <formula>WEEKDAY(AK7,1)=1</formula>
    </cfRule>
    <cfRule type="expression" dxfId="82" priority="3" stopIfTrue="1">
      <formula>WEEKDAY(AK7,1)=7</formula>
    </cfRule>
  </conditionalFormatting>
  <conditionalFormatting sqref="AU9:AU48 AS9:AS48">
    <cfRule type="containsBlanks" dxfId="81" priority="1">
      <formula>LEN(TRIM(AS9))=0</formula>
    </cfRule>
  </conditionalFormatting>
  <dataValidations count="5">
    <dataValidation type="list" allowBlank="1" showInputMessage="1" showErrorMessage="1" sqref="B11:B30" xr:uid="{00000000-0002-0000-0200-000000000000}">
      <formula1>"TR,FW1,FW2,FW3"</formula1>
    </dataValidation>
    <dataValidation type="whole" operator="lessThanOrEqual" allowBlank="1" showInputMessage="1" showErrorMessage="1" error="月当たりの上限額は２万円となります。_x000a_（男性研修生は対象外）" sqref="BE19:BE48 BE65555:BE65584 BE131091:BE131120 BE196627:BE196656 BE262163:BE262192 BE327699:BE327728 BE393235:BE393264 BE458771:BE458800 BE524307:BE524336 BE589843:BE589872 BE655379:BE655408 BE720915:BE720944 BE786451:BE786480 BE851987:BE852016 BE917523:BE917552 BE983059:BE983088" xr:uid="{00000000-0002-0000-0200-000001000000}">
      <formula1>20000</formula1>
    </dataValidation>
    <dataValidation type="list" allowBlank="1" showInputMessage="1" showErrorMessage="1" sqref="WWO983077:WXS983089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73:AK65585 KC65573:LG65585 TY65573:VC65585 ADU65573:AEY65585 ANQ65573:AOU65585 AXM65573:AYQ65585 BHI65573:BIM65585 BRE65573:BSI65585 CBA65573:CCE65585 CKW65573:CMA65585 CUS65573:CVW65585 DEO65573:DFS65585 DOK65573:DPO65585 DYG65573:DZK65585 EIC65573:EJG65585 ERY65573:ETC65585 FBU65573:FCY65585 FLQ65573:FMU65585 FVM65573:FWQ65585 GFI65573:GGM65585 GPE65573:GQI65585 GZA65573:HAE65585 HIW65573:HKA65585 HSS65573:HTW65585 ICO65573:IDS65585 IMK65573:INO65585 IWG65573:IXK65585 JGC65573:JHG65585 JPY65573:JRC65585 JZU65573:KAY65585 KJQ65573:KKU65585 KTM65573:KUQ65585 LDI65573:LEM65585 LNE65573:LOI65585 LXA65573:LYE65585 MGW65573:MIA65585 MQS65573:MRW65585 NAO65573:NBS65585 NKK65573:NLO65585 NUG65573:NVK65585 OEC65573:OFG65585 ONY65573:OPC65585 OXU65573:OYY65585 PHQ65573:PIU65585 PRM65573:PSQ65585 QBI65573:QCM65585 QLE65573:QMI65585 QVA65573:QWE65585 REW65573:RGA65585 ROS65573:RPW65585 RYO65573:RZS65585 SIK65573:SJO65585 SSG65573:STK65585 TCC65573:TDG65585 TLY65573:TNC65585 TVU65573:TWY65585 UFQ65573:UGU65585 UPM65573:UQQ65585 UZI65573:VAM65585 VJE65573:VKI65585 VTA65573:VUE65585 WCW65573:WEA65585 WMS65573:WNW65585 WWO65573:WXS65585 F131109:AK131121 KC131109:LG131121 TY131109:VC131121 ADU131109:AEY131121 ANQ131109:AOU131121 AXM131109:AYQ131121 BHI131109:BIM131121 BRE131109:BSI131121 CBA131109:CCE131121 CKW131109:CMA131121 CUS131109:CVW131121 DEO131109:DFS131121 DOK131109:DPO131121 DYG131109:DZK131121 EIC131109:EJG131121 ERY131109:ETC131121 FBU131109:FCY131121 FLQ131109:FMU131121 FVM131109:FWQ131121 GFI131109:GGM131121 GPE131109:GQI131121 GZA131109:HAE131121 HIW131109:HKA131121 HSS131109:HTW131121 ICO131109:IDS131121 IMK131109:INO131121 IWG131109:IXK131121 JGC131109:JHG131121 JPY131109:JRC131121 JZU131109:KAY131121 KJQ131109:KKU131121 KTM131109:KUQ131121 LDI131109:LEM131121 LNE131109:LOI131121 LXA131109:LYE131121 MGW131109:MIA131121 MQS131109:MRW131121 NAO131109:NBS131121 NKK131109:NLO131121 NUG131109:NVK131121 OEC131109:OFG131121 ONY131109:OPC131121 OXU131109:OYY131121 PHQ131109:PIU131121 PRM131109:PSQ131121 QBI131109:QCM131121 QLE131109:QMI131121 QVA131109:QWE131121 REW131109:RGA131121 ROS131109:RPW131121 RYO131109:RZS131121 SIK131109:SJO131121 SSG131109:STK131121 TCC131109:TDG131121 TLY131109:TNC131121 TVU131109:TWY131121 UFQ131109:UGU131121 UPM131109:UQQ131121 UZI131109:VAM131121 VJE131109:VKI131121 VTA131109:VUE131121 WCW131109:WEA131121 WMS131109:WNW131121 WWO131109:WXS131121 F196645:AK196657 KC196645:LG196657 TY196645:VC196657 ADU196645:AEY196657 ANQ196645:AOU196657 AXM196645:AYQ196657 BHI196645:BIM196657 BRE196645:BSI196657 CBA196645:CCE196657 CKW196645:CMA196657 CUS196645:CVW196657 DEO196645:DFS196657 DOK196645:DPO196657 DYG196645:DZK196657 EIC196645:EJG196657 ERY196645:ETC196657 FBU196645:FCY196657 FLQ196645:FMU196657 FVM196645:FWQ196657 GFI196645:GGM196657 GPE196645:GQI196657 GZA196645:HAE196657 HIW196645:HKA196657 HSS196645:HTW196657 ICO196645:IDS196657 IMK196645:INO196657 IWG196645:IXK196657 JGC196645:JHG196657 JPY196645:JRC196657 JZU196645:KAY196657 KJQ196645:KKU196657 KTM196645:KUQ196657 LDI196645:LEM196657 LNE196645:LOI196657 LXA196645:LYE196657 MGW196645:MIA196657 MQS196645:MRW196657 NAO196645:NBS196657 NKK196645:NLO196657 NUG196645:NVK196657 OEC196645:OFG196657 ONY196645:OPC196657 OXU196645:OYY196657 PHQ196645:PIU196657 PRM196645:PSQ196657 QBI196645:QCM196657 QLE196645:QMI196657 QVA196645:QWE196657 REW196645:RGA196657 ROS196645:RPW196657 RYO196645:RZS196657 SIK196645:SJO196657 SSG196645:STK196657 TCC196645:TDG196657 TLY196645:TNC196657 TVU196645:TWY196657 UFQ196645:UGU196657 UPM196645:UQQ196657 UZI196645:VAM196657 VJE196645:VKI196657 VTA196645:VUE196657 WCW196645:WEA196657 WMS196645:WNW196657 WWO196645:WXS196657 F262181:AK262193 KC262181:LG262193 TY262181:VC262193 ADU262181:AEY262193 ANQ262181:AOU262193 AXM262181:AYQ262193 BHI262181:BIM262193 BRE262181:BSI262193 CBA262181:CCE262193 CKW262181:CMA262193 CUS262181:CVW262193 DEO262181:DFS262193 DOK262181:DPO262193 DYG262181:DZK262193 EIC262181:EJG262193 ERY262181:ETC262193 FBU262181:FCY262193 FLQ262181:FMU262193 FVM262181:FWQ262193 GFI262181:GGM262193 GPE262181:GQI262193 GZA262181:HAE262193 HIW262181:HKA262193 HSS262181:HTW262193 ICO262181:IDS262193 IMK262181:INO262193 IWG262181:IXK262193 JGC262181:JHG262193 JPY262181:JRC262193 JZU262181:KAY262193 KJQ262181:KKU262193 KTM262181:KUQ262193 LDI262181:LEM262193 LNE262181:LOI262193 LXA262181:LYE262193 MGW262181:MIA262193 MQS262181:MRW262193 NAO262181:NBS262193 NKK262181:NLO262193 NUG262181:NVK262193 OEC262181:OFG262193 ONY262181:OPC262193 OXU262181:OYY262193 PHQ262181:PIU262193 PRM262181:PSQ262193 QBI262181:QCM262193 QLE262181:QMI262193 QVA262181:QWE262193 REW262181:RGA262193 ROS262181:RPW262193 RYO262181:RZS262193 SIK262181:SJO262193 SSG262181:STK262193 TCC262181:TDG262193 TLY262181:TNC262193 TVU262181:TWY262193 UFQ262181:UGU262193 UPM262181:UQQ262193 UZI262181:VAM262193 VJE262181:VKI262193 VTA262181:VUE262193 WCW262181:WEA262193 WMS262181:WNW262193 WWO262181:WXS262193 F327717:AK327729 KC327717:LG327729 TY327717:VC327729 ADU327717:AEY327729 ANQ327717:AOU327729 AXM327717:AYQ327729 BHI327717:BIM327729 BRE327717:BSI327729 CBA327717:CCE327729 CKW327717:CMA327729 CUS327717:CVW327729 DEO327717:DFS327729 DOK327717:DPO327729 DYG327717:DZK327729 EIC327717:EJG327729 ERY327717:ETC327729 FBU327717:FCY327729 FLQ327717:FMU327729 FVM327717:FWQ327729 GFI327717:GGM327729 GPE327717:GQI327729 GZA327717:HAE327729 HIW327717:HKA327729 HSS327717:HTW327729 ICO327717:IDS327729 IMK327717:INO327729 IWG327717:IXK327729 JGC327717:JHG327729 JPY327717:JRC327729 JZU327717:KAY327729 KJQ327717:KKU327729 KTM327717:KUQ327729 LDI327717:LEM327729 LNE327717:LOI327729 LXA327717:LYE327729 MGW327717:MIA327729 MQS327717:MRW327729 NAO327717:NBS327729 NKK327717:NLO327729 NUG327717:NVK327729 OEC327717:OFG327729 ONY327717:OPC327729 OXU327717:OYY327729 PHQ327717:PIU327729 PRM327717:PSQ327729 QBI327717:QCM327729 QLE327717:QMI327729 QVA327717:QWE327729 REW327717:RGA327729 ROS327717:RPW327729 RYO327717:RZS327729 SIK327717:SJO327729 SSG327717:STK327729 TCC327717:TDG327729 TLY327717:TNC327729 TVU327717:TWY327729 UFQ327717:UGU327729 UPM327717:UQQ327729 UZI327717:VAM327729 VJE327717:VKI327729 VTA327717:VUE327729 WCW327717:WEA327729 WMS327717:WNW327729 WWO327717:WXS327729 F393253:AK393265 KC393253:LG393265 TY393253:VC393265 ADU393253:AEY393265 ANQ393253:AOU393265 AXM393253:AYQ393265 BHI393253:BIM393265 BRE393253:BSI393265 CBA393253:CCE393265 CKW393253:CMA393265 CUS393253:CVW393265 DEO393253:DFS393265 DOK393253:DPO393265 DYG393253:DZK393265 EIC393253:EJG393265 ERY393253:ETC393265 FBU393253:FCY393265 FLQ393253:FMU393265 FVM393253:FWQ393265 GFI393253:GGM393265 GPE393253:GQI393265 GZA393253:HAE393265 HIW393253:HKA393265 HSS393253:HTW393265 ICO393253:IDS393265 IMK393253:INO393265 IWG393253:IXK393265 JGC393253:JHG393265 JPY393253:JRC393265 JZU393253:KAY393265 KJQ393253:KKU393265 KTM393253:KUQ393265 LDI393253:LEM393265 LNE393253:LOI393265 LXA393253:LYE393265 MGW393253:MIA393265 MQS393253:MRW393265 NAO393253:NBS393265 NKK393253:NLO393265 NUG393253:NVK393265 OEC393253:OFG393265 ONY393253:OPC393265 OXU393253:OYY393265 PHQ393253:PIU393265 PRM393253:PSQ393265 QBI393253:QCM393265 QLE393253:QMI393265 QVA393253:QWE393265 REW393253:RGA393265 ROS393253:RPW393265 RYO393253:RZS393265 SIK393253:SJO393265 SSG393253:STK393265 TCC393253:TDG393265 TLY393253:TNC393265 TVU393253:TWY393265 UFQ393253:UGU393265 UPM393253:UQQ393265 UZI393253:VAM393265 VJE393253:VKI393265 VTA393253:VUE393265 WCW393253:WEA393265 WMS393253:WNW393265 WWO393253:WXS393265 F458789:AK458801 KC458789:LG458801 TY458789:VC458801 ADU458789:AEY458801 ANQ458789:AOU458801 AXM458789:AYQ458801 BHI458789:BIM458801 BRE458789:BSI458801 CBA458789:CCE458801 CKW458789:CMA458801 CUS458789:CVW458801 DEO458789:DFS458801 DOK458789:DPO458801 DYG458789:DZK458801 EIC458789:EJG458801 ERY458789:ETC458801 FBU458789:FCY458801 FLQ458789:FMU458801 FVM458789:FWQ458801 GFI458789:GGM458801 GPE458789:GQI458801 GZA458789:HAE458801 HIW458789:HKA458801 HSS458789:HTW458801 ICO458789:IDS458801 IMK458789:INO458801 IWG458789:IXK458801 JGC458789:JHG458801 JPY458789:JRC458801 JZU458789:KAY458801 KJQ458789:KKU458801 KTM458789:KUQ458801 LDI458789:LEM458801 LNE458789:LOI458801 LXA458789:LYE458801 MGW458789:MIA458801 MQS458789:MRW458801 NAO458789:NBS458801 NKK458789:NLO458801 NUG458789:NVK458801 OEC458789:OFG458801 ONY458789:OPC458801 OXU458789:OYY458801 PHQ458789:PIU458801 PRM458789:PSQ458801 QBI458789:QCM458801 QLE458789:QMI458801 QVA458789:QWE458801 REW458789:RGA458801 ROS458789:RPW458801 RYO458789:RZS458801 SIK458789:SJO458801 SSG458789:STK458801 TCC458789:TDG458801 TLY458789:TNC458801 TVU458789:TWY458801 UFQ458789:UGU458801 UPM458789:UQQ458801 UZI458789:VAM458801 VJE458789:VKI458801 VTA458789:VUE458801 WCW458789:WEA458801 WMS458789:WNW458801 WWO458789:WXS458801 F524325:AK524337 KC524325:LG524337 TY524325:VC524337 ADU524325:AEY524337 ANQ524325:AOU524337 AXM524325:AYQ524337 BHI524325:BIM524337 BRE524325:BSI524337 CBA524325:CCE524337 CKW524325:CMA524337 CUS524325:CVW524337 DEO524325:DFS524337 DOK524325:DPO524337 DYG524325:DZK524337 EIC524325:EJG524337 ERY524325:ETC524337 FBU524325:FCY524337 FLQ524325:FMU524337 FVM524325:FWQ524337 GFI524325:GGM524337 GPE524325:GQI524337 GZA524325:HAE524337 HIW524325:HKA524337 HSS524325:HTW524337 ICO524325:IDS524337 IMK524325:INO524337 IWG524325:IXK524337 JGC524325:JHG524337 JPY524325:JRC524337 JZU524325:KAY524337 KJQ524325:KKU524337 KTM524325:KUQ524337 LDI524325:LEM524337 LNE524325:LOI524337 LXA524325:LYE524337 MGW524325:MIA524337 MQS524325:MRW524337 NAO524325:NBS524337 NKK524325:NLO524337 NUG524325:NVK524337 OEC524325:OFG524337 ONY524325:OPC524337 OXU524325:OYY524337 PHQ524325:PIU524337 PRM524325:PSQ524337 QBI524325:QCM524337 QLE524325:QMI524337 QVA524325:QWE524337 REW524325:RGA524337 ROS524325:RPW524337 RYO524325:RZS524337 SIK524325:SJO524337 SSG524325:STK524337 TCC524325:TDG524337 TLY524325:TNC524337 TVU524325:TWY524337 UFQ524325:UGU524337 UPM524325:UQQ524337 UZI524325:VAM524337 VJE524325:VKI524337 VTA524325:VUE524337 WCW524325:WEA524337 WMS524325:WNW524337 WWO524325:WXS524337 F589861:AK589873 KC589861:LG589873 TY589861:VC589873 ADU589861:AEY589873 ANQ589861:AOU589873 AXM589861:AYQ589873 BHI589861:BIM589873 BRE589861:BSI589873 CBA589861:CCE589873 CKW589861:CMA589873 CUS589861:CVW589873 DEO589861:DFS589873 DOK589861:DPO589873 DYG589861:DZK589873 EIC589861:EJG589873 ERY589861:ETC589873 FBU589861:FCY589873 FLQ589861:FMU589873 FVM589861:FWQ589873 GFI589861:GGM589873 GPE589861:GQI589873 GZA589861:HAE589873 HIW589861:HKA589873 HSS589861:HTW589873 ICO589861:IDS589873 IMK589861:INO589873 IWG589861:IXK589873 JGC589861:JHG589873 JPY589861:JRC589873 JZU589861:KAY589873 KJQ589861:KKU589873 KTM589861:KUQ589873 LDI589861:LEM589873 LNE589861:LOI589873 LXA589861:LYE589873 MGW589861:MIA589873 MQS589861:MRW589873 NAO589861:NBS589873 NKK589861:NLO589873 NUG589861:NVK589873 OEC589861:OFG589873 ONY589861:OPC589873 OXU589861:OYY589873 PHQ589861:PIU589873 PRM589861:PSQ589873 QBI589861:QCM589873 QLE589861:QMI589873 QVA589861:QWE589873 REW589861:RGA589873 ROS589861:RPW589873 RYO589861:RZS589873 SIK589861:SJO589873 SSG589861:STK589873 TCC589861:TDG589873 TLY589861:TNC589873 TVU589861:TWY589873 UFQ589861:UGU589873 UPM589861:UQQ589873 UZI589861:VAM589873 VJE589861:VKI589873 VTA589861:VUE589873 WCW589861:WEA589873 WMS589861:WNW589873 WWO589861:WXS589873 F655397:AK655409 KC655397:LG655409 TY655397:VC655409 ADU655397:AEY655409 ANQ655397:AOU655409 AXM655397:AYQ655409 BHI655397:BIM655409 BRE655397:BSI655409 CBA655397:CCE655409 CKW655397:CMA655409 CUS655397:CVW655409 DEO655397:DFS655409 DOK655397:DPO655409 DYG655397:DZK655409 EIC655397:EJG655409 ERY655397:ETC655409 FBU655397:FCY655409 FLQ655397:FMU655409 FVM655397:FWQ655409 GFI655397:GGM655409 GPE655397:GQI655409 GZA655397:HAE655409 HIW655397:HKA655409 HSS655397:HTW655409 ICO655397:IDS655409 IMK655397:INO655409 IWG655397:IXK655409 JGC655397:JHG655409 JPY655397:JRC655409 JZU655397:KAY655409 KJQ655397:KKU655409 KTM655397:KUQ655409 LDI655397:LEM655409 LNE655397:LOI655409 LXA655397:LYE655409 MGW655397:MIA655409 MQS655397:MRW655409 NAO655397:NBS655409 NKK655397:NLO655409 NUG655397:NVK655409 OEC655397:OFG655409 ONY655397:OPC655409 OXU655397:OYY655409 PHQ655397:PIU655409 PRM655397:PSQ655409 QBI655397:QCM655409 QLE655397:QMI655409 QVA655397:QWE655409 REW655397:RGA655409 ROS655397:RPW655409 RYO655397:RZS655409 SIK655397:SJO655409 SSG655397:STK655409 TCC655397:TDG655409 TLY655397:TNC655409 TVU655397:TWY655409 UFQ655397:UGU655409 UPM655397:UQQ655409 UZI655397:VAM655409 VJE655397:VKI655409 VTA655397:VUE655409 WCW655397:WEA655409 WMS655397:WNW655409 WWO655397:WXS655409 F720933:AK720945 KC720933:LG720945 TY720933:VC720945 ADU720933:AEY720945 ANQ720933:AOU720945 AXM720933:AYQ720945 BHI720933:BIM720945 BRE720933:BSI720945 CBA720933:CCE720945 CKW720933:CMA720945 CUS720933:CVW720945 DEO720933:DFS720945 DOK720933:DPO720945 DYG720933:DZK720945 EIC720933:EJG720945 ERY720933:ETC720945 FBU720933:FCY720945 FLQ720933:FMU720945 FVM720933:FWQ720945 GFI720933:GGM720945 GPE720933:GQI720945 GZA720933:HAE720945 HIW720933:HKA720945 HSS720933:HTW720945 ICO720933:IDS720945 IMK720933:INO720945 IWG720933:IXK720945 JGC720933:JHG720945 JPY720933:JRC720945 JZU720933:KAY720945 KJQ720933:KKU720945 KTM720933:KUQ720945 LDI720933:LEM720945 LNE720933:LOI720945 LXA720933:LYE720945 MGW720933:MIA720945 MQS720933:MRW720945 NAO720933:NBS720945 NKK720933:NLO720945 NUG720933:NVK720945 OEC720933:OFG720945 ONY720933:OPC720945 OXU720933:OYY720945 PHQ720933:PIU720945 PRM720933:PSQ720945 QBI720933:QCM720945 QLE720933:QMI720945 QVA720933:QWE720945 REW720933:RGA720945 ROS720933:RPW720945 RYO720933:RZS720945 SIK720933:SJO720945 SSG720933:STK720945 TCC720933:TDG720945 TLY720933:TNC720945 TVU720933:TWY720945 UFQ720933:UGU720945 UPM720933:UQQ720945 UZI720933:VAM720945 VJE720933:VKI720945 VTA720933:VUE720945 WCW720933:WEA720945 WMS720933:WNW720945 WWO720933:WXS720945 F786469:AK786481 KC786469:LG786481 TY786469:VC786481 ADU786469:AEY786481 ANQ786469:AOU786481 AXM786469:AYQ786481 BHI786469:BIM786481 BRE786469:BSI786481 CBA786469:CCE786481 CKW786469:CMA786481 CUS786469:CVW786481 DEO786469:DFS786481 DOK786469:DPO786481 DYG786469:DZK786481 EIC786469:EJG786481 ERY786469:ETC786481 FBU786469:FCY786481 FLQ786469:FMU786481 FVM786469:FWQ786481 GFI786469:GGM786481 GPE786469:GQI786481 GZA786469:HAE786481 HIW786469:HKA786481 HSS786469:HTW786481 ICO786469:IDS786481 IMK786469:INO786481 IWG786469:IXK786481 JGC786469:JHG786481 JPY786469:JRC786481 JZU786469:KAY786481 KJQ786469:KKU786481 KTM786469:KUQ786481 LDI786469:LEM786481 LNE786469:LOI786481 LXA786469:LYE786481 MGW786469:MIA786481 MQS786469:MRW786481 NAO786469:NBS786481 NKK786469:NLO786481 NUG786469:NVK786481 OEC786469:OFG786481 ONY786469:OPC786481 OXU786469:OYY786481 PHQ786469:PIU786481 PRM786469:PSQ786481 QBI786469:QCM786481 QLE786469:QMI786481 QVA786469:QWE786481 REW786469:RGA786481 ROS786469:RPW786481 RYO786469:RZS786481 SIK786469:SJO786481 SSG786469:STK786481 TCC786469:TDG786481 TLY786469:TNC786481 TVU786469:TWY786481 UFQ786469:UGU786481 UPM786469:UQQ786481 UZI786469:VAM786481 VJE786469:VKI786481 VTA786469:VUE786481 WCW786469:WEA786481 WMS786469:WNW786481 WWO786469:WXS786481 F852005:AK852017 KC852005:LG852017 TY852005:VC852017 ADU852005:AEY852017 ANQ852005:AOU852017 AXM852005:AYQ852017 BHI852005:BIM852017 BRE852005:BSI852017 CBA852005:CCE852017 CKW852005:CMA852017 CUS852005:CVW852017 DEO852005:DFS852017 DOK852005:DPO852017 DYG852005:DZK852017 EIC852005:EJG852017 ERY852005:ETC852017 FBU852005:FCY852017 FLQ852005:FMU852017 FVM852005:FWQ852017 GFI852005:GGM852017 GPE852005:GQI852017 GZA852005:HAE852017 HIW852005:HKA852017 HSS852005:HTW852017 ICO852005:IDS852017 IMK852005:INO852017 IWG852005:IXK852017 JGC852005:JHG852017 JPY852005:JRC852017 JZU852005:KAY852017 KJQ852005:KKU852017 KTM852005:KUQ852017 LDI852005:LEM852017 LNE852005:LOI852017 LXA852005:LYE852017 MGW852005:MIA852017 MQS852005:MRW852017 NAO852005:NBS852017 NKK852005:NLO852017 NUG852005:NVK852017 OEC852005:OFG852017 ONY852005:OPC852017 OXU852005:OYY852017 PHQ852005:PIU852017 PRM852005:PSQ852017 QBI852005:QCM852017 QLE852005:QMI852017 QVA852005:QWE852017 REW852005:RGA852017 ROS852005:RPW852017 RYO852005:RZS852017 SIK852005:SJO852017 SSG852005:STK852017 TCC852005:TDG852017 TLY852005:TNC852017 TVU852005:TWY852017 UFQ852005:UGU852017 UPM852005:UQQ852017 UZI852005:VAM852017 VJE852005:VKI852017 VTA852005:VUE852017 WCW852005:WEA852017 WMS852005:WNW852017 WWO852005:WXS852017 F917541:AK917553 KC917541:LG917553 TY917541:VC917553 ADU917541:AEY917553 ANQ917541:AOU917553 AXM917541:AYQ917553 BHI917541:BIM917553 BRE917541:BSI917553 CBA917541:CCE917553 CKW917541:CMA917553 CUS917541:CVW917553 DEO917541:DFS917553 DOK917541:DPO917553 DYG917541:DZK917553 EIC917541:EJG917553 ERY917541:ETC917553 FBU917541:FCY917553 FLQ917541:FMU917553 FVM917541:FWQ917553 GFI917541:GGM917553 GPE917541:GQI917553 GZA917541:HAE917553 HIW917541:HKA917553 HSS917541:HTW917553 ICO917541:IDS917553 IMK917541:INO917553 IWG917541:IXK917553 JGC917541:JHG917553 JPY917541:JRC917553 JZU917541:KAY917553 KJQ917541:KKU917553 KTM917541:KUQ917553 LDI917541:LEM917553 LNE917541:LOI917553 LXA917541:LYE917553 MGW917541:MIA917553 MQS917541:MRW917553 NAO917541:NBS917553 NKK917541:NLO917553 NUG917541:NVK917553 OEC917541:OFG917553 ONY917541:OPC917553 OXU917541:OYY917553 PHQ917541:PIU917553 PRM917541:PSQ917553 QBI917541:QCM917553 QLE917541:QMI917553 QVA917541:QWE917553 REW917541:RGA917553 ROS917541:RPW917553 RYO917541:RZS917553 SIK917541:SJO917553 SSG917541:STK917553 TCC917541:TDG917553 TLY917541:TNC917553 TVU917541:TWY917553 UFQ917541:UGU917553 UPM917541:UQQ917553 UZI917541:VAM917553 VJE917541:VKI917553 VTA917541:VUE917553 WCW917541:WEA917553 WMS917541:WNW917553 WWO917541:WXS917553 F983077:AK983089 KC983077:LG983089 TY983077:VC983089 ADU983077:AEY983089 ANQ983077:AOU983089 AXM983077:AYQ983089 BHI983077:BIM983089 BRE983077:BSI983089 CBA983077:CCE983089 CKW983077:CMA983089 CUS983077:CVW983089 DEO983077:DFS983089 DOK983077:DPO983089 DYG983077:DZK983089 EIC983077:EJG983089 ERY983077:ETC983089 FBU983077:FCY983089 FLQ983077:FMU983089 FVM983077:FWQ983089 GFI983077:GGM983089 GPE983077:GQI983089 GZA983077:HAE983089 HIW983077:HKA983089 HSS983077:HTW983089 ICO983077:IDS983089 IMK983077:INO983089 IWG983077:IXK983089 JGC983077:JHG983089 JPY983077:JRC983089 JZU983077:KAY983089 KJQ983077:KKU983089 KTM983077:KUQ983089 LDI983077:LEM983089 LNE983077:LOI983089 LXA983077:LYE983089 MGW983077:MIA983089 MQS983077:MRW983089 NAO983077:NBS983089 NKK983077:NLO983089 NUG983077:NVK983089 OEC983077:OFG983089 ONY983077:OPC983089 OXU983077:OYY983089 PHQ983077:PIU983089 PRM983077:PSQ983089 QBI983077:QCM983089 QLE983077:QMI983089 QVA983077:QWE983089 REW983077:RGA983089 ROS983077:RPW983089 RYO983077:RZS983089 SIK983077:SJO983089 SSG983077:STK983089 TCC983077:TDG983089 TLY983077:TNC983089 TVU983077:TWY983089 UFQ983077:UGU983089 UPM983077:UQQ983089 UZI983077:VAM983089 VJE983077:VKI983089 VTA983077:VUE983089 WCW983077:WEA983089 WMS983077:WNW983089 G37:AK49" xr:uid="{00000000-0002-0000-0200-000002000000}">
      <formula1>"出"</formula1>
    </dataValidation>
    <dataValidation type="list" allowBlank="1" showInputMessage="1" showErrorMessage="1" sqref="WWO983051:WXS983070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47:AK65566 KC65547:LG65566 TY65547:VC65566 ADU65547:AEY65566 ANQ65547:AOU65566 AXM65547:AYQ65566 BHI65547:BIM65566 BRE65547:BSI65566 CBA65547:CCE65566 CKW65547:CMA65566 CUS65547:CVW65566 DEO65547:DFS65566 DOK65547:DPO65566 DYG65547:DZK65566 EIC65547:EJG65566 ERY65547:ETC65566 FBU65547:FCY65566 FLQ65547:FMU65566 FVM65547:FWQ65566 GFI65547:GGM65566 GPE65547:GQI65566 GZA65547:HAE65566 HIW65547:HKA65566 HSS65547:HTW65566 ICO65547:IDS65566 IMK65547:INO65566 IWG65547:IXK65566 JGC65547:JHG65566 JPY65547:JRC65566 JZU65547:KAY65566 KJQ65547:KKU65566 KTM65547:KUQ65566 LDI65547:LEM65566 LNE65547:LOI65566 LXA65547:LYE65566 MGW65547:MIA65566 MQS65547:MRW65566 NAO65547:NBS65566 NKK65547:NLO65566 NUG65547:NVK65566 OEC65547:OFG65566 ONY65547:OPC65566 OXU65547:OYY65566 PHQ65547:PIU65566 PRM65547:PSQ65566 QBI65547:QCM65566 QLE65547:QMI65566 QVA65547:QWE65566 REW65547:RGA65566 ROS65547:RPW65566 RYO65547:RZS65566 SIK65547:SJO65566 SSG65547:STK65566 TCC65547:TDG65566 TLY65547:TNC65566 TVU65547:TWY65566 UFQ65547:UGU65566 UPM65547:UQQ65566 UZI65547:VAM65566 VJE65547:VKI65566 VTA65547:VUE65566 WCW65547:WEA65566 WMS65547:WNW65566 WWO65547:WXS65566 F131083:AK131102 KC131083:LG131102 TY131083:VC131102 ADU131083:AEY131102 ANQ131083:AOU131102 AXM131083:AYQ131102 BHI131083:BIM131102 BRE131083:BSI131102 CBA131083:CCE131102 CKW131083:CMA131102 CUS131083:CVW131102 DEO131083:DFS131102 DOK131083:DPO131102 DYG131083:DZK131102 EIC131083:EJG131102 ERY131083:ETC131102 FBU131083:FCY131102 FLQ131083:FMU131102 FVM131083:FWQ131102 GFI131083:GGM131102 GPE131083:GQI131102 GZA131083:HAE131102 HIW131083:HKA131102 HSS131083:HTW131102 ICO131083:IDS131102 IMK131083:INO131102 IWG131083:IXK131102 JGC131083:JHG131102 JPY131083:JRC131102 JZU131083:KAY131102 KJQ131083:KKU131102 KTM131083:KUQ131102 LDI131083:LEM131102 LNE131083:LOI131102 LXA131083:LYE131102 MGW131083:MIA131102 MQS131083:MRW131102 NAO131083:NBS131102 NKK131083:NLO131102 NUG131083:NVK131102 OEC131083:OFG131102 ONY131083:OPC131102 OXU131083:OYY131102 PHQ131083:PIU131102 PRM131083:PSQ131102 QBI131083:QCM131102 QLE131083:QMI131102 QVA131083:QWE131102 REW131083:RGA131102 ROS131083:RPW131102 RYO131083:RZS131102 SIK131083:SJO131102 SSG131083:STK131102 TCC131083:TDG131102 TLY131083:TNC131102 TVU131083:TWY131102 UFQ131083:UGU131102 UPM131083:UQQ131102 UZI131083:VAM131102 VJE131083:VKI131102 VTA131083:VUE131102 WCW131083:WEA131102 WMS131083:WNW131102 WWO131083:WXS131102 F196619:AK196638 KC196619:LG196638 TY196619:VC196638 ADU196619:AEY196638 ANQ196619:AOU196638 AXM196619:AYQ196638 BHI196619:BIM196638 BRE196619:BSI196638 CBA196619:CCE196638 CKW196619:CMA196638 CUS196619:CVW196638 DEO196619:DFS196638 DOK196619:DPO196638 DYG196619:DZK196638 EIC196619:EJG196638 ERY196619:ETC196638 FBU196619:FCY196638 FLQ196619:FMU196638 FVM196619:FWQ196638 GFI196619:GGM196638 GPE196619:GQI196638 GZA196619:HAE196638 HIW196619:HKA196638 HSS196619:HTW196638 ICO196619:IDS196638 IMK196619:INO196638 IWG196619:IXK196638 JGC196619:JHG196638 JPY196619:JRC196638 JZU196619:KAY196638 KJQ196619:KKU196638 KTM196619:KUQ196638 LDI196619:LEM196638 LNE196619:LOI196638 LXA196619:LYE196638 MGW196619:MIA196638 MQS196619:MRW196638 NAO196619:NBS196638 NKK196619:NLO196638 NUG196619:NVK196638 OEC196619:OFG196638 ONY196619:OPC196638 OXU196619:OYY196638 PHQ196619:PIU196638 PRM196619:PSQ196638 QBI196619:QCM196638 QLE196619:QMI196638 QVA196619:QWE196638 REW196619:RGA196638 ROS196619:RPW196638 RYO196619:RZS196638 SIK196619:SJO196638 SSG196619:STK196638 TCC196619:TDG196638 TLY196619:TNC196638 TVU196619:TWY196638 UFQ196619:UGU196638 UPM196619:UQQ196638 UZI196619:VAM196638 VJE196619:VKI196638 VTA196619:VUE196638 WCW196619:WEA196638 WMS196619:WNW196638 WWO196619:WXS196638 F262155:AK262174 KC262155:LG262174 TY262155:VC262174 ADU262155:AEY262174 ANQ262155:AOU262174 AXM262155:AYQ262174 BHI262155:BIM262174 BRE262155:BSI262174 CBA262155:CCE262174 CKW262155:CMA262174 CUS262155:CVW262174 DEO262155:DFS262174 DOK262155:DPO262174 DYG262155:DZK262174 EIC262155:EJG262174 ERY262155:ETC262174 FBU262155:FCY262174 FLQ262155:FMU262174 FVM262155:FWQ262174 GFI262155:GGM262174 GPE262155:GQI262174 GZA262155:HAE262174 HIW262155:HKA262174 HSS262155:HTW262174 ICO262155:IDS262174 IMK262155:INO262174 IWG262155:IXK262174 JGC262155:JHG262174 JPY262155:JRC262174 JZU262155:KAY262174 KJQ262155:KKU262174 KTM262155:KUQ262174 LDI262155:LEM262174 LNE262155:LOI262174 LXA262155:LYE262174 MGW262155:MIA262174 MQS262155:MRW262174 NAO262155:NBS262174 NKK262155:NLO262174 NUG262155:NVK262174 OEC262155:OFG262174 ONY262155:OPC262174 OXU262155:OYY262174 PHQ262155:PIU262174 PRM262155:PSQ262174 QBI262155:QCM262174 QLE262155:QMI262174 QVA262155:QWE262174 REW262155:RGA262174 ROS262155:RPW262174 RYO262155:RZS262174 SIK262155:SJO262174 SSG262155:STK262174 TCC262155:TDG262174 TLY262155:TNC262174 TVU262155:TWY262174 UFQ262155:UGU262174 UPM262155:UQQ262174 UZI262155:VAM262174 VJE262155:VKI262174 VTA262155:VUE262174 WCW262155:WEA262174 WMS262155:WNW262174 WWO262155:WXS262174 F327691:AK327710 KC327691:LG327710 TY327691:VC327710 ADU327691:AEY327710 ANQ327691:AOU327710 AXM327691:AYQ327710 BHI327691:BIM327710 BRE327691:BSI327710 CBA327691:CCE327710 CKW327691:CMA327710 CUS327691:CVW327710 DEO327691:DFS327710 DOK327691:DPO327710 DYG327691:DZK327710 EIC327691:EJG327710 ERY327691:ETC327710 FBU327691:FCY327710 FLQ327691:FMU327710 FVM327691:FWQ327710 GFI327691:GGM327710 GPE327691:GQI327710 GZA327691:HAE327710 HIW327691:HKA327710 HSS327691:HTW327710 ICO327691:IDS327710 IMK327691:INO327710 IWG327691:IXK327710 JGC327691:JHG327710 JPY327691:JRC327710 JZU327691:KAY327710 KJQ327691:KKU327710 KTM327691:KUQ327710 LDI327691:LEM327710 LNE327691:LOI327710 LXA327691:LYE327710 MGW327691:MIA327710 MQS327691:MRW327710 NAO327691:NBS327710 NKK327691:NLO327710 NUG327691:NVK327710 OEC327691:OFG327710 ONY327691:OPC327710 OXU327691:OYY327710 PHQ327691:PIU327710 PRM327691:PSQ327710 QBI327691:QCM327710 QLE327691:QMI327710 QVA327691:QWE327710 REW327691:RGA327710 ROS327691:RPW327710 RYO327691:RZS327710 SIK327691:SJO327710 SSG327691:STK327710 TCC327691:TDG327710 TLY327691:TNC327710 TVU327691:TWY327710 UFQ327691:UGU327710 UPM327691:UQQ327710 UZI327691:VAM327710 VJE327691:VKI327710 VTA327691:VUE327710 WCW327691:WEA327710 WMS327691:WNW327710 WWO327691:WXS327710 F393227:AK393246 KC393227:LG393246 TY393227:VC393246 ADU393227:AEY393246 ANQ393227:AOU393246 AXM393227:AYQ393246 BHI393227:BIM393246 BRE393227:BSI393246 CBA393227:CCE393246 CKW393227:CMA393246 CUS393227:CVW393246 DEO393227:DFS393246 DOK393227:DPO393246 DYG393227:DZK393246 EIC393227:EJG393246 ERY393227:ETC393246 FBU393227:FCY393246 FLQ393227:FMU393246 FVM393227:FWQ393246 GFI393227:GGM393246 GPE393227:GQI393246 GZA393227:HAE393246 HIW393227:HKA393246 HSS393227:HTW393246 ICO393227:IDS393246 IMK393227:INO393246 IWG393227:IXK393246 JGC393227:JHG393246 JPY393227:JRC393246 JZU393227:KAY393246 KJQ393227:KKU393246 KTM393227:KUQ393246 LDI393227:LEM393246 LNE393227:LOI393246 LXA393227:LYE393246 MGW393227:MIA393246 MQS393227:MRW393246 NAO393227:NBS393246 NKK393227:NLO393246 NUG393227:NVK393246 OEC393227:OFG393246 ONY393227:OPC393246 OXU393227:OYY393246 PHQ393227:PIU393246 PRM393227:PSQ393246 QBI393227:QCM393246 QLE393227:QMI393246 QVA393227:QWE393246 REW393227:RGA393246 ROS393227:RPW393246 RYO393227:RZS393246 SIK393227:SJO393246 SSG393227:STK393246 TCC393227:TDG393246 TLY393227:TNC393246 TVU393227:TWY393246 UFQ393227:UGU393246 UPM393227:UQQ393246 UZI393227:VAM393246 VJE393227:VKI393246 VTA393227:VUE393246 WCW393227:WEA393246 WMS393227:WNW393246 WWO393227:WXS393246 F458763:AK458782 KC458763:LG458782 TY458763:VC458782 ADU458763:AEY458782 ANQ458763:AOU458782 AXM458763:AYQ458782 BHI458763:BIM458782 BRE458763:BSI458782 CBA458763:CCE458782 CKW458763:CMA458782 CUS458763:CVW458782 DEO458763:DFS458782 DOK458763:DPO458782 DYG458763:DZK458782 EIC458763:EJG458782 ERY458763:ETC458782 FBU458763:FCY458782 FLQ458763:FMU458782 FVM458763:FWQ458782 GFI458763:GGM458782 GPE458763:GQI458782 GZA458763:HAE458782 HIW458763:HKA458782 HSS458763:HTW458782 ICO458763:IDS458782 IMK458763:INO458782 IWG458763:IXK458782 JGC458763:JHG458782 JPY458763:JRC458782 JZU458763:KAY458782 KJQ458763:KKU458782 KTM458763:KUQ458782 LDI458763:LEM458782 LNE458763:LOI458782 LXA458763:LYE458782 MGW458763:MIA458782 MQS458763:MRW458782 NAO458763:NBS458782 NKK458763:NLO458782 NUG458763:NVK458782 OEC458763:OFG458782 ONY458763:OPC458782 OXU458763:OYY458782 PHQ458763:PIU458782 PRM458763:PSQ458782 QBI458763:QCM458782 QLE458763:QMI458782 QVA458763:QWE458782 REW458763:RGA458782 ROS458763:RPW458782 RYO458763:RZS458782 SIK458763:SJO458782 SSG458763:STK458782 TCC458763:TDG458782 TLY458763:TNC458782 TVU458763:TWY458782 UFQ458763:UGU458782 UPM458763:UQQ458782 UZI458763:VAM458782 VJE458763:VKI458782 VTA458763:VUE458782 WCW458763:WEA458782 WMS458763:WNW458782 WWO458763:WXS458782 F524299:AK524318 KC524299:LG524318 TY524299:VC524318 ADU524299:AEY524318 ANQ524299:AOU524318 AXM524299:AYQ524318 BHI524299:BIM524318 BRE524299:BSI524318 CBA524299:CCE524318 CKW524299:CMA524318 CUS524299:CVW524318 DEO524299:DFS524318 DOK524299:DPO524318 DYG524299:DZK524318 EIC524299:EJG524318 ERY524299:ETC524318 FBU524299:FCY524318 FLQ524299:FMU524318 FVM524299:FWQ524318 GFI524299:GGM524318 GPE524299:GQI524318 GZA524299:HAE524318 HIW524299:HKA524318 HSS524299:HTW524318 ICO524299:IDS524318 IMK524299:INO524318 IWG524299:IXK524318 JGC524299:JHG524318 JPY524299:JRC524318 JZU524299:KAY524318 KJQ524299:KKU524318 KTM524299:KUQ524318 LDI524299:LEM524318 LNE524299:LOI524318 LXA524299:LYE524318 MGW524299:MIA524318 MQS524299:MRW524318 NAO524299:NBS524318 NKK524299:NLO524318 NUG524299:NVK524318 OEC524299:OFG524318 ONY524299:OPC524318 OXU524299:OYY524318 PHQ524299:PIU524318 PRM524299:PSQ524318 QBI524299:QCM524318 QLE524299:QMI524318 QVA524299:QWE524318 REW524299:RGA524318 ROS524299:RPW524318 RYO524299:RZS524318 SIK524299:SJO524318 SSG524299:STK524318 TCC524299:TDG524318 TLY524299:TNC524318 TVU524299:TWY524318 UFQ524299:UGU524318 UPM524299:UQQ524318 UZI524299:VAM524318 VJE524299:VKI524318 VTA524299:VUE524318 WCW524299:WEA524318 WMS524299:WNW524318 WWO524299:WXS524318 F589835:AK589854 KC589835:LG589854 TY589835:VC589854 ADU589835:AEY589854 ANQ589835:AOU589854 AXM589835:AYQ589854 BHI589835:BIM589854 BRE589835:BSI589854 CBA589835:CCE589854 CKW589835:CMA589854 CUS589835:CVW589854 DEO589835:DFS589854 DOK589835:DPO589854 DYG589835:DZK589854 EIC589835:EJG589854 ERY589835:ETC589854 FBU589835:FCY589854 FLQ589835:FMU589854 FVM589835:FWQ589854 GFI589835:GGM589854 GPE589835:GQI589854 GZA589835:HAE589854 HIW589835:HKA589854 HSS589835:HTW589854 ICO589835:IDS589854 IMK589835:INO589854 IWG589835:IXK589854 JGC589835:JHG589854 JPY589835:JRC589854 JZU589835:KAY589854 KJQ589835:KKU589854 KTM589835:KUQ589854 LDI589835:LEM589854 LNE589835:LOI589854 LXA589835:LYE589854 MGW589835:MIA589854 MQS589835:MRW589854 NAO589835:NBS589854 NKK589835:NLO589854 NUG589835:NVK589854 OEC589835:OFG589854 ONY589835:OPC589854 OXU589835:OYY589854 PHQ589835:PIU589854 PRM589835:PSQ589854 QBI589835:QCM589854 QLE589835:QMI589854 QVA589835:QWE589854 REW589835:RGA589854 ROS589835:RPW589854 RYO589835:RZS589854 SIK589835:SJO589854 SSG589835:STK589854 TCC589835:TDG589854 TLY589835:TNC589854 TVU589835:TWY589854 UFQ589835:UGU589854 UPM589835:UQQ589854 UZI589835:VAM589854 VJE589835:VKI589854 VTA589835:VUE589854 WCW589835:WEA589854 WMS589835:WNW589854 WWO589835:WXS589854 F655371:AK655390 KC655371:LG655390 TY655371:VC655390 ADU655371:AEY655390 ANQ655371:AOU655390 AXM655371:AYQ655390 BHI655371:BIM655390 BRE655371:BSI655390 CBA655371:CCE655390 CKW655371:CMA655390 CUS655371:CVW655390 DEO655371:DFS655390 DOK655371:DPO655390 DYG655371:DZK655390 EIC655371:EJG655390 ERY655371:ETC655390 FBU655371:FCY655390 FLQ655371:FMU655390 FVM655371:FWQ655390 GFI655371:GGM655390 GPE655371:GQI655390 GZA655371:HAE655390 HIW655371:HKA655390 HSS655371:HTW655390 ICO655371:IDS655390 IMK655371:INO655390 IWG655371:IXK655390 JGC655371:JHG655390 JPY655371:JRC655390 JZU655371:KAY655390 KJQ655371:KKU655390 KTM655371:KUQ655390 LDI655371:LEM655390 LNE655371:LOI655390 LXA655371:LYE655390 MGW655371:MIA655390 MQS655371:MRW655390 NAO655371:NBS655390 NKK655371:NLO655390 NUG655371:NVK655390 OEC655371:OFG655390 ONY655371:OPC655390 OXU655371:OYY655390 PHQ655371:PIU655390 PRM655371:PSQ655390 QBI655371:QCM655390 QLE655371:QMI655390 QVA655371:QWE655390 REW655371:RGA655390 ROS655371:RPW655390 RYO655371:RZS655390 SIK655371:SJO655390 SSG655371:STK655390 TCC655371:TDG655390 TLY655371:TNC655390 TVU655371:TWY655390 UFQ655371:UGU655390 UPM655371:UQQ655390 UZI655371:VAM655390 VJE655371:VKI655390 VTA655371:VUE655390 WCW655371:WEA655390 WMS655371:WNW655390 WWO655371:WXS655390 F720907:AK720926 KC720907:LG720926 TY720907:VC720926 ADU720907:AEY720926 ANQ720907:AOU720926 AXM720907:AYQ720926 BHI720907:BIM720926 BRE720907:BSI720926 CBA720907:CCE720926 CKW720907:CMA720926 CUS720907:CVW720926 DEO720907:DFS720926 DOK720907:DPO720926 DYG720907:DZK720926 EIC720907:EJG720926 ERY720907:ETC720926 FBU720907:FCY720926 FLQ720907:FMU720926 FVM720907:FWQ720926 GFI720907:GGM720926 GPE720907:GQI720926 GZA720907:HAE720926 HIW720907:HKA720926 HSS720907:HTW720926 ICO720907:IDS720926 IMK720907:INO720926 IWG720907:IXK720926 JGC720907:JHG720926 JPY720907:JRC720926 JZU720907:KAY720926 KJQ720907:KKU720926 KTM720907:KUQ720926 LDI720907:LEM720926 LNE720907:LOI720926 LXA720907:LYE720926 MGW720907:MIA720926 MQS720907:MRW720926 NAO720907:NBS720926 NKK720907:NLO720926 NUG720907:NVK720926 OEC720907:OFG720926 ONY720907:OPC720926 OXU720907:OYY720926 PHQ720907:PIU720926 PRM720907:PSQ720926 QBI720907:QCM720926 QLE720907:QMI720926 QVA720907:QWE720926 REW720907:RGA720926 ROS720907:RPW720926 RYO720907:RZS720926 SIK720907:SJO720926 SSG720907:STK720926 TCC720907:TDG720926 TLY720907:TNC720926 TVU720907:TWY720926 UFQ720907:UGU720926 UPM720907:UQQ720926 UZI720907:VAM720926 VJE720907:VKI720926 VTA720907:VUE720926 WCW720907:WEA720926 WMS720907:WNW720926 WWO720907:WXS720926 F786443:AK786462 KC786443:LG786462 TY786443:VC786462 ADU786443:AEY786462 ANQ786443:AOU786462 AXM786443:AYQ786462 BHI786443:BIM786462 BRE786443:BSI786462 CBA786443:CCE786462 CKW786443:CMA786462 CUS786443:CVW786462 DEO786443:DFS786462 DOK786443:DPO786462 DYG786443:DZK786462 EIC786443:EJG786462 ERY786443:ETC786462 FBU786443:FCY786462 FLQ786443:FMU786462 FVM786443:FWQ786462 GFI786443:GGM786462 GPE786443:GQI786462 GZA786443:HAE786462 HIW786443:HKA786462 HSS786443:HTW786462 ICO786443:IDS786462 IMK786443:INO786462 IWG786443:IXK786462 JGC786443:JHG786462 JPY786443:JRC786462 JZU786443:KAY786462 KJQ786443:KKU786462 KTM786443:KUQ786462 LDI786443:LEM786462 LNE786443:LOI786462 LXA786443:LYE786462 MGW786443:MIA786462 MQS786443:MRW786462 NAO786443:NBS786462 NKK786443:NLO786462 NUG786443:NVK786462 OEC786443:OFG786462 ONY786443:OPC786462 OXU786443:OYY786462 PHQ786443:PIU786462 PRM786443:PSQ786462 QBI786443:QCM786462 QLE786443:QMI786462 QVA786443:QWE786462 REW786443:RGA786462 ROS786443:RPW786462 RYO786443:RZS786462 SIK786443:SJO786462 SSG786443:STK786462 TCC786443:TDG786462 TLY786443:TNC786462 TVU786443:TWY786462 UFQ786443:UGU786462 UPM786443:UQQ786462 UZI786443:VAM786462 VJE786443:VKI786462 VTA786443:VUE786462 WCW786443:WEA786462 WMS786443:WNW786462 WWO786443:WXS786462 F851979:AK851998 KC851979:LG851998 TY851979:VC851998 ADU851979:AEY851998 ANQ851979:AOU851998 AXM851979:AYQ851998 BHI851979:BIM851998 BRE851979:BSI851998 CBA851979:CCE851998 CKW851979:CMA851998 CUS851979:CVW851998 DEO851979:DFS851998 DOK851979:DPO851998 DYG851979:DZK851998 EIC851979:EJG851998 ERY851979:ETC851998 FBU851979:FCY851998 FLQ851979:FMU851998 FVM851979:FWQ851998 GFI851979:GGM851998 GPE851979:GQI851998 GZA851979:HAE851998 HIW851979:HKA851998 HSS851979:HTW851998 ICO851979:IDS851998 IMK851979:INO851998 IWG851979:IXK851998 JGC851979:JHG851998 JPY851979:JRC851998 JZU851979:KAY851998 KJQ851979:KKU851998 KTM851979:KUQ851998 LDI851979:LEM851998 LNE851979:LOI851998 LXA851979:LYE851998 MGW851979:MIA851998 MQS851979:MRW851998 NAO851979:NBS851998 NKK851979:NLO851998 NUG851979:NVK851998 OEC851979:OFG851998 ONY851979:OPC851998 OXU851979:OYY851998 PHQ851979:PIU851998 PRM851979:PSQ851998 QBI851979:QCM851998 QLE851979:QMI851998 QVA851979:QWE851998 REW851979:RGA851998 ROS851979:RPW851998 RYO851979:RZS851998 SIK851979:SJO851998 SSG851979:STK851998 TCC851979:TDG851998 TLY851979:TNC851998 TVU851979:TWY851998 UFQ851979:UGU851998 UPM851979:UQQ851998 UZI851979:VAM851998 VJE851979:VKI851998 VTA851979:VUE851998 WCW851979:WEA851998 WMS851979:WNW851998 WWO851979:WXS851998 F917515:AK917534 KC917515:LG917534 TY917515:VC917534 ADU917515:AEY917534 ANQ917515:AOU917534 AXM917515:AYQ917534 BHI917515:BIM917534 BRE917515:BSI917534 CBA917515:CCE917534 CKW917515:CMA917534 CUS917515:CVW917534 DEO917515:DFS917534 DOK917515:DPO917534 DYG917515:DZK917534 EIC917515:EJG917534 ERY917515:ETC917534 FBU917515:FCY917534 FLQ917515:FMU917534 FVM917515:FWQ917534 GFI917515:GGM917534 GPE917515:GQI917534 GZA917515:HAE917534 HIW917515:HKA917534 HSS917515:HTW917534 ICO917515:IDS917534 IMK917515:INO917534 IWG917515:IXK917534 JGC917515:JHG917534 JPY917515:JRC917534 JZU917515:KAY917534 KJQ917515:KKU917534 KTM917515:KUQ917534 LDI917515:LEM917534 LNE917515:LOI917534 LXA917515:LYE917534 MGW917515:MIA917534 MQS917515:MRW917534 NAO917515:NBS917534 NKK917515:NLO917534 NUG917515:NVK917534 OEC917515:OFG917534 ONY917515:OPC917534 OXU917515:OYY917534 PHQ917515:PIU917534 PRM917515:PSQ917534 QBI917515:QCM917534 QLE917515:QMI917534 QVA917515:QWE917534 REW917515:RGA917534 ROS917515:RPW917534 RYO917515:RZS917534 SIK917515:SJO917534 SSG917515:STK917534 TCC917515:TDG917534 TLY917515:TNC917534 TVU917515:TWY917534 UFQ917515:UGU917534 UPM917515:UQQ917534 UZI917515:VAM917534 VJE917515:VKI917534 VTA917515:VUE917534 WCW917515:WEA917534 WMS917515:WNW917534 WWO917515:WXS917534 F983051:AK983070 KC983051:LG983070 TY983051:VC983070 ADU983051:AEY983070 ANQ983051:AOU983070 AXM983051:AYQ983070 BHI983051:BIM983070 BRE983051:BSI983070 CBA983051:CCE983070 CKW983051:CMA983070 CUS983051:CVW983070 DEO983051:DFS983070 DOK983051:DPO983070 DYG983051:DZK983070 EIC983051:EJG983070 ERY983051:ETC983070 FBU983051:FCY983070 FLQ983051:FMU983070 FVM983051:FWQ983070 GFI983051:GGM983070 GPE983051:GQI983070 GZA983051:HAE983070 HIW983051:HKA983070 HSS983051:HTW983070 ICO983051:IDS983070 IMK983051:INO983070 IWG983051:IXK983070 JGC983051:JHG983070 JPY983051:JRC983070 JZU983051:KAY983070 KJQ983051:KKU983070 KTM983051:KUQ983070 LDI983051:LEM983070 LNE983051:LOI983070 LXA983051:LYE983070 MGW983051:MIA983070 MQS983051:MRW983070 NAO983051:NBS983070 NKK983051:NLO983070 NUG983051:NVK983070 OEC983051:OFG983070 ONY983051:OPC983070 OXU983051:OYY983070 PHQ983051:PIU983070 PRM983051:PSQ983070 QBI983051:QCM983070 QLE983051:QMI983070 QVA983051:QWE983070 REW983051:RGA983070 ROS983051:RPW983070 RYO983051:RZS983070 SIK983051:SJO983070 SSG983051:STK983070 TCC983051:TDG983070 TLY983051:TNC983070 TVU983051:TWY983070 UFQ983051:UGU983070 UPM983051:UQQ983070 UZI983051:VAM983070 VJE983051:VKI983070 VTA983051:VUE983070 WCW983051:WEA983070 WMS983051:WNW983070 G11:AK30" xr:uid="{00000000-0002-0000-0200-000003000000}">
      <formula1>INDIRECT("$K$61:$K$76")</formula1>
    </dataValidation>
    <dataValidation type="list" allowBlank="1" showInputMessage="1" showErrorMessage="1" sqref="WWO983073:WXS983073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69:AK65569 KC65569:LG65569 TY65569:VC65569 ADU65569:AEY65569 ANQ65569:AOU65569 AXM65569:AYQ65569 BHI65569:BIM65569 BRE65569:BSI65569 CBA65569:CCE65569 CKW65569:CMA65569 CUS65569:CVW65569 DEO65569:DFS65569 DOK65569:DPO65569 DYG65569:DZK65569 EIC65569:EJG65569 ERY65569:ETC65569 FBU65569:FCY65569 FLQ65569:FMU65569 FVM65569:FWQ65569 GFI65569:GGM65569 GPE65569:GQI65569 GZA65569:HAE65569 HIW65569:HKA65569 HSS65569:HTW65569 ICO65569:IDS65569 IMK65569:INO65569 IWG65569:IXK65569 JGC65569:JHG65569 JPY65569:JRC65569 JZU65569:KAY65569 KJQ65569:KKU65569 KTM65569:KUQ65569 LDI65569:LEM65569 LNE65569:LOI65569 LXA65569:LYE65569 MGW65569:MIA65569 MQS65569:MRW65569 NAO65569:NBS65569 NKK65569:NLO65569 NUG65569:NVK65569 OEC65569:OFG65569 ONY65569:OPC65569 OXU65569:OYY65569 PHQ65569:PIU65569 PRM65569:PSQ65569 QBI65569:QCM65569 QLE65569:QMI65569 QVA65569:QWE65569 REW65569:RGA65569 ROS65569:RPW65569 RYO65569:RZS65569 SIK65569:SJO65569 SSG65569:STK65569 TCC65569:TDG65569 TLY65569:TNC65569 TVU65569:TWY65569 UFQ65569:UGU65569 UPM65569:UQQ65569 UZI65569:VAM65569 VJE65569:VKI65569 VTA65569:VUE65569 WCW65569:WEA65569 WMS65569:WNW65569 WWO65569:WXS65569 F131105:AK131105 KC131105:LG131105 TY131105:VC131105 ADU131105:AEY131105 ANQ131105:AOU131105 AXM131105:AYQ131105 BHI131105:BIM131105 BRE131105:BSI131105 CBA131105:CCE131105 CKW131105:CMA131105 CUS131105:CVW131105 DEO131105:DFS131105 DOK131105:DPO131105 DYG131105:DZK131105 EIC131105:EJG131105 ERY131105:ETC131105 FBU131105:FCY131105 FLQ131105:FMU131105 FVM131105:FWQ131105 GFI131105:GGM131105 GPE131105:GQI131105 GZA131105:HAE131105 HIW131105:HKA131105 HSS131105:HTW131105 ICO131105:IDS131105 IMK131105:INO131105 IWG131105:IXK131105 JGC131105:JHG131105 JPY131105:JRC131105 JZU131105:KAY131105 KJQ131105:KKU131105 KTM131105:KUQ131105 LDI131105:LEM131105 LNE131105:LOI131105 LXA131105:LYE131105 MGW131105:MIA131105 MQS131105:MRW131105 NAO131105:NBS131105 NKK131105:NLO131105 NUG131105:NVK131105 OEC131105:OFG131105 ONY131105:OPC131105 OXU131105:OYY131105 PHQ131105:PIU131105 PRM131105:PSQ131105 QBI131105:QCM131105 QLE131105:QMI131105 QVA131105:QWE131105 REW131105:RGA131105 ROS131105:RPW131105 RYO131105:RZS131105 SIK131105:SJO131105 SSG131105:STK131105 TCC131105:TDG131105 TLY131105:TNC131105 TVU131105:TWY131105 UFQ131105:UGU131105 UPM131105:UQQ131105 UZI131105:VAM131105 VJE131105:VKI131105 VTA131105:VUE131105 WCW131105:WEA131105 WMS131105:WNW131105 WWO131105:WXS131105 F196641:AK196641 KC196641:LG196641 TY196641:VC196641 ADU196641:AEY196641 ANQ196641:AOU196641 AXM196641:AYQ196641 BHI196641:BIM196641 BRE196641:BSI196641 CBA196641:CCE196641 CKW196641:CMA196641 CUS196641:CVW196641 DEO196641:DFS196641 DOK196641:DPO196641 DYG196641:DZK196641 EIC196641:EJG196641 ERY196641:ETC196641 FBU196641:FCY196641 FLQ196641:FMU196641 FVM196641:FWQ196641 GFI196641:GGM196641 GPE196641:GQI196641 GZA196641:HAE196641 HIW196641:HKA196641 HSS196641:HTW196641 ICO196641:IDS196641 IMK196641:INO196641 IWG196641:IXK196641 JGC196641:JHG196641 JPY196641:JRC196641 JZU196641:KAY196641 KJQ196641:KKU196641 KTM196641:KUQ196641 LDI196641:LEM196641 LNE196641:LOI196641 LXA196641:LYE196641 MGW196641:MIA196641 MQS196641:MRW196641 NAO196641:NBS196641 NKK196641:NLO196641 NUG196641:NVK196641 OEC196641:OFG196641 ONY196641:OPC196641 OXU196641:OYY196641 PHQ196641:PIU196641 PRM196641:PSQ196641 QBI196641:QCM196641 QLE196641:QMI196641 QVA196641:QWE196641 REW196641:RGA196641 ROS196641:RPW196641 RYO196641:RZS196641 SIK196641:SJO196641 SSG196641:STK196641 TCC196641:TDG196641 TLY196641:TNC196641 TVU196641:TWY196641 UFQ196641:UGU196641 UPM196641:UQQ196641 UZI196641:VAM196641 VJE196641:VKI196641 VTA196641:VUE196641 WCW196641:WEA196641 WMS196641:WNW196641 WWO196641:WXS196641 F262177:AK262177 KC262177:LG262177 TY262177:VC262177 ADU262177:AEY262177 ANQ262177:AOU262177 AXM262177:AYQ262177 BHI262177:BIM262177 BRE262177:BSI262177 CBA262177:CCE262177 CKW262177:CMA262177 CUS262177:CVW262177 DEO262177:DFS262177 DOK262177:DPO262177 DYG262177:DZK262177 EIC262177:EJG262177 ERY262177:ETC262177 FBU262177:FCY262177 FLQ262177:FMU262177 FVM262177:FWQ262177 GFI262177:GGM262177 GPE262177:GQI262177 GZA262177:HAE262177 HIW262177:HKA262177 HSS262177:HTW262177 ICO262177:IDS262177 IMK262177:INO262177 IWG262177:IXK262177 JGC262177:JHG262177 JPY262177:JRC262177 JZU262177:KAY262177 KJQ262177:KKU262177 KTM262177:KUQ262177 LDI262177:LEM262177 LNE262177:LOI262177 LXA262177:LYE262177 MGW262177:MIA262177 MQS262177:MRW262177 NAO262177:NBS262177 NKK262177:NLO262177 NUG262177:NVK262177 OEC262177:OFG262177 ONY262177:OPC262177 OXU262177:OYY262177 PHQ262177:PIU262177 PRM262177:PSQ262177 QBI262177:QCM262177 QLE262177:QMI262177 QVA262177:QWE262177 REW262177:RGA262177 ROS262177:RPW262177 RYO262177:RZS262177 SIK262177:SJO262177 SSG262177:STK262177 TCC262177:TDG262177 TLY262177:TNC262177 TVU262177:TWY262177 UFQ262177:UGU262177 UPM262177:UQQ262177 UZI262177:VAM262177 VJE262177:VKI262177 VTA262177:VUE262177 WCW262177:WEA262177 WMS262177:WNW262177 WWO262177:WXS262177 F327713:AK327713 KC327713:LG327713 TY327713:VC327713 ADU327713:AEY327713 ANQ327713:AOU327713 AXM327713:AYQ327713 BHI327713:BIM327713 BRE327713:BSI327713 CBA327713:CCE327713 CKW327713:CMA327713 CUS327713:CVW327713 DEO327713:DFS327713 DOK327713:DPO327713 DYG327713:DZK327713 EIC327713:EJG327713 ERY327713:ETC327713 FBU327713:FCY327713 FLQ327713:FMU327713 FVM327713:FWQ327713 GFI327713:GGM327713 GPE327713:GQI327713 GZA327713:HAE327713 HIW327713:HKA327713 HSS327713:HTW327713 ICO327713:IDS327713 IMK327713:INO327713 IWG327713:IXK327713 JGC327713:JHG327713 JPY327713:JRC327713 JZU327713:KAY327713 KJQ327713:KKU327713 KTM327713:KUQ327713 LDI327713:LEM327713 LNE327713:LOI327713 LXA327713:LYE327713 MGW327713:MIA327713 MQS327713:MRW327713 NAO327713:NBS327713 NKK327713:NLO327713 NUG327713:NVK327713 OEC327713:OFG327713 ONY327713:OPC327713 OXU327713:OYY327713 PHQ327713:PIU327713 PRM327713:PSQ327713 QBI327713:QCM327713 QLE327713:QMI327713 QVA327713:QWE327713 REW327713:RGA327713 ROS327713:RPW327713 RYO327713:RZS327713 SIK327713:SJO327713 SSG327713:STK327713 TCC327713:TDG327713 TLY327713:TNC327713 TVU327713:TWY327713 UFQ327713:UGU327713 UPM327713:UQQ327713 UZI327713:VAM327713 VJE327713:VKI327713 VTA327713:VUE327713 WCW327713:WEA327713 WMS327713:WNW327713 WWO327713:WXS327713 F393249:AK393249 KC393249:LG393249 TY393249:VC393249 ADU393249:AEY393249 ANQ393249:AOU393249 AXM393249:AYQ393249 BHI393249:BIM393249 BRE393249:BSI393249 CBA393249:CCE393249 CKW393249:CMA393249 CUS393249:CVW393249 DEO393249:DFS393249 DOK393249:DPO393249 DYG393249:DZK393249 EIC393249:EJG393249 ERY393249:ETC393249 FBU393249:FCY393249 FLQ393249:FMU393249 FVM393249:FWQ393249 GFI393249:GGM393249 GPE393249:GQI393249 GZA393249:HAE393249 HIW393249:HKA393249 HSS393249:HTW393249 ICO393249:IDS393249 IMK393249:INO393249 IWG393249:IXK393249 JGC393249:JHG393249 JPY393249:JRC393249 JZU393249:KAY393249 KJQ393249:KKU393249 KTM393249:KUQ393249 LDI393249:LEM393249 LNE393249:LOI393249 LXA393249:LYE393249 MGW393249:MIA393249 MQS393249:MRW393249 NAO393249:NBS393249 NKK393249:NLO393249 NUG393249:NVK393249 OEC393249:OFG393249 ONY393249:OPC393249 OXU393249:OYY393249 PHQ393249:PIU393249 PRM393249:PSQ393249 QBI393249:QCM393249 QLE393249:QMI393249 QVA393249:QWE393249 REW393249:RGA393249 ROS393249:RPW393249 RYO393249:RZS393249 SIK393249:SJO393249 SSG393249:STK393249 TCC393249:TDG393249 TLY393249:TNC393249 TVU393249:TWY393249 UFQ393249:UGU393249 UPM393249:UQQ393249 UZI393249:VAM393249 VJE393249:VKI393249 VTA393249:VUE393249 WCW393249:WEA393249 WMS393249:WNW393249 WWO393249:WXS393249 F458785:AK458785 KC458785:LG458785 TY458785:VC458785 ADU458785:AEY458785 ANQ458785:AOU458785 AXM458785:AYQ458785 BHI458785:BIM458785 BRE458785:BSI458785 CBA458785:CCE458785 CKW458785:CMA458785 CUS458785:CVW458785 DEO458785:DFS458785 DOK458785:DPO458785 DYG458785:DZK458785 EIC458785:EJG458785 ERY458785:ETC458785 FBU458785:FCY458785 FLQ458785:FMU458785 FVM458785:FWQ458785 GFI458785:GGM458785 GPE458785:GQI458785 GZA458785:HAE458785 HIW458785:HKA458785 HSS458785:HTW458785 ICO458785:IDS458785 IMK458785:INO458785 IWG458785:IXK458785 JGC458785:JHG458785 JPY458785:JRC458785 JZU458785:KAY458785 KJQ458785:KKU458785 KTM458785:KUQ458785 LDI458785:LEM458785 LNE458785:LOI458785 LXA458785:LYE458785 MGW458785:MIA458785 MQS458785:MRW458785 NAO458785:NBS458785 NKK458785:NLO458785 NUG458785:NVK458785 OEC458785:OFG458785 ONY458785:OPC458785 OXU458785:OYY458785 PHQ458785:PIU458785 PRM458785:PSQ458785 QBI458785:QCM458785 QLE458785:QMI458785 QVA458785:QWE458785 REW458785:RGA458785 ROS458785:RPW458785 RYO458785:RZS458785 SIK458785:SJO458785 SSG458785:STK458785 TCC458785:TDG458785 TLY458785:TNC458785 TVU458785:TWY458785 UFQ458785:UGU458785 UPM458785:UQQ458785 UZI458785:VAM458785 VJE458785:VKI458785 VTA458785:VUE458785 WCW458785:WEA458785 WMS458785:WNW458785 WWO458785:WXS458785 F524321:AK524321 KC524321:LG524321 TY524321:VC524321 ADU524321:AEY524321 ANQ524321:AOU524321 AXM524321:AYQ524321 BHI524321:BIM524321 BRE524321:BSI524321 CBA524321:CCE524321 CKW524321:CMA524321 CUS524321:CVW524321 DEO524321:DFS524321 DOK524321:DPO524321 DYG524321:DZK524321 EIC524321:EJG524321 ERY524321:ETC524321 FBU524321:FCY524321 FLQ524321:FMU524321 FVM524321:FWQ524321 GFI524321:GGM524321 GPE524321:GQI524321 GZA524321:HAE524321 HIW524321:HKA524321 HSS524321:HTW524321 ICO524321:IDS524321 IMK524321:INO524321 IWG524321:IXK524321 JGC524321:JHG524321 JPY524321:JRC524321 JZU524321:KAY524321 KJQ524321:KKU524321 KTM524321:KUQ524321 LDI524321:LEM524321 LNE524321:LOI524321 LXA524321:LYE524321 MGW524321:MIA524321 MQS524321:MRW524321 NAO524321:NBS524321 NKK524321:NLO524321 NUG524321:NVK524321 OEC524321:OFG524321 ONY524321:OPC524321 OXU524321:OYY524321 PHQ524321:PIU524321 PRM524321:PSQ524321 QBI524321:QCM524321 QLE524321:QMI524321 QVA524321:QWE524321 REW524321:RGA524321 ROS524321:RPW524321 RYO524321:RZS524321 SIK524321:SJO524321 SSG524321:STK524321 TCC524321:TDG524321 TLY524321:TNC524321 TVU524321:TWY524321 UFQ524321:UGU524321 UPM524321:UQQ524321 UZI524321:VAM524321 VJE524321:VKI524321 VTA524321:VUE524321 WCW524321:WEA524321 WMS524321:WNW524321 WWO524321:WXS524321 F589857:AK589857 KC589857:LG589857 TY589857:VC589857 ADU589857:AEY589857 ANQ589857:AOU589857 AXM589857:AYQ589857 BHI589857:BIM589857 BRE589857:BSI589857 CBA589857:CCE589857 CKW589857:CMA589857 CUS589857:CVW589857 DEO589857:DFS589857 DOK589857:DPO589857 DYG589857:DZK589857 EIC589857:EJG589857 ERY589857:ETC589857 FBU589857:FCY589857 FLQ589857:FMU589857 FVM589857:FWQ589857 GFI589857:GGM589857 GPE589857:GQI589857 GZA589857:HAE589857 HIW589857:HKA589857 HSS589857:HTW589857 ICO589857:IDS589857 IMK589857:INO589857 IWG589857:IXK589857 JGC589857:JHG589857 JPY589857:JRC589857 JZU589857:KAY589857 KJQ589857:KKU589857 KTM589857:KUQ589857 LDI589857:LEM589857 LNE589857:LOI589857 LXA589857:LYE589857 MGW589857:MIA589857 MQS589857:MRW589857 NAO589857:NBS589857 NKK589857:NLO589857 NUG589857:NVK589857 OEC589857:OFG589857 ONY589857:OPC589857 OXU589857:OYY589857 PHQ589857:PIU589857 PRM589857:PSQ589857 QBI589857:QCM589857 QLE589857:QMI589857 QVA589857:QWE589857 REW589857:RGA589857 ROS589857:RPW589857 RYO589857:RZS589857 SIK589857:SJO589857 SSG589857:STK589857 TCC589857:TDG589857 TLY589857:TNC589857 TVU589857:TWY589857 UFQ589857:UGU589857 UPM589857:UQQ589857 UZI589857:VAM589857 VJE589857:VKI589857 VTA589857:VUE589857 WCW589857:WEA589857 WMS589857:WNW589857 WWO589857:WXS589857 F655393:AK655393 KC655393:LG655393 TY655393:VC655393 ADU655393:AEY655393 ANQ655393:AOU655393 AXM655393:AYQ655393 BHI655393:BIM655393 BRE655393:BSI655393 CBA655393:CCE655393 CKW655393:CMA655393 CUS655393:CVW655393 DEO655393:DFS655393 DOK655393:DPO655393 DYG655393:DZK655393 EIC655393:EJG655393 ERY655393:ETC655393 FBU655393:FCY655393 FLQ655393:FMU655393 FVM655393:FWQ655393 GFI655393:GGM655393 GPE655393:GQI655393 GZA655393:HAE655393 HIW655393:HKA655393 HSS655393:HTW655393 ICO655393:IDS655393 IMK655393:INO655393 IWG655393:IXK655393 JGC655393:JHG655393 JPY655393:JRC655393 JZU655393:KAY655393 KJQ655393:KKU655393 KTM655393:KUQ655393 LDI655393:LEM655393 LNE655393:LOI655393 LXA655393:LYE655393 MGW655393:MIA655393 MQS655393:MRW655393 NAO655393:NBS655393 NKK655393:NLO655393 NUG655393:NVK655393 OEC655393:OFG655393 ONY655393:OPC655393 OXU655393:OYY655393 PHQ655393:PIU655393 PRM655393:PSQ655393 QBI655393:QCM655393 QLE655393:QMI655393 QVA655393:QWE655393 REW655393:RGA655393 ROS655393:RPW655393 RYO655393:RZS655393 SIK655393:SJO655393 SSG655393:STK655393 TCC655393:TDG655393 TLY655393:TNC655393 TVU655393:TWY655393 UFQ655393:UGU655393 UPM655393:UQQ655393 UZI655393:VAM655393 VJE655393:VKI655393 VTA655393:VUE655393 WCW655393:WEA655393 WMS655393:WNW655393 WWO655393:WXS655393 F720929:AK720929 KC720929:LG720929 TY720929:VC720929 ADU720929:AEY720929 ANQ720929:AOU720929 AXM720929:AYQ720929 BHI720929:BIM720929 BRE720929:BSI720929 CBA720929:CCE720929 CKW720929:CMA720929 CUS720929:CVW720929 DEO720929:DFS720929 DOK720929:DPO720929 DYG720929:DZK720929 EIC720929:EJG720929 ERY720929:ETC720929 FBU720929:FCY720929 FLQ720929:FMU720929 FVM720929:FWQ720929 GFI720929:GGM720929 GPE720929:GQI720929 GZA720929:HAE720929 HIW720929:HKA720929 HSS720929:HTW720929 ICO720929:IDS720929 IMK720929:INO720929 IWG720929:IXK720929 JGC720929:JHG720929 JPY720929:JRC720929 JZU720929:KAY720929 KJQ720929:KKU720929 KTM720929:KUQ720929 LDI720929:LEM720929 LNE720929:LOI720929 LXA720929:LYE720929 MGW720929:MIA720929 MQS720929:MRW720929 NAO720929:NBS720929 NKK720929:NLO720929 NUG720929:NVK720929 OEC720929:OFG720929 ONY720929:OPC720929 OXU720929:OYY720929 PHQ720929:PIU720929 PRM720929:PSQ720929 QBI720929:QCM720929 QLE720929:QMI720929 QVA720929:QWE720929 REW720929:RGA720929 ROS720929:RPW720929 RYO720929:RZS720929 SIK720929:SJO720929 SSG720929:STK720929 TCC720929:TDG720929 TLY720929:TNC720929 TVU720929:TWY720929 UFQ720929:UGU720929 UPM720929:UQQ720929 UZI720929:VAM720929 VJE720929:VKI720929 VTA720929:VUE720929 WCW720929:WEA720929 WMS720929:WNW720929 WWO720929:WXS720929 F786465:AK786465 KC786465:LG786465 TY786465:VC786465 ADU786465:AEY786465 ANQ786465:AOU786465 AXM786465:AYQ786465 BHI786465:BIM786465 BRE786465:BSI786465 CBA786465:CCE786465 CKW786465:CMA786465 CUS786465:CVW786465 DEO786465:DFS786465 DOK786465:DPO786465 DYG786465:DZK786465 EIC786465:EJG786465 ERY786465:ETC786465 FBU786465:FCY786465 FLQ786465:FMU786465 FVM786465:FWQ786465 GFI786465:GGM786465 GPE786465:GQI786465 GZA786465:HAE786465 HIW786465:HKA786465 HSS786465:HTW786465 ICO786465:IDS786465 IMK786465:INO786465 IWG786465:IXK786465 JGC786465:JHG786465 JPY786465:JRC786465 JZU786465:KAY786465 KJQ786465:KKU786465 KTM786465:KUQ786465 LDI786465:LEM786465 LNE786465:LOI786465 LXA786465:LYE786465 MGW786465:MIA786465 MQS786465:MRW786465 NAO786465:NBS786465 NKK786465:NLO786465 NUG786465:NVK786465 OEC786465:OFG786465 ONY786465:OPC786465 OXU786465:OYY786465 PHQ786465:PIU786465 PRM786465:PSQ786465 QBI786465:QCM786465 QLE786465:QMI786465 QVA786465:QWE786465 REW786465:RGA786465 ROS786465:RPW786465 RYO786465:RZS786465 SIK786465:SJO786465 SSG786465:STK786465 TCC786465:TDG786465 TLY786465:TNC786465 TVU786465:TWY786465 UFQ786465:UGU786465 UPM786465:UQQ786465 UZI786465:VAM786465 VJE786465:VKI786465 VTA786465:VUE786465 WCW786465:WEA786465 WMS786465:WNW786465 WWO786465:WXS786465 F852001:AK852001 KC852001:LG852001 TY852001:VC852001 ADU852001:AEY852001 ANQ852001:AOU852001 AXM852001:AYQ852001 BHI852001:BIM852001 BRE852001:BSI852001 CBA852001:CCE852001 CKW852001:CMA852001 CUS852001:CVW852001 DEO852001:DFS852001 DOK852001:DPO852001 DYG852001:DZK852001 EIC852001:EJG852001 ERY852001:ETC852001 FBU852001:FCY852001 FLQ852001:FMU852001 FVM852001:FWQ852001 GFI852001:GGM852001 GPE852001:GQI852001 GZA852001:HAE852001 HIW852001:HKA852001 HSS852001:HTW852001 ICO852001:IDS852001 IMK852001:INO852001 IWG852001:IXK852001 JGC852001:JHG852001 JPY852001:JRC852001 JZU852001:KAY852001 KJQ852001:KKU852001 KTM852001:KUQ852001 LDI852001:LEM852001 LNE852001:LOI852001 LXA852001:LYE852001 MGW852001:MIA852001 MQS852001:MRW852001 NAO852001:NBS852001 NKK852001:NLO852001 NUG852001:NVK852001 OEC852001:OFG852001 ONY852001:OPC852001 OXU852001:OYY852001 PHQ852001:PIU852001 PRM852001:PSQ852001 QBI852001:QCM852001 QLE852001:QMI852001 QVA852001:QWE852001 REW852001:RGA852001 ROS852001:RPW852001 RYO852001:RZS852001 SIK852001:SJO852001 SSG852001:STK852001 TCC852001:TDG852001 TLY852001:TNC852001 TVU852001:TWY852001 UFQ852001:UGU852001 UPM852001:UQQ852001 UZI852001:VAM852001 VJE852001:VKI852001 VTA852001:VUE852001 WCW852001:WEA852001 WMS852001:WNW852001 WWO852001:WXS852001 F917537:AK917537 KC917537:LG917537 TY917537:VC917537 ADU917537:AEY917537 ANQ917537:AOU917537 AXM917537:AYQ917537 BHI917537:BIM917537 BRE917537:BSI917537 CBA917537:CCE917537 CKW917537:CMA917537 CUS917537:CVW917537 DEO917537:DFS917537 DOK917537:DPO917537 DYG917537:DZK917537 EIC917537:EJG917537 ERY917537:ETC917537 FBU917537:FCY917537 FLQ917537:FMU917537 FVM917537:FWQ917537 GFI917537:GGM917537 GPE917537:GQI917537 GZA917537:HAE917537 HIW917537:HKA917537 HSS917537:HTW917537 ICO917537:IDS917537 IMK917537:INO917537 IWG917537:IXK917537 JGC917537:JHG917537 JPY917537:JRC917537 JZU917537:KAY917537 KJQ917537:KKU917537 KTM917537:KUQ917537 LDI917537:LEM917537 LNE917537:LOI917537 LXA917537:LYE917537 MGW917537:MIA917537 MQS917537:MRW917537 NAO917537:NBS917537 NKK917537:NLO917537 NUG917537:NVK917537 OEC917537:OFG917537 ONY917537:OPC917537 OXU917537:OYY917537 PHQ917537:PIU917537 PRM917537:PSQ917537 QBI917537:QCM917537 QLE917537:QMI917537 QVA917537:QWE917537 REW917537:RGA917537 ROS917537:RPW917537 RYO917537:RZS917537 SIK917537:SJO917537 SSG917537:STK917537 TCC917537:TDG917537 TLY917537:TNC917537 TVU917537:TWY917537 UFQ917537:UGU917537 UPM917537:UQQ917537 UZI917537:VAM917537 VJE917537:VKI917537 VTA917537:VUE917537 WCW917537:WEA917537 WMS917537:WNW917537 WWO917537:WXS917537 F983073:AK983073 KC983073:LG983073 TY983073:VC983073 ADU983073:AEY983073 ANQ983073:AOU983073 AXM983073:AYQ983073 BHI983073:BIM983073 BRE983073:BSI983073 CBA983073:CCE983073 CKW983073:CMA983073 CUS983073:CVW983073 DEO983073:DFS983073 DOK983073:DPO983073 DYG983073:DZK983073 EIC983073:EJG983073 ERY983073:ETC983073 FBU983073:FCY983073 FLQ983073:FMU983073 FVM983073:FWQ983073 GFI983073:GGM983073 GPE983073:GQI983073 GZA983073:HAE983073 HIW983073:HKA983073 HSS983073:HTW983073 ICO983073:IDS983073 IMK983073:INO983073 IWG983073:IXK983073 JGC983073:JHG983073 JPY983073:JRC983073 JZU983073:KAY983073 KJQ983073:KKU983073 KTM983073:KUQ983073 LDI983073:LEM983073 LNE983073:LOI983073 LXA983073:LYE983073 MGW983073:MIA983073 MQS983073:MRW983073 NAO983073:NBS983073 NKK983073:NLO983073 NUG983073:NVK983073 OEC983073:OFG983073 ONY983073:OPC983073 OXU983073:OYY983073 PHQ983073:PIU983073 PRM983073:PSQ983073 QBI983073:QCM983073 QLE983073:QMI983073 QVA983073:QWE983073 REW983073:RGA983073 ROS983073:RPW983073 RYO983073:RZS983073 SIK983073:SJO983073 SSG983073:STK983073 TCC983073:TDG983073 TLY983073:TNC983073 TVU983073:TWY983073 UFQ983073:UGU983073 UPM983073:UQQ983073 UZI983073:VAM983073 VJE983073:VKI983073 VTA983073:VUE983073 WCW983073:WEA983073 WMS983073:WNW983073 G33:AK33" xr:uid="{00000000-0002-0000-0200-000004000000}">
      <formula1>"○,無"</formula1>
    </dataValidation>
  </dataValidations>
  <printOptions horizontalCentered="1" verticalCentered="1"/>
  <pageMargins left="0.19685039370078741" right="0.19685039370078741" top="0.39370078740157483" bottom="0" header="0" footer="0.19685039370078741"/>
  <pageSetup paperSize="9" scale="59" orientation="landscape" cellComments="asDisplayed" r:id="rId1"/>
  <headerFooter alignWithMargins="0"/>
  <colBreaks count="1" manualBreakCount="1">
    <brk id="43" max="54"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Blanks" priority="7" stopIfTrue="1" id="{683BBC8E-2CF6-4485-A6CC-BBB100ECDEC5}">
            <xm:f>LEN(TRIM(【6月】月集計表!AU9))=0</xm:f>
            <x14:dxf>
              <fill>
                <patternFill>
                  <bgColor rgb="FFCCFFFF"/>
                </patternFill>
              </fill>
            </x14:dxf>
          </x14:cfRule>
          <xm:sqref>AV9:AV48 AX19:AX48 AZ9:AZ28 BB9:BB28 BD29:BD48 BF9:BF48 BC19:BD28 BE19:BE48</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CE100"/>
  <sheetViews>
    <sheetView view="pageBreakPreview" zoomScale="55" zoomScaleNormal="75" zoomScaleSheetLayoutView="55" workbookViewId="0">
      <selection activeCell="E11" sqref="E11:E30"/>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6" width="4.25" style="4" customWidth="1"/>
    <col min="37" max="37" width="4.25" style="4" hidden="1" customWidth="1"/>
    <col min="38" max="38" width="9.875" style="4" customWidth="1"/>
    <col min="39" max="39" width="14.625" style="4" customWidth="1"/>
    <col min="40" max="40" width="12.375" style="4" bestFit="1" customWidth="1"/>
    <col min="41" max="41" width="12.5" style="4" bestFit="1" customWidth="1"/>
    <col min="42"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30.5" style="77" hidden="1" customWidth="1"/>
    <col min="80" max="81" width="13.375" style="77" hidden="1" customWidth="1"/>
    <col min="82" max="83" width="17" style="77"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28" t="s">
        <v>0</v>
      </c>
      <c r="B1" s="429"/>
      <c r="C1" s="429"/>
      <c r="D1" s="429"/>
      <c r="E1" s="430"/>
      <c r="F1" s="1"/>
      <c r="G1" s="2"/>
      <c r="H1" s="2"/>
      <c r="I1" s="2"/>
      <c r="J1" s="3"/>
      <c r="L1" s="5"/>
      <c r="AJ1" s="6"/>
      <c r="AK1" s="6"/>
      <c r="AO1" s="431" t="s">
        <v>1</v>
      </c>
      <c r="AP1" s="431"/>
      <c r="AQ1" s="59"/>
      <c r="AU1" s="135" t="s">
        <v>118</v>
      </c>
      <c r="AV1" s="425" t="s">
        <v>119</v>
      </c>
      <c r="AW1" s="400">
        <f>【8月】月集計表!AW1</f>
        <v>0</v>
      </c>
    </row>
    <row r="2" spans="1:83" ht="24" customHeight="1" thickBot="1">
      <c r="A2" s="7"/>
      <c r="B2" s="7"/>
      <c r="C2" s="7"/>
      <c r="D2" s="7"/>
      <c r="E2" s="7"/>
      <c r="G2" s="8"/>
      <c r="I2" s="9"/>
      <c r="J2" s="9"/>
      <c r="K2" s="9"/>
      <c r="L2" s="9"/>
      <c r="M2" s="9"/>
      <c r="N2" s="9"/>
      <c r="O2" s="9"/>
      <c r="P2" s="9"/>
      <c r="Q2" s="9"/>
      <c r="R2" s="9"/>
      <c r="W2" s="10"/>
      <c r="X2" s="10"/>
      <c r="AJ2" s="11"/>
      <c r="AK2" s="11"/>
      <c r="AO2" s="432"/>
      <c r="AP2" s="432"/>
      <c r="AQ2" s="60"/>
      <c r="AV2" s="425"/>
      <c r="AW2" s="401"/>
    </row>
    <row r="3" spans="1:83" ht="24" customHeight="1">
      <c r="A3" s="433">
        <v>44469</v>
      </c>
      <c r="B3" s="433"/>
      <c r="C3" s="433"/>
      <c r="D3" s="433"/>
      <c r="E3" s="433"/>
      <c r="F3" s="433"/>
      <c r="G3" s="433"/>
      <c r="H3" s="434" t="s">
        <v>2</v>
      </c>
      <c r="I3" s="434"/>
      <c r="J3" s="434"/>
      <c r="K3" s="434"/>
      <c r="L3" s="434"/>
      <c r="M3" s="434"/>
      <c r="N3" s="434"/>
      <c r="O3" s="434"/>
      <c r="P3" s="434"/>
      <c r="Q3" s="434"/>
      <c r="R3" s="434"/>
      <c r="S3" s="434"/>
      <c r="T3" s="434"/>
      <c r="U3" s="434"/>
      <c r="V3" s="434"/>
      <c r="W3" s="434"/>
      <c r="X3" s="434"/>
      <c r="Y3" s="434"/>
      <c r="Z3" s="434"/>
      <c r="AJ3" s="11"/>
      <c r="AK3" s="11"/>
      <c r="AO3" s="432"/>
      <c r="AP3" s="432"/>
      <c r="AQ3" s="60"/>
      <c r="AS3" s="402">
        <f>A3</f>
        <v>44469</v>
      </c>
      <c r="AT3" s="403"/>
      <c r="AU3" s="403"/>
      <c r="AV3" s="403"/>
      <c r="AW3" s="404" t="s">
        <v>120</v>
      </c>
      <c r="AX3" s="404"/>
      <c r="AY3" s="404"/>
      <c r="AZ3" s="404"/>
      <c r="BA3" s="404"/>
      <c r="BB3" s="404"/>
      <c r="BC3" s="140"/>
      <c r="BD3" s="141" t="s">
        <v>3</v>
      </c>
      <c r="BE3" s="426" t="str">
        <f>IF(AE5="","",AE5)</f>
        <v/>
      </c>
      <c r="BF3" s="427"/>
    </row>
    <row r="4" spans="1:83" ht="8.1" customHeight="1">
      <c r="A4" s="433"/>
      <c r="B4" s="433"/>
      <c r="C4" s="433"/>
      <c r="D4" s="433"/>
      <c r="E4" s="433"/>
      <c r="F4" s="433"/>
      <c r="G4" s="433"/>
      <c r="H4" s="434"/>
      <c r="I4" s="434"/>
      <c r="J4" s="434"/>
      <c r="K4" s="434"/>
      <c r="L4" s="434"/>
      <c r="M4" s="434"/>
      <c r="N4" s="434"/>
      <c r="O4" s="434"/>
      <c r="P4" s="434"/>
      <c r="Q4" s="434"/>
      <c r="R4" s="434"/>
      <c r="S4" s="434"/>
      <c r="T4" s="434"/>
      <c r="U4" s="434"/>
      <c r="V4" s="434"/>
      <c r="W4" s="434"/>
      <c r="X4" s="434"/>
      <c r="Y4" s="434"/>
      <c r="Z4" s="434"/>
      <c r="AJ4" s="11"/>
      <c r="AK4" s="11"/>
      <c r="AO4" s="61"/>
      <c r="AP4" s="61"/>
      <c r="AQ4" s="60"/>
      <c r="AS4" s="403"/>
      <c r="AT4" s="403"/>
      <c r="AU4" s="403"/>
      <c r="AV4" s="403"/>
      <c r="AW4" s="404"/>
      <c r="AX4" s="404"/>
      <c r="AY4" s="404"/>
      <c r="AZ4" s="404"/>
      <c r="BA4" s="404"/>
      <c r="BB4" s="404"/>
      <c r="BC4" s="140"/>
      <c r="BD4" s="88"/>
    </row>
    <row r="5" spans="1:83" ht="24" customHeight="1">
      <c r="A5" s="433"/>
      <c r="B5" s="433"/>
      <c r="C5" s="433"/>
      <c r="D5" s="433"/>
      <c r="E5" s="433"/>
      <c r="F5" s="433"/>
      <c r="G5" s="433"/>
      <c r="H5" s="434"/>
      <c r="I5" s="434"/>
      <c r="J5" s="434"/>
      <c r="K5" s="434"/>
      <c r="L5" s="434"/>
      <c r="M5" s="434"/>
      <c r="N5" s="434"/>
      <c r="O5" s="434"/>
      <c r="P5" s="434"/>
      <c r="Q5" s="434"/>
      <c r="R5" s="434"/>
      <c r="S5" s="434"/>
      <c r="T5" s="434"/>
      <c r="U5" s="434"/>
      <c r="V5" s="434"/>
      <c r="W5" s="434"/>
      <c r="X5" s="434"/>
      <c r="Y5" s="434"/>
      <c r="Z5" s="434"/>
      <c r="AB5" s="435" t="s">
        <v>3</v>
      </c>
      <c r="AC5" s="435"/>
      <c r="AD5" s="435"/>
      <c r="AE5" s="522"/>
      <c r="AF5" s="522"/>
      <c r="AG5" s="522"/>
      <c r="AH5" s="522"/>
      <c r="AI5" s="522"/>
      <c r="AJ5" s="522"/>
      <c r="AK5" s="522"/>
      <c r="AL5" s="141" t="s">
        <v>4</v>
      </c>
      <c r="AM5" s="439"/>
      <c r="AN5" s="440"/>
      <c r="AO5" s="440"/>
      <c r="AP5" s="440"/>
      <c r="AQ5" s="441"/>
      <c r="AS5" s="403"/>
      <c r="AT5" s="403"/>
      <c r="AU5" s="403"/>
      <c r="AV5" s="403"/>
      <c r="AW5" s="404"/>
      <c r="AX5" s="404"/>
      <c r="AY5" s="404"/>
      <c r="AZ5" s="404"/>
      <c r="BA5" s="404"/>
      <c r="BB5" s="404"/>
      <c r="BC5" s="140"/>
      <c r="BD5" s="141" t="s">
        <v>121</v>
      </c>
      <c r="BE5" s="426" t="str">
        <f>IF(AM5="","",AM5)</f>
        <v/>
      </c>
      <c r="BF5" s="427"/>
    </row>
    <row r="6" spans="1:83" ht="8.1" customHeight="1" thickBot="1">
      <c r="N6" s="8"/>
      <c r="O6" s="8"/>
      <c r="P6" s="8"/>
      <c r="Q6" s="8"/>
      <c r="R6" s="8"/>
      <c r="S6" s="8"/>
      <c r="T6" s="8"/>
      <c r="U6" s="8"/>
      <c r="V6" s="8"/>
      <c r="W6" s="8"/>
      <c r="X6" s="8"/>
      <c r="Y6" s="8"/>
      <c r="Z6" s="8"/>
      <c r="AA6" s="8"/>
      <c r="AB6" s="8"/>
      <c r="AC6" s="8"/>
      <c r="AJ6" s="8"/>
      <c r="AK6" s="8"/>
      <c r="AN6" s="8"/>
    </row>
    <row r="7" spans="1:83" ht="15.75" customHeight="1">
      <c r="A7" s="442" t="s">
        <v>5</v>
      </c>
      <c r="B7" s="443"/>
      <c r="C7" s="421" t="s">
        <v>6</v>
      </c>
      <c r="D7" s="421" t="s">
        <v>7</v>
      </c>
      <c r="E7" s="447" t="s">
        <v>112</v>
      </c>
      <c r="F7" s="447" t="s">
        <v>8</v>
      </c>
      <c r="G7" s="417">
        <f t="shared" ref="G7:AJ7" si="0">G36</f>
        <v>44440</v>
      </c>
      <c r="H7" s="417">
        <f t="shared" si="0"/>
        <v>44441</v>
      </c>
      <c r="I7" s="417">
        <f t="shared" si="0"/>
        <v>44442</v>
      </c>
      <c r="J7" s="417">
        <f t="shared" si="0"/>
        <v>44443</v>
      </c>
      <c r="K7" s="417">
        <f t="shared" si="0"/>
        <v>44444</v>
      </c>
      <c r="L7" s="417">
        <f t="shared" si="0"/>
        <v>44445</v>
      </c>
      <c r="M7" s="417">
        <f t="shared" si="0"/>
        <v>44446</v>
      </c>
      <c r="N7" s="417">
        <f t="shared" si="0"/>
        <v>44447</v>
      </c>
      <c r="O7" s="417">
        <f t="shared" si="0"/>
        <v>44448</v>
      </c>
      <c r="P7" s="417">
        <f t="shared" si="0"/>
        <v>44449</v>
      </c>
      <c r="Q7" s="417">
        <f t="shared" si="0"/>
        <v>44450</v>
      </c>
      <c r="R7" s="417">
        <f t="shared" si="0"/>
        <v>44451</v>
      </c>
      <c r="S7" s="417">
        <f t="shared" si="0"/>
        <v>44452</v>
      </c>
      <c r="T7" s="417">
        <f t="shared" si="0"/>
        <v>44453</v>
      </c>
      <c r="U7" s="417">
        <f t="shared" si="0"/>
        <v>44454</v>
      </c>
      <c r="V7" s="417">
        <f t="shared" si="0"/>
        <v>44455</v>
      </c>
      <c r="W7" s="417">
        <f t="shared" si="0"/>
        <v>44456</v>
      </c>
      <c r="X7" s="417">
        <f t="shared" si="0"/>
        <v>44457</v>
      </c>
      <c r="Y7" s="417">
        <f t="shared" si="0"/>
        <v>44458</v>
      </c>
      <c r="Z7" s="417">
        <f t="shared" si="0"/>
        <v>44459</v>
      </c>
      <c r="AA7" s="417">
        <f t="shared" si="0"/>
        <v>44460</v>
      </c>
      <c r="AB7" s="417">
        <f t="shared" si="0"/>
        <v>44461</v>
      </c>
      <c r="AC7" s="417">
        <f t="shared" si="0"/>
        <v>44462</v>
      </c>
      <c r="AD7" s="417">
        <f t="shared" si="0"/>
        <v>44463</v>
      </c>
      <c r="AE7" s="417">
        <f t="shared" si="0"/>
        <v>44464</v>
      </c>
      <c r="AF7" s="417">
        <f t="shared" si="0"/>
        <v>44465</v>
      </c>
      <c r="AG7" s="417">
        <f t="shared" si="0"/>
        <v>44466</v>
      </c>
      <c r="AH7" s="417">
        <f t="shared" si="0"/>
        <v>44467</v>
      </c>
      <c r="AI7" s="417">
        <f t="shared" si="0"/>
        <v>44468</v>
      </c>
      <c r="AJ7" s="455">
        <f t="shared" si="0"/>
        <v>44469</v>
      </c>
      <c r="AK7" s="528"/>
      <c r="AL7" s="450" t="s">
        <v>9</v>
      </c>
      <c r="AM7" s="450" t="s">
        <v>10</v>
      </c>
      <c r="AN7" s="450" t="s">
        <v>11</v>
      </c>
      <c r="AO7" s="450" t="s">
        <v>12</v>
      </c>
      <c r="AP7" s="13"/>
      <c r="AQ7" s="13"/>
      <c r="AR7" s="419"/>
      <c r="AS7" s="421" t="s">
        <v>144</v>
      </c>
      <c r="AT7" s="421" t="s">
        <v>122</v>
      </c>
      <c r="AU7" s="423" t="s">
        <v>123</v>
      </c>
      <c r="AV7" s="416" t="s">
        <v>124</v>
      </c>
      <c r="AW7" s="415" t="s">
        <v>125</v>
      </c>
      <c r="AX7" s="416" t="s">
        <v>126</v>
      </c>
      <c r="AY7" s="415" t="s">
        <v>127</v>
      </c>
      <c r="AZ7" s="416" t="s">
        <v>128</v>
      </c>
      <c r="BA7" s="415" t="s">
        <v>129</v>
      </c>
      <c r="BB7" s="405" t="s">
        <v>130</v>
      </c>
      <c r="BC7" s="407" t="s">
        <v>131</v>
      </c>
      <c r="BD7" s="409" t="s">
        <v>132</v>
      </c>
      <c r="BE7" s="411" t="s">
        <v>133</v>
      </c>
      <c r="BF7" s="413" t="s">
        <v>134</v>
      </c>
    </row>
    <row r="8" spans="1:83" ht="15.75" customHeight="1" thickBot="1">
      <c r="A8" s="444"/>
      <c r="B8" s="445"/>
      <c r="C8" s="446"/>
      <c r="D8" s="446"/>
      <c r="E8" s="448"/>
      <c r="F8" s="448"/>
      <c r="G8" s="418" t="s">
        <v>13</v>
      </c>
      <c r="H8" s="418" t="s">
        <v>14</v>
      </c>
      <c r="I8" s="418" t="s">
        <v>15</v>
      </c>
      <c r="J8" s="418" t="s">
        <v>16</v>
      </c>
      <c r="K8" s="418" t="s">
        <v>17</v>
      </c>
      <c r="L8" s="418" t="s">
        <v>18</v>
      </c>
      <c r="M8" s="418" t="s">
        <v>19</v>
      </c>
      <c r="N8" s="418" t="s">
        <v>20</v>
      </c>
      <c r="O8" s="418" t="s">
        <v>21</v>
      </c>
      <c r="P8" s="418" t="s">
        <v>22</v>
      </c>
      <c r="Q8" s="418" t="s">
        <v>23</v>
      </c>
      <c r="R8" s="418" t="s">
        <v>24</v>
      </c>
      <c r="S8" s="418" t="s">
        <v>25</v>
      </c>
      <c r="T8" s="418" t="s">
        <v>26</v>
      </c>
      <c r="U8" s="418" t="s">
        <v>27</v>
      </c>
      <c r="V8" s="418" t="s">
        <v>28</v>
      </c>
      <c r="W8" s="418">
        <v>0</v>
      </c>
      <c r="X8" s="418">
        <v>0</v>
      </c>
      <c r="Y8" s="418">
        <v>0</v>
      </c>
      <c r="Z8" s="418">
        <v>0</v>
      </c>
      <c r="AA8" s="418">
        <v>0</v>
      </c>
      <c r="AB8" s="418">
        <v>0</v>
      </c>
      <c r="AC8" s="418">
        <v>0</v>
      </c>
      <c r="AD8" s="418">
        <v>0</v>
      </c>
      <c r="AE8" s="418">
        <v>0</v>
      </c>
      <c r="AF8" s="418">
        <v>0</v>
      </c>
      <c r="AG8" s="418">
        <v>0</v>
      </c>
      <c r="AH8" s="418">
        <v>0</v>
      </c>
      <c r="AI8" s="418">
        <v>0</v>
      </c>
      <c r="AJ8" s="456">
        <v>0</v>
      </c>
      <c r="AK8" s="529"/>
      <c r="AL8" s="451"/>
      <c r="AM8" s="451"/>
      <c r="AN8" s="451"/>
      <c r="AO8" s="451"/>
      <c r="AP8" s="13"/>
      <c r="AQ8" s="13"/>
      <c r="AR8" s="420"/>
      <c r="AS8" s="422"/>
      <c r="AT8" s="422"/>
      <c r="AU8" s="424"/>
      <c r="AV8" s="406"/>
      <c r="AW8" s="410"/>
      <c r="AX8" s="406"/>
      <c r="AY8" s="410"/>
      <c r="AZ8" s="406"/>
      <c r="BA8" s="410"/>
      <c r="BB8" s="406"/>
      <c r="BC8" s="408"/>
      <c r="BD8" s="410"/>
      <c r="BE8" s="412"/>
      <c r="BF8" s="414"/>
      <c r="CA8" s="521" t="s">
        <v>113</v>
      </c>
      <c r="CB8" s="498" t="s">
        <v>114</v>
      </c>
      <c r="CC8" s="498" t="s">
        <v>115</v>
      </c>
      <c r="CD8" s="498" t="s">
        <v>116</v>
      </c>
      <c r="CE8" s="498" t="s">
        <v>117</v>
      </c>
    </row>
    <row r="9" spans="1:83" ht="15.75" customHeight="1">
      <c r="A9" s="444"/>
      <c r="B9" s="445"/>
      <c r="C9" s="446"/>
      <c r="D9" s="446"/>
      <c r="E9" s="448"/>
      <c r="F9" s="448"/>
      <c r="G9" s="418">
        <v>42380</v>
      </c>
      <c r="H9" s="418">
        <v>42411</v>
      </c>
      <c r="I9" s="418">
        <v>42449</v>
      </c>
      <c r="J9" s="418">
        <v>42450</v>
      </c>
      <c r="K9" s="418">
        <v>42489</v>
      </c>
      <c r="L9" s="418">
        <v>42493</v>
      </c>
      <c r="M9" s="418">
        <v>42494</v>
      </c>
      <c r="N9" s="418">
        <v>42495</v>
      </c>
      <c r="O9" s="418">
        <v>42569</v>
      </c>
      <c r="P9" s="418">
        <v>42593</v>
      </c>
      <c r="Q9" s="418">
        <v>42632</v>
      </c>
      <c r="R9" s="418">
        <v>42635</v>
      </c>
      <c r="S9" s="418">
        <v>42653</v>
      </c>
      <c r="T9" s="418">
        <v>42677</v>
      </c>
      <c r="U9" s="418">
        <v>42697</v>
      </c>
      <c r="V9" s="418">
        <v>42727</v>
      </c>
      <c r="W9" s="418">
        <v>0</v>
      </c>
      <c r="X9" s="418">
        <v>0</v>
      </c>
      <c r="Y9" s="418">
        <v>0</v>
      </c>
      <c r="Z9" s="418">
        <v>0</v>
      </c>
      <c r="AA9" s="418">
        <v>0</v>
      </c>
      <c r="AB9" s="418">
        <v>0</v>
      </c>
      <c r="AC9" s="418">
        <v>0</v>
      </c>
      <c r="AD9" s="418">
        <v>0</v>
      </c>
      <c r="AE9" s="418">
        <v>0</v>
      </c>
      <c r="AF9" s="418">
        <v>0</v>
      </c>
      <c r="AG9" s="418">
        <v>0</v>
      </c>
      <c r="AH9" s="418">
        <v>0</v>
      </c>
      <c r="AI9" s="418">
        <v>0</v>
      </c>
      <c r="AJ9" s="456">
        <v>0</v>
      </c>
      <c r="AK9" s="529"/>
      <c r="AL9" s="451"/>
      <c r="AM9" s="451"/>
      <c r="AN9" s="451"/>
      <c r="AO9" s="451"/>
      <c r="AP9" s="14"/>
      <c r="AQ9" s="13"/>
      <c r="AR9" s="384" t="s">
        <v>135</v>
      </c>
      <c r="AS9" s="387" t="str">
        <f>IFERROR(INDEX($B$11:$F$31,MATCH("TR",$B$11:$B$31,0),2),"")</f>
        <v/>
      </c>
      <c r="AT9" s="389"/>
      <c r="AU9" s="391" t="str">
        <f>IFERROR(INDEX($B$11:$F$31,MATCH("TR",$B$11:$B$31,0),5),"")</f>
        <v/>
      </c>
      <c r="AV9" s="365"/>
      <c r="AW9" s="361">
        <f>IF(90000&lt;=AV9,90000,AV9)</f>
        <v>0</v>
      </c>
      <c r="AX9" s="362"/>
      <c r="AY9" s="363"/>
      <c r="AZ9" s="365"/>
      <c r="BA9" s="361">
        <f>IF(20000&lt;=AZ9,20000,AZ9)</f>
        <v>0</v>
      </c>
      <c r="BB9" s="365"/>
      <c r="BC9" s="398"/>
      <c r="BD9" s="363"/>
      <c r="BE9" s="399"/>
      <c r="BF9" s="358"/>
      <c r="BH9" s="301" t="s">
        <v>44</v>
      </c>
      <c r="BI9" s="302"/>
      <c r="BJ9" s="115">
        <f>IF(AW1&lt;&gt;"",AW1,BH13)</f>
        <v>0</v>
      </c>
      <c r="BK9" s="116"/>
      <c r="BL9" s="116"/>
      <c r="BM9" s="116"/>
      <c r="BN9" s="116"/>
      <c r="BO9" s="116"/>
      <c r="BP9" s="116"/>
      <c r="BQ9" s="116"/>
      <c r="BR9" s="116"/>
      <c r="BS9" s="116"/>
      <c r="BT9" s="116"/>
      <c r="BU9" s="116"/>
      <c r="BV9" s="116"/>
      <c r="BW9" s="116"/>
      <c r="BX9" s="116"/>
      <c r="BY9" s="116"/>
      <c r="BZ9" s="116"/>
      <c r="CA9" s="521"/>
      <c r="CB9" s="498"/>
      <c r="CC9" s="498"/>
      <c r="CD9" s="498"/>
      <c r="CE9" s="498"/>
    </row>
    <row r="10" spans="1:83" ht="15.75" customHeight="1" thickBot="1">
      <c r="A10" s="444"/>
      <c r="B10" s="445"/>
      <c r="C10" s="422"/>
      <c r="D10" s="422"/>
      <c r="E10" s="449"/>
      <c r="F10" s="449"/>
      <c r="G10" s="418">
        <v>0</v>
      </c>
      <c r="H10" s="418">
        <v>0</v>
      </c>
      <c r="I10" s="418">
        <v>0</v>
      </c>
      <c r="J10" s="418">
        <v>0</v>
      </c>
      <c r="K10" s="418">
        <v>0</v>
      </c>
      <c r="L10" s="418">
        <v>0</v>
      </c>
      <c r="M10" s="418">
        <v>0</v>
      </c>
      <c r="N10" s="418">
        <v>0</v>
      </c>
      <c r="O10" s="418">
        <v>0</v>
      </c>
      <c r="P10" s="418">
        <v>0</v>
      </c>
      <c r="Q10" s="418">
        <v>0</v>
      </c>
      <c r="R10" s="418">
        <v>0</v>
      </c>
      <c r="S10" s="418">
        <v>0</v>
      </c>
      <c r="T10" s="418">
        <v>0</v>
      </c>
      <c r="U10" s="418">
        <v>0</v>
      </c>
      <c r="V10" s="418">
        <v>0</v>
      </c>
      <c r="W10" s="418">
        <v>0</v>
      </c>
      <c r="X10" s="418">
        <v>0</v>
      </c>
      <c r="Y10" s="418">
        <v>0</v>
      </c>
      <c r="Z10" s="418">
        <v>0</v>
      </c>
      <c r="AA10" s="418">
        <v>0</v>
      </c>
      <c r="AB10" s="418">
        <v>0</v>
      </c>
      <c r="AC10" s="418">
        <v>0</v>
      </c>
      <c r="AD10" s="418">
        <v>0</v>
      </c>
      <c r="AE10" s="418">
        <v>0</v>
      </c>
      <c r="AF10" s="418">
        <v>0</v>
      </c>
      <c r="AG10" s="418">
        <v>0</v>
      </c>
      <c r="AH10" s="418">
        <v>0</v>
      </c>
      <c r="AI10" s="418">
        <v>0</v>
      </c>
      <c r="AJ10" s="456">
        <v>0</v>
      </c>
      <c r="AK10" s="529"/>
      <c r="AL10" s="451"/>
      <c r="AM10" s="451"/>
      <c r="AN10" s="524"/>
      <c r="AO10" s="524"/>
      <c r="AP10" s="14"/>
      <c r="AQ10" s="13"/>
      <c r="AR10" s="385"/>
      <c r="AS10" s="388"/>
      <c r="AT10" s="390"/>
      <c r="AU10" s="523"/>
      <c r="AV10" s="348"/>
      <c r="AW10" s="341"/>
      <c r="AX10" s="335"/>
      <c r="AY10" s="342"/>
      <c r="AZ10" s="340"/>
      <c r="BA10" s="341"/>
      <c r="BB10" s="340"/>
      <c r="BC10" s="393"/>
      <c r="BD10" s="342"/>
      <c r="BE10" s="395"/>
      <c r="BF10" s="315"/>
      <c r="BH10" s="116"/>
      <c r="BI10" s="116"/>
      <c r="BJ10" s="116"/>
      <c r="BK10" s="116"/>
      <c r="BL10" s="116"/>
      <c r="BM10" s="116"/>
      <c r="BN10" s="116"/>
      <c r="BO10" s="116"/>
      <c r="BP10" s="116"/>
      <c r="BQ10" s="116"/>
      <c r="BR10" s="116"/>
      <c r="BS10" s="116"/>
      <c r="BT10" s="116"/>
      <c r="BU10" s="116"/>
      <c r="BV10" s="116"/>
      <c r="BW10" s="116"/>
      <c r="BX10" s="116"/>
      <c r="BY10" s="116"/>
      <c r="BZ10" s="116"/>
      <c r="CA10" s="521"/>
      <c r="CB10" s="498"/>
      <c r="CC10" s="498"/>
      <c r="CD10" s="498"/>
      <c r="CE10" s="498"/>
    </row>
    <row r="11" spans="1:83" ht="15.75" customHeight="1">
      <c r="A11" s="452" t="s">
        <v>29</v>
      </c>
      <c r="B11" s="147"/>
      <c r="C11" s="15">
        <v>1</v>
      </c>
      <c r="D11" s="62"/>
      <c r="E11" s="150"/>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184"/>
      <c r="AL11" s="18">
        <f t="shared" ref="AL11:AL29" si="1">COUNTA(G11:AK11)-COUNTIF(G11:AK11,"集")-COUNTIF(G11:AK11,"休")-COUNTIF(G11:AK11,"外")</f>
        <v>0</v>
      </c>
      <c r="AM11" s="18">
        <f t="shared" ref="AM11:AM30" si="2">COUNTIF(G11:AK11,"集")</f>
        <v>0</v>
      </c>
      <c r="AN11" s="81">
        <f t="shared" ref="AN11:AN30" si="3">AL11+CD11</f>
        <v>0</v>
      </c>
      <c r="AO11" s="81">
        <f t="shared" ref="AO11:AO30" si="4">AM11+CE11</f>
        <v>0</v>
      </c>
      <c r="AP11" s="14"/>
      <c r="AQ11" s="13"/>
      <c r="AR11" s="385"/>
      <c r="AS11" s="343" t="str">
        <f ca="1">IF(AS9="","",IFERROR(INDEX(INDIRECT("$B$" &amp; AS9+11 &amp;  ":$F$31"),MATCH("TR",INDIRECT("$B$" &amp; AS9+11 &amp; ":$B$31"),0),2),""))</f>
        <v/>
      </c>
      <c r="AT11" s="344"/>
      <c r="AU11" s="359" t="str">
        <f ca="1">IF(AS9="","",IFERROR(INDEX(INDIRECT("$B$" &amp; AS9+11 &amp;  ":$F$31"),MATCH("TR",INDIRECT("$B$" &amp; AS9+11 &amp; ":$B$31"),0),5),""))</f>
        <v/>
      </c>
      <c r="AV11" s="340"/>
      <c r="AW11" s="341">
        <f>IF(90000&lt;=AV11,90000,AV11)</f>
        <v>0</v>
      </c>
      <c r="AX11" s="335"/>
      <c r="AY11" s="342"/>
      <c r="AZ11" s="340"/>
      <c r="BA11" s="341">
        <f>IF(20000&lt;=AZ11,20000,AZ11)</f>
        <v>0</v>
      </c>
      <c r="BB11" s="340"/>
      <c r="BC11" s="393"/>
      <c r="BD11" s="342"/>
      <c r="BE11" s="395"/>
      <c r="BF11" s="315"/>
      <c r="BH11" s="303" t="s">
        <v>46</v>
      </c>
      <c r="BI11" s="303"/>
      <c r="BJ11" s="303"/>
      <c r="BK11" s="303"/>
      <c r="BL11" s="130" t="s">
        <v>47</v>
      </c>
      <c r="BM11" s="130" t="s">
        <v>48</v>
      </c>
      <c r="BN11" s="118" t="s">
        <v>49</v>
      </c>
      <c r="BO11" s="121"/>
      <c r="BP11" s="121"/>
      <c r="BQ11" s="121"/>
      <c r="BR11" s="121"/>
      <c r="BS11" s="121"/>
      <c r="BT11" s="121"/>
      <c r="BU11" s="121"/>
      <c r="BV11" s="121"/>
      <c r="BW11" s="121"/>
      <c r="BX11" s="121"/>
      <c r="BY11" s="121"/>
      <c r="BZ11" s="121"/>
      <c r="CA11" s="127" t="str">
        <f t="shared" ref="CA11:CA30" si="5">B11&amp;E11&amp;F11</f>
        <v/>
      </c>
      <c r="CB11" s="125">
        <f t="shared" ref="CB11:CB30" si="6">AN11</f>
        <v>0</v>
      </c>
      <c r="CC11" s="125">
        <f t="shared" ref="CC11:CC30" si="7">AO11</f>
        <v>0</v>
      </c>
      <c r="CD11" s="80">
        <f>IF(ISERROR(VLOOKUP($CA11,【8月】月集計表!$CA:$CC,2,FALSE))=TRUE,0,VLOOKUP($CA11,【8月】月集計表!$CA:$CC,2,FALSE))</f>
        <v>0</v>
      </c>
      <c r="CE11" s="80">
        <f>IF(ISERROR(VLOOKUP($CA11,【8月】月集計表!$CA:$CC,3,FALSE))=TRUE,0,VLOOKUP($CA11,【8月】月集計表!$CA:$CC,3,FALSE))</f>
        <v>0</v>
      </c>
    </row>
    <row r="12" spans="1:83" ht="16.5" customHeight="1">
      <c r="A12" s="453"/>
      <c r="B12" s="148"/>
      <c r="C12" s="20">
        <v>2</v>
      </c>
      <c r="D12" s="24"/>
      <c r="E12" s="151"/>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185"/>
      <c r="AL12" s="23">
        <f t="shared" si="1"/>
        <v>0</v>
      </c>
      <c r="AM12" s="23">
        <f t="shared" si="2"/>
        <v>0</v>
      </c>
      <c r="AN12" s="23">
        <f t="shared" si="3"/>
        <v>0</v>
      </c>
      <c r="AO12" s="23">
        <f t="shared" si="4"/>
        <v>0</v>
      </c>
      <c r="AP12" s="14"/>
      <c r="AQ12" s="13"/>
      <c r="AR12" s="385"/>
      <c r="AS12" s="343"/>
      <c r="AT12" s="345"/>
      <c r="AU12" s="360"/>
      <c r="AV12" s="348"/>
      <c r="AW12" s="341"/>
      <c r="AX12" s="335"/>
      <c r="AY12" s="342"/>
      <c r="AZ12" s="340"/>
      <c r="BA12" s="341"/>
      <c r="BB12" s="340"/>
      <c r="BC12" s="393"/>
      <c r="BD12" s="342"/>
      <c r="BE12" s="395"/>
      <c r="BF12" s="315"/>
      <c r="BH12" s="128">
        <v>1</v>
      </c>
      <c r="BI12" s="129" t="s">
        <v>50</v>
      </c>
      <c r="BJ12" s="129"/>
      <c r="BK12" s="118"/>
      <c r="BL12" s="130">
        <v>1.05</v>
      </c>
      <c r="BM12" s="303">
        <f>IF(BJ9="新規",BL13,IF(BJ9&lt;BH15,BL15,IF(AND(BJ9&gt;=BH14,BJ9&lt;BJ14),BL14,IF(AND(BJ9&gt;=BH13,BJ9&lt;BJ13),BL13,IF(BJ9=BH12,BL12,"")))))</f>
        <v>0.9</v>
      </c>
      <c r="BN12" s="304">
        <f>IF(AW1&lt;&gt;"",BM12*90000,"")</f>
        <v>81000</v>
      </c>
      <c r="BO12" s="122"/>
      <c r="BP12" s="122"/>
      <c r="BQ12" s="122"/>
      <c r="BR12" s="122"/>
      <c r="BS12" s="122"/>
      <c r="BT12" s="122"/>
      <c r="BU12" s="122"/>
      <c r="BV12" s="122"/>
      <c r="BW12" s="122"/>
      <c r="BX12" s="122"/>
      <c r="BY12" s="122"/>
      <c r="BZ12" s="122"/>
      <c r="CA12" s="78" t="str">
        <f t="shared" si="5"/>
        <v/>
      </c>
      <c r="CB12" s="79">
        <f t="shared" si="6"/>
        <v>0</v>
      </c>
      <c r="CC12" s="79">
        <f t="shared" si="7"/>
        <v>0</v>
      </c>
      <c r="CD12" s="77">
        <f>IF(ISERROR(VLOOKUP($CA12,【8月】月集計表!$CA:$CC,2,FALSE))=TRUE,0,VLOOKUP($CA12,【8月】月集計表!$CA:$CC,2,FALSE))</f>
        <v>0</v>
      </c>
      <c r="CE12" s="77">
        <f>IF(ISERROR(VLOOKUP($CA12,【8月】月集計表!$CA:$CC,3,FALSE))=TRUE,0,VLOOKUP($CA12,【8月】月集計表!$CA:$CC,3,FALSE))</f>
        <v>0</v>
      </c>
    </row>
    <row r="13" spans="1:83" ht="16.5" customHeight="1">
      <c r="A13" s="453"/>
      <c r="B13" s="148"/>
      <c r="C13" s="20">
        <v>3</v>
      </c>
      <c r="D13" s="24"/>
      <c r="E13" s="151"/>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185"/>
      <c r="AL13" s="23">
        <f t="shared" si="1"/>
        <v>0</v>
      </c>
      <c r="AM13" s="23">
        <f t="shared" si="2"/>
        <v>0</v>
      </c>
      <c r="AN13" s="23">
        <f t="shared" si="3"/>
        <v>0</v>
      </c>
      <c r="AO13" s="23">
        <f t="shared" si="4"/>
        <v>0</v>
      </c>
      <c r="AR13" s="385"/>
      <c r="AS13" s="343" t="str">
        <f ca="1">IF(AS11="","",IFERROR(INDEX(INDIRECT("$B$" &amp; AS11+11 &amp;  ":$F$31"),MATCH("TR",INDIRECT("$B$" &amp; AS11+11 &amp; ":$B$31"),0),2),""))</f>
        <v/>
      </c>
      <c r="AT13" s="344"/>
      <c r="AU13" s="346" t="str">
        <f ca="1">IF(AS11="","",IFERROR(INDEX(INDIRECT("$B$" &amp; AS11+11 &amp;  ":$F$31"),MATCH("TR",INDIRECT("$B$" &amp; AS11+11 &amp; ":$B$31"),0),5),""))</f>
        <v/>
      </c>
      <c r="AV13" s="340"/>
      <c r="AW13" s="341">
        <f>IF(90000&lt;=AV13,90000,AV13)</f>
        <v>0</v>
      </c>
      <c r="AX13" s="335"/>
      <c r="AY13" s="342"/>
      <c r="AZ13" s="340"/>
      <c r="BA13" s="341">
        <f>IF(20000&lt;=AZ13,20000,AZ13)</f>
        <v>0</v>
      </c>
      <c r="BB13" s="340"/>
      <c r="BC13" s="393"/>
      <c r="BD13" s="342"/>
      <c r="BE13" s="395"/>
      <c r="BF13" s="315"/>
      <c r="BH13" s="128">
        <v>0.8</v>
      </c>
      <c r="BI13" s="129" t="s">
        <v>50</v>
      </c>
      <c r="BJ13" s="129">
        <v>1</v>
      </c>
      <c r="BK13" s="118" t="s">
        <v>51</v>
      </c>
      <c r="BL13" s="130">
        <v>1</v>
      </c>
      <c r="BM13" s="303"/>
      <c r="BN13" s="305"/>
      <c r="BO13" s="122"/>
      <c r="BP13" s="122"/>
      <c r="BQ13" s="122"/>
      <c r="BR13" s="122"/>
      <c r="BS13" s="122"/>
      <c r="BT13" s="122"/>
      <c r="BU13" s="122"/>
      <c r="BV13" s="122"/>
      <c r="BW13" s="122"/>
      <c r="BX13" s="122"/>
      <c r="BY13" s="122"/>
      <c r="BZ13" s="122"/>
      <c r="CA13" s="78" t="str">
        <f t="shared" si="5"/>
        <v/>
      </c>
      <c r="CB13" s="79">
        <f t="shared" si="6"/>
        <v>0</v>
      </c>
      <c r="CC13" s="79">
        <f t="shared" si="7"/>
        <v>0</v>
      </c>
      <c r="CD13" s="77">
        <f>IF(ISERROR(VLOOKUP($CA13,【8月】月集計表!$CA:$CC,2,FALSE))=TRUE,0,VLOOKUP($CA13,【8月】月集計表!$CA:$CC,2,FALSE))</f>
        <v>0</v>
      </c>
      <c r="CE13" s="77">
        <f>IF(ISERROR(VLOOKUP($CA13,【8月】月集計表!$CA:$CC,3,FALSE))=TRUE,0,VLOOKUP($CA13,【8月】月集計表!$CA:$CC,3,FALSE))</f>
        <v>0</v>
      </c>
    </row>
    <row r="14" spans="1:83" ht="16.5" customHeight="1">
      <c r="A14" s="453"/>
      <c r="B14" s="148"/>
      <c r="C14" s="20">
        <v>4</v>
      </c>
      <c r="D14" s="24"/>
      <c r="E14" s="151"/>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185"/>
      <c r="AL14" s="23">
        <f t="shared" si="1"/>
        <v>0</v>
      </c>
      <c r="AM14" s="23">
        <f t="shared" si="2"/>
        <v>0</v>
      </c>
      <c r="AN14" s="23">
        <f t="shared" si="3"/>
        <v>0</v>
      </c>
      <c r="AO14" s="23">
        <f t="shared" si="4"/>
        <v>0</v>
      </c>
      <c r="AR14" s="385"/>
      <c r="AS14" s="343"/>
      <c r="AT14" s="345"/>
      <c r="AU14" s="523"/>
      <c r="AV14" s="348"/>
      <c r="AW14" s="341"/>
      <c r="AX14" s="335"/>
      <c r="AY14" s="342"/>
      <c r="AZ14" s="340"/>
      <c r="BA14" s="341"/>
      <c r="BB14" s="340"/>
      <c r="BC14" s="393"/>
      <c r="BD14" s="342"/>
      <c r="BE14" s="395"/>
      <c r="BF14" s="315"/>
      <c r="BH14" s="128">
        <v>0.6</v>
      </c>
      <c r="BI14" s="129" t="s">
        <v>50</v>
      </c>
      <c r="BJ14" s="129">
        <v>0.8</v>
      </c>
      <c r="BK14" s="118" t="s">
        <v>51</v>
      </c>
      <c r="BL14" s="130">
        <v>0.95</v>
      </c>
      <c r="BM14" s="303"/>
      <c r="BN14" s="305"/>
      <c r="BO14" s="122"/>
      <c r="BP14" s="122"/>
      <c r="BQ14" s="122"/>
      <c r="BR14" s="122"/>
      <c r="BS14" s="122"/>
      <c r="BT14" s="122"/>
      <c r="BU14" s="122"/>
      <c r="BV14" s="122"/>
      <c r="BW14" s="122"/>
      <c r="BX14" s="122"/>
      <c r="BY14" s="122"/>
      <c r="BZ14" s="122"/>
      <c r="CA14" s="78" t="str">
        <f t="shared" si="5"/>
        <v/>
      </c>
      <c r="CB14" s="79">
        <f t="shared" si="6"/>
        <v>0</v>
      </c>
      <c r="CC14" s="79">
        <f t="shared" si="7"/>
        <v>0</v>
      </c>
      <c r="CD14" s="77">
        <f>IF(ISERROR(VLOOKUP($CA14,【8月】月集計表!$CA:$CC,2,FALSE))=TRUE,0,VLOOKUP($CA14,【8月】月集計表!$CA:$CC,2,FALSE))</f>
        <v>0</v>
      </c>
      <c r="CE14" s="77">
        <f>IF(ISERROR(VLOOKUP($CA14,【8月】月集計表!$CA:$CC,3,FALSE))=TRUE,0,VLOOKUP($CA14,【8月】月集計表!$CA:$CC,3,FALSE))</f>
        <v>0</v>
      </c>
    </row>
    <row r="15" spans="1:83" ht="16.5" customHeight="1">
      <c r="A15" s="453"/>
      <c r="B15" s="148"/>
      <c r="C15" s="20">
        <v>5</v>
      </c>
      <c r="D15" s="24"/>
      <c r="E15" s="151"/>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185"/>
      <c r="AL15" s="23">
        <f t="shared" si="1"/>
        <v>0</v>
      </c>
      <c r="AM15" s="23">
        <f t="shared" si="2"/>
        <v>0</v>
      </c>
      <c r="AN15" s="23">
        <f t="shared" si="3"/>
        <v>0</v>
      </c>
      <c r="AO15" s="23">
        <f t="shared" si="4"/>
        <v>0</v>
      </c>
      <c r="AR15" s="385"/>
      <c r="AS15" s="343" t="str">
        <f ca="1">IF(AS13="","",IFERROR(INDEX(INDIRECT("$B$" &amp; AS13+11 &amp;  ":$F$31"),MATCH("TR",INDIRECT("$B$" &amp; AS13+11 &amp; ":$B$31"),0),2),""))</f>
        <v/>
      </c>
      <c r="AT15" s="344"/>
      <c r="AU15" s="346" t="str">
        <f ca="1">IF(AS13="","",IFERROR(INDEX(INDIRECT("$B$" &amp; AS13+11 &amp;  ":$F$31"),MATCH("TR",INDIRECT("$B$" &amp; AS13+11 &amp; ":$B$31"),0),5),""))</f>
        <v/>
      </c>
      <c r="AV15" s="340"/>
      <c r="AW15" s="341">
        <f>IF(90000&lt;=AV15,90000,AV15)</f>
        <v>0</v>
      </c>
      <c r="AX15" s="335"/>
      <c r="AY15" s="342"/>
      <c r="AZ15" s="340"/>
      <c r="BA15" s="341">
        <f>IF(20000&lt;=AZ15,20000,AZ15)</f>
        <v>0</v>
      </c>
      <c r="BB15" s="340"/>
      <c r="BC15" s="393"/>
      <c r="BD15" s="342"/>
      <c r="BE15" s="395"/>
      <c r="BF15" s="315"/>
      <c r="BH15" s="128">
        <v>0.6</v>
      </c>
      <c r="BI15" s="129" t="s">
        <v>51</v>
      </c>
      <c r="BJ15" s="129"/>
      <c r="BK15" s="118"/>
      <c r="BL15" s="130">
        <v>0.9</v>
      </c>
      <c r="BM15" s="303"/>
      <c r="BN15" s="306"/>
      <c r="BO15" s="122"/>
      <c r="BP15" s="122"/>
      <c r="BQ15" s="122"/>
      <c r="BR15" s="122"/>
      <c r="BS15" s="122"/>
      <c r="BT15" s="122"/>
      <c r="BU15" s="122"/>
      <c r="BV15" s="122"/>
      <c r="BW15" s="122"/>
      <c r="BX15" s="122"/>
      <c r="BY15" s="122"/>
      <c r="BZ15" s="122"/>
      <c r="CA15" s="78" t="str">
        <f t="shared" si="5"/>
        <v/>
      </c>
      <c r="CB15" s="79">
        <f t="shared" si="6"/>
        <v>0</v>
      </c>
      <c r="CC15" s="79">
        <f t="shared" si="7"/>
        <v>0</v>
      </c>
      <c r="CD15" s="77">
        <f>IF(ISERROR(VLOOKUP($CA15,【8月】月集計表!$CA:$CC,2,FALSE))=TRUE,0,VLOOKUP($CA15,【8月】月集計表!$CA:$CC,2,FALSE))</f>
        <v>0</v>
      </c>
      <c r="CE15" s="77">
        <f>IF(ISERROR(VLOOKUP($CA15,【8月】月集計表!$CA:$CC,3,FALSE))=TRUE,0,VLOOKUP($CA15,【8月】月集計表!$CA:$CC,3,FALSE))</f>
        <v>0</v>
      </c>
    </row>
    <row r="16" spans="1:83" ht="16.5" customHeight="1">
      <c r="A16" s="453"/>
      <c r="B16" s="148"/>
      <c r="C16" s="20">
        <v>6</v>
      </c>
      <c r="D16" s="24"/>
      <c r="E16" s="151"/>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185"/>
      <c r="AL16" s="23">
        <f t="shared" si="1"/>
        <v>0</v>
      </c>
      <c r="AM16" s="23">
        <f t="shared" si="2"/>
        <v>0</v>
      </c>
      <c r="AN16" s="23">
        <f t="shared" si="3"/>
        <v>0</v>
      </c>
      <c r="AO16" s="23">
        <f t="shared" si="4"/>
        <v>0</v>
      </c>
      <c r="AR16" s="385"/>
      <c r="AS16" s="343"/>
      <c r="AT16" s="345"/>
      <c r="AU16" s="523"/>
      <c r="AV16" s="348"/>
      <c r="AW16" s="341"/>
      <c r="AX16" s="335"/>
      <c r="AY16" s="342"/>
      <c r="AZ16" s="340"/>
      <c r="BA16" s="341"/>
      <c r="BB16" s="340"/>
      <c r="BC16" s="393"/>
      <c r="BD16" s="342"/>
      <c r="BE16" s="395"/>
      <c r="BF16" s="315"/>
      <c r="CA16" s="78" t="str">
        <f t="shared" si="5"/>
        <v/>
      </c>
      <c r="CB16" s="79">
        <f t="shared" si="6"/>
        <v>0</v>
      </c>
      <c r="CC16" s="79">
        <f t="shared" si="7"/>
        <v>0</v>
      </c>
      <c r="CD16" s="77">
        <f>IF(ISERROR(VLOOKUP($CA16,【8月】月集計表!$CA:$CC,2,FALSE))=TRUE,0,VLOOKUP($CA16,【8月】月集計表!$CA:$CC,2,FALSE))</f>
        <v>0</v>
      </c>
      <c r="CE16" s="77">
        <f>IF(ISERROR(VLOOKUP($CA16,【8月】月集計表!$CA:$CC,3,FALSE))=TRUE,0,VLOOKUP($CA16,【8月】月集計表!$CA:$CC,3,FALSE))</f>
        <v>0</v>
      </c>
    </row>
    <row r="17" spans="1:83" ht="16.5" customHeight="1">
      <c r="A17" s="453"/>
      <c r="B17" s="148"/>
      <c r="C17" s="20">
        <v>7</v>
      </c>
      <c r="D17" s="24"/>
      <c r="E17" s="151"/>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185"/>
      <c r="AL17" s="23">
        <f t="shared" si="1"/>
        <v>0</v>
      </c>
      <c r="AM17" s="23">
        <f t="shared" si="2"/>
        <v>0</v>
      </c>
      <c r="AN17" s="23">
        <f t="shared" si="3"/>
        <v>0</v>
      </c>
      <c r="AO17" s="23">
        <f t="shared" si="4"/>
        <v>0</v>
      </c>
      <c r="AR17" s="385"/>
      <c r="AS17" s="343" t="str">
        <f ca="1">IF(AS15="","",IFERROR(INDEX(INDIRECT("$B$" &amp; AS15+11 &amp;  ":$F$31"),MATCH("TR",INDIRECT("$B$" &amp; AS15+11 &amp; ":$B$31"),0),2),""))</f>
        <v/>
      </c>
      <c r="AT17" s="344"/>
      <c r="AU17" s="346" t="str">
        <f ca="1">IF(AS15="","",IFERROR(INDEX(INDIRECT("$B$" &amp; AS15+11 &amp;  ":$F$31"),MATCH("TR",INDIRECT("$B$" &amp; AS15+11 &amp; ":$B$31"),0),5),""))</f>
        <v/>
      </c>
      <c r="AV17" s="340"/>
      <c r="AW17" s="341">
        <f>IF(90000&lt;=AV17,90000,AV17)</f>
        <v>0</v>
      </c>
      <c r="AX17" s="335"/>
      <c r="AY17" s="342"/>
      <c r="AZ17" s="340"/>
      <c r="BA17" s="341">
        <f>IF(20000&lt;=AZ17,20000,AZ17)</f>
        <v>0</v>
      </c>
      <c r="BB17" s="340"/>
      <c r="BC17" s="393"/>
      <c r="BD17" s="342"/>
      <c r="BE17" s="395"/>
      <c r="BF17" s="315"/>
      <c r="CA17" s="78" t="str">
        <f t="shared" si="5"/>
        <v/>
      </c>
      <c r="CB17" s="79">
        <f t="shared" si="6"/>
        <v>0</v>
      </c>
      <c r="CC17" s="79">
        <f t="shared" si="7"/>
        <v>0</v>
      </c>
      <c r="CD17" s="77">
        <f>IF(ISERROR(VLOOKUP($CA17,【8月】月集計表!$CA:$CC,2,FALSE))=TRUE,0,VLOOKUP($CA17,【8月】月集計表!$CA:$CC,2,FALSE))</f>
        <v>0</v>
      </c>
      <c r="CE17" s="77">
        <f>IF(ISERROR(VLOOKUP($CA17,【8月】月集計表!$CA:$CC,3,FALSE))=TRUE,0,VLOOKUP($CA17,【8月】月集計表!$CA:$CC,3,FALSE))</f>
        <v>0</v>
      </c>
    </row>
    <row r="18" spans="1:83" ht="16.5" customHeight="1" thickBot="1">
      <c r="A18" s="453"/>
      <c r="B18" s="148"/>
      <c r="C18" s="20">
        <v>8</v>
      </c>
      <c r="D18" s="24"/>
      <c r="E18" s="151"/>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185"/>
      <c r="AL18" s="23">
        <f t="shared" si="1"/>
        <v>0</v>
      </c>
      <c r="AM18" s="23">
        <f t="shared" si="2"/>
        <v>0</v>
      </c>
      <c r="AN18" s="23">
        <f t="shared" si="3"/>
        <v>0</v>
      </c>
      <c r="AO18" s="23">
        <f t="shared" si="4"/>
        <v>0</v>
      </c>
      <c r="AR18" s="386"/>
      <c r="AS18" s="349"/>
      <c r="AT18" s="350"/>
      <c r="AU18" s="525"/>
      <c r="AV18" s="352"/>
      <c r="AW18" s="397"/>
      <c r="AX18" s="336"/>
      <c r="AY18" s="355"/>
      <c r="AZ18" s="354"/>
      <c r="BA18" s="353"/>
      <c r="BB18" s="354"/>
      <c r="BC18" s="394"/>
      <c r="BD18" s="355"/>
      <c r="BE18" s="396"/>
      <c r="BF18" s="316"/>
      <c r="CA18" s="78" t="str">
        <f t="shared" si="5"/>
        <v/>
      </c>
      <c r="CB18" s="79">
        <f t="shared" si="6"/>
        <v>0</v>
      </c>
      <c r="CC18" s="79">
        <f t="shared" si="7"/>
        <v>0</v>
      </c>
      <c r="CD18" s="77">
        <f>IF(ISERROR(VLOOKUP($CA18,【8月】月集計表!$CA:$CC,2,FALSE))=TRUE,0,VLOOKUP($CA18,【8月】月集計表!$CA:$CC,2,FALSE))</f>
        <v>0</v>
      </c>
      <c r="CE18" s="77">
        <f>IF(ISERROR(VLOOKUP($CA18,【8月】月集計表!$CA:$CC,3,FALSE))=TRUE,0,VLOOKUP($CA18,【8月】月集計表!$CA:$CC,3,FALSE))</f>
        <v>0</v>
      </c>
    </row>
    <row r="19" spans="1:83" ht="16.5" customHeight="1" thickTop="1">
      <c r="A19" s="453"/>
      <c r="B19" s="148"/>
      <c r="C19" s="20">
        <v>9</v>
      </c>
      <c r="D19" s="24"/>
      <c r="E19" s="151"/>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185"/>
      <c r="AL19" s="23">
        <f t="shared" si="1"/>
        <v>0</v>
      </c>
      <c r="AM19" s="23">
        <f t="shared" si="2"/>
        <v>0</v>
      </c>
      <c r="AN19" s="23">
        <f t="shared" si="3"/>
        <v>0</v>
      </c>
      <c r="AO19" s="23">
        <f t="shared" si="4"/>
        <v>0</v>
      </c>
      <c r="AR19" s="384" t="s">
        <v>136</v>
      </c>
      <c r="AS19" s="387" t="str">
        <f>IFERROR(INDEX($B$11:$F$31,MATCH("FW1",$B$11:$B$31,0),2),"")</f>
        <v/>
      </c>
      <c r="AT19" s="389"/>
      <c r="AU19" s="391" t="str">
        <f>IFERROR(INDEX($B$11:$F$31,MATCH("FW1",$B$11:$B$31,0),5),"")</f>
        <v/>
      </c>
      <c r="AV19" s="379"/>
      <c r="AW19" s="382">
        <f>IF($BM$12*90000&lt;=AV19,$BM$12*90000,AV19)</f>
        <v>0</v>
      </c>
      <c r="AX19" s="383"/>
      <c r="AY19" s="361">
        <f>IF(10000&lt;=AX19,10000,AX19)</f>
        <v>0</v>
      </c>
      <c r="AZ19" s="365"/>
      <c r="BA19" s="361">
        <f>IF(20000&lt;=AZ19,20000,AZ19)</f>
        <v>0</v>
      </c>
      <c r="BB19" s="379"/>
      <c r="BC19" s="380"/>
      <c r="BD19" s="381"/>
      <c r="BE19" s="357"/>
      <c r="BF19" s="358"/>
      <c r="CA19" s="78" t="str">
        <f t="shared" si="5"/>
        <v/>
      </c>
      <c r="CB19" s="79">
        <f t="shared" si="6"/>
        <v>0</v>
      </c>
      <c r="CC19" s="79">
        <f t="shared" si="7"/>
        <v>0</v>
      </c>
      <c r="CD19" s="77">
        <f>IF(ISERROR(VLOOKUP($CA19,【8月】月集計表!$CA:$CC,2,FALSE))=TRUE,0,VLOOKUP($CA19,【8月】月集計表!$CA:$CC,2,FALSE))</f>
        <v>0</v>
      </c>
      <c r="CE19" s="77">
        <f>IF(ISERROR(VLOOKUP($CA19,【8月】月集計表!$CA:$CC,3,FALSE))=TRUE,0,VLOOKUP($CA19,【8月】月集計表!$CA:$CC,3,FALSE))</f>
        <v>0</v>
      </c>
    </row>
    <row r="20" spans="1:83" ht="16.5" customHeight="1">
      <c r="A20" s="453"/>
      <c r="B20" s="148"/>
      <c r="C20" s="20">
        <v>10</v>
      </c>
      <c r="D20" s="24"/>
      <c r="E20" s="151"/>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185"/>
      <c r="AL20" s="23">
        <f t="shared" si="1"/>
        <v>0</v>
      </c>
      <c r="AM20" s="23">
        <f t="shared" si="2"/>
        <v>0</v>
      </c>
      <c r="AN20" s="23">
        <f t="shared" si="3"/>
        <v>0</v>
      </c>
      <c r="AO20" s="23">
        <f t="shared" si="4"/>
        <v>0</v>
      </c>
      <c r="AR20" s="385"/>
      <c r="AS20" s="388"/>
      <c r="AT20" s="390"/>
      <c r="AU20" s="523"/>
      <c r="AV20" s="371"/>
      <c r="AW20" s="372"/>
      <c r="AX20" s="373"/>
      <c r="AY20" s="341"/>
      <c r="AZ20" s="340"/>
      <c r="BA20" s="341"/>
      <c r="BB20" s="368"/>
      <c r="BC20" s="369"/>
      <c r="BD20" s="370"/>
      <c r="BE20" s="313"/>
      <c r="BF20" s="315"/>
      <c r="CA20" s="78" t="str">
        <f t="shared" si="5"/>
        <v/>
      </c>
      <c r="CB20" s="79">
        <f t="shared" si="6"/>
        <v>0</v>
      </c>
      <c r="CC20" s="79">
        <f t="shared" si="7"/>
        <v>0</v>
      </c>
      <c r="CD20" s="77">
        <f>IF(ISERROR(VLOOKUP($CA20,【8月】月集計表!$CA:$CC,2,FALSE))=TRUE,0,VLOOKUP($CA20,【8月】月集計表!$CA:$CC,2,FALSE))</f>
        <v>0</v>
      </c>
      <c r="CE20" s="77">
        <f>IF(ISERROR(VLOOKUP($CA20,【8月】月集計表!$CA:$CC,3,FALSE))=TRUE,0,VLOOKUP($CA20,【8月】月集計表!$CA:$CC,3,FALSE))</f>
        <v>0</v>
      </c>
    </row>
    <row r="21" spans="1:83" ht="16.5" customHeight="1">
      <c r="A21" s="453"/>
      <c r="B21" s="148"/>
      <c r="C21" s="20">
        <v>11</v>
      </c>
      <c r="D21" s="24"/>
      <c r="E21" s="151"/>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185"/>
      <c r="AL21" s="23">
        <f t="shared" si="1"/>
        <v>0</v>
      </c>
      <c r="AM21" s="23">
        <f t="shared" si="2"/>
        <v>0</v>
      </c>
      <c r="AN21" s="23">
        <f t="shared" si="3"/>
        <v>0</v>
      </c>
      <c r="AO21" s="23">
        <f t="shared" si="4"/>
        <v>0</v>
      </c>
      <c r="AR21" s="385"/>
      <c r="AS21" s="343" t="str">
        <f ca="1">IF(AS19="","",IFERROR(INDEX(INDIRECT("$B$" &amp; AS19+11 &amp;  ":$F$31"),MATCH("FW1",INDIRECT("$B$" &amp; AS19+11 &amp; ":$B$31"),0),2),""))</f>
        <v/>
      </c>
      <c r="AT21" s="344"/>
      <c r="AU21" s="359" t="str">
        <f ca="1">IF(AS19="","",IFERROR(INDEX(INDIRECT("$B$" &amp; AS19+11 &amp;  ":$F$31"),MATCH("FW1",INDIRECT("$B$" &amp; AS19+11 &amp; ":$B$31"),0),5),""))</f>
        <v/>
      </c>
      <c r="AV21" s="368"/>
      <c r="AW21" s="372">
        <f t="shared" ref="AW21" si="8">IF($BM$12*90000&lt;=AV21,$BM$12*90000,AV21)</f>
        <v>0</v>
      </c>
      <c r="AX21" s="373"/>
      <c r="AY21" s="341">
        <f>IF(10000&lt;=AX21,10000,AX21)</f>
        <v>0</v>
      </c>
      <c r="AZ21" s="340"/>
      <c r="BA21" s="341">
        <f>IF(20000&lt;=AZ21,20000,AZ21)</f>
        <v>0</v>
      </c>
      <c r="BB21" s="368"/>
      <c r="BC21" s="369"/>
      <c r="BD21" s="370"/>
      <c r="BE21" s="313"/>
      <c r="BF21" s="315"/>
      <c r="CA21" s="78" t="str">
        <f t="shared" si="5"/>
        <v/>
      </c>
      <c r="CB21" s="79">
        <f t="shared" si="6"/>
        <v>0</v>
      </c>
      <c r="CC21" s="79">
        <f t="shared" si="7"/>
        <v>0</v>
      </c>
      <c r="CD21" s="77">
        <f>IF(ISERROR(VLOOKUP($CA21,【8月】月集計表!$CA:$CC,2,FALSE))=TRUE,0,VLOOKUP($CA21,【8月】月集計表!$CA:$CC,2,FALSE))</f>
        <v>0</v>
      </c>
      <c r="CE21" s="77">
        <f>IF(ISERROR(VLOOKUP($CA21,【8月】月集計表!$CA:$CC,3,FALSE))=TRUE,0,VLOOKUP($CA21,【8月】月集計表!$CA:$CC,3,FALSE))</f>
        <v>0</v>
      </c>
    </row>
    <row r="22" spans="1:83" ht="16.5" customHeight="1">
      <c r="A22" s="453"/>
      <c r="B22" s="148"/>
      <c r="C22" s="20">
        <v>12</v>
      </c>
      <c r="D22" s="24"/>
      <c r="E22" s="151"/>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185"/>
      <c r="AL22" s="23">
        <f t="shared" si="1"/>
        <v>0</v>
      </c>
      <c r="AM22" s="23">
        <f t="shared" si="2"/>
        <v>0</v>
      </c>
      <c r="AN22" s="23">
        <f t="shared" si="3"/>
        <v>0</v>
      </c>
      <c r="AO22" s="23">
        <f t="shared" si="4"/>
        <v>0</v>
      </c>
      <c r="AR22" s="385"/>
      <c r="AS22" s="343"/>
      <c r="AT22" s="345"/>
      <c r="AU22" s="360"/>
      <c r="AV22" s="371"/>
      <c r="AW22" s="372"/>
      <c r="AX22" s="373"/>
      <c r="AY22" s="341"/>
      <c r="AZ22" s="340"/>
      <c r="BA22" s="341"/>
      <c r="BB22" s="368"/>
      <c r="BC22" s="369"/>
      <c r="BD22" s="370"/>
      <c r="BE22" s="313"/>
      <c r="BF22" s="315"/>
      <c r="CA22" s="78" t="str">
        <f t="shared" si="5"/>
        <v/>
      </c>
      <c r="CB22" s="79">
        <f t="shared" si="6"/>
        <v>0</v>
      </c>
      <c r="CC22" s="79">
        <f t="shared" si="7"/>
        <v>0</v>
      </c>
      <c r="CD22" s="77">
        <f>IF(ISERROR(VLOOKUP($CA22,【8月】月集計表!$CA:$CC,2,FALSE))=TRUE,0,VLOOKUP($CA22,【8月】月集計表!$CA:$CC,2,FALSE))</f>
        <v>0</v>
      </c>
      <c r="CE22" s="77">
        <f>IF(ISERROR(VLOOKUP($CA22,【8月】月集計表!$CA:$CC,3,FALSE))=TRUE,0,VLOOKUP($CA22,【8月】月集計表!$CA:$CC,3,FALSE))</f>
        <v>0</v>
      </c>
    </row>
    <row r="23" spans="1:83" ht="16.5" customHeight="1">
      <c r="A23" s="453"/>
      <c r="B23" s="148"/>
      <c r="C23" s="20">
        <v>13</v>
      </c>
      <c r="D23" s="24"/>
      <c r="E23" s="151"/>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185"/>
      <c r="AL23" s="23">
        <f t="shared" si="1"/>
        <v>0</v>
      </c>
      <c r="AM23" s="23">
        <f t="shared" si="2"/>
        <v>0</v>
      </c>
      <c r="AN23" s="23">
        <f t="shared" si="3"/>
        <v>0</v>
      </c>
      <c r="AO23" s="23">
        <f t="shared" si="4"/>
        <v>0</v>
      </c>
      <c r="AR23" s="385"/>
      <c r="AS23" s="343" t="str">
        <f ca="1">IF(AS21="","",IFERROR(INDEX(INDIRECT("$B$" &amp; AS21+11 &amp;  ":$F$31"),MATCH("FW1",INDIRECT("$B$" &amp; AS21+11 &amp; ":$B$31"),0),2),""))</f>
        <v/>
      </c>
      <c r="AT23" s="344"/>
      <c r="AU23" s="346" t="str">
        <f ca="1">IF(AS21="","",IFERROR(INDEX(INDIRECT("$B$" &amp; AS21+11 &amp;  ":$F$31"),MATCH("FW1",INDIRECT("$B$" &amp; AS21+11 &amp; ":$B$31"),0),5),""))</f>
        <v/>
      </c>
      <c r="AV23" s="368"/>
      <c r="AW23" s="372">
        <f t="shared" ref="AW23" si="9">IF($BM$12*90000&lt;=AV23,$BM$12*90000,AV23)</f>
        <v>0</v>
      </c>
      <c r="AX23" s="373"/>
      <c r="AY23" s="341">
        <f>IF(10000&lt;=AX23,10000,AX23)</f>
        <v>0</v>
      </c>
      <c r="AZ23" s="340"/>
      <c r="BA23" s="341">
        <f>IF(20000&lt;=AZ23,20000,AZ23)</f>
        <v>0</v>
      </c>
      <c r="BB23" s="368"/>
      <c r="BC23" s="369"/>
      <c r="BD23" s="370"/>
      <c r="BE23" s="313"/>
      <c r="BF23" s="315"/>
      <c r="CA23" s="78" t="str">
        <f t="shared" si="5"/>
        <v/>
      </c>
      <c r="CB23" s="79">
        <f t="shared" si="6"/>
        <v>0</v>
      </c>
      <c r="CC23" s="79">
        <f t="shared" si="7"/>
        <v>0</v>
      </c>
      <c r="CD23" s="77">
        <f>IF(ISERROR(VLOOKUP($CA23,【8月】月集計表!$CA:$CC,2,FALSE))=TRUE,0,VLOOKUP($CA23,【8月】月集計表!$CA:$CC,2,FALSE))</f>
        <v>0</v>
      </c>
      <c r="CE23" s="77">
        <f>IF(ISERROR(VLOOKUP($CA23,【8月】月集計表!$CA:$CC,3,FALSE))=TRUE,0,VLOOKUP($CA23,【8月】月集計表!$CA:$CC,3,FALSE))</f>
        <v>0</v>
      </c>
    </row>
    <row r="24" spans="1:83" ht="16.5" customHeight="1">
      <c r="A24" s="453"/>
      <c r="B24" s="148"/>
      <c r="C24" s="20">
        <v>14</v>
      </c>
      <c r="D24" s="24"/>
      <c r="E24" s="151"/>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185"/>
      <c r="AL24" s="23">
        <f t="shared" si="1"/>
        <v>0</v>
      </c>
      <c r="AM24" s="23">
        <f t="shared" si="2"/>
        <v>0</v>
      </c>
      <c r="AN24" s="23">
        <f t="shared" si="3"/>
        <v>0</v>
      </c>
      <c r="AO24" s="23">
        <f t="shared" si="4"/>
        <v>0</v>
      </c>
      <c r="AR24" s="385"/>
      <c r="AS24" s="343"/>
      <c r="AT24" s="345"/>
      <c r="AU24" s="523"/>
      <c r="AV24" s="371"/>
      <c r="AW24" s="372"/>
      <c r="AX24" s="373"/>
      <c r="AY24" s="341"/>
      <c r="AZ24" s="340"/>
      <c r="BA24" s="341"/>
      <c r="BB24" s="368"/>
      <c r="BC24" s="369"/>
      <c r="BD24" s="370"/>
      <c r="BE24" s="313"/>
      <c r="BF24" s="315"/>
      <c r="CA24" s="78" t="str">
        <f t="shared" si="5"/>
        <v/>
      </c>
      <c r="CB24" s="79">
        <f t="shared" si="6"/>
        <v>0</v>
      </c>
      <c r="CC24" s="79">
        <f t="shared" si="7"/>
        <v>0</v>
      </c>
      <c r="CD24" s="77">
        <f>IF(ISERROR(VLOOKUP($CA24,【8月】月集計表!$CA:$CC,2,FALSE))=TRUE,0,VLOOKUP($CA24,【8月】月集計表!$CA:$CC,2,FALSE))</f>
        <v>0</v>
      </c>
      <c r="CE24" s="77">
        <f>IF(ISERROR(VLOOKUP($CA24,【8月】月集計表!$CA:$CC,3,FALSE))=TRUE,0,VLOOKUP($CA24,【8月】月集計表!$CA:$CC,3,FALSE))</f>
        <v>0</v>
      </c>
    </row>
    <row r="25" spans="1:83" ht="16.5" customHeight="1">
      <c r="A25" s="453"/>
      <c r="B25" s="148"/>
      <c r="C25" s="20">
        <v>15</v>
      </c>
      <c r="D25" s="24"/>
      <c r="E25" s="151"/>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185"/>
      <c r="AL25" s="23">
        <f t="shared" si="1"/>
        <v>0</v>
      </c>
      <c r="AM25" s="23">
        <f t="shared" si="2"/>
        <v>0</v>
      </c>
      <c r="AN25" s="23">
        <f t="shared" si="3"/>
        <v>0</v>
      </c>
      <c r="AO25" s="23">
        <f t="shared" si="4"/>
        <v>0</v>
      </c>
      <c r="AR25" s="385"/>
      <c r="AS25" s="343" t="str">
        <f ca="1">IF(AS23="","",IFERROR(INDEX(INDIRECT("$B$" &amp; AS23+11 &amp;  ":$F$31"),MATCH("FW1",INDIRECT("$B$" &amp; AS23+11 &amp; ":$B$31"),0),2),""))</f>
        <v/>
      </c>
      <c r="AT25" s="344"/>
      <c r="AU25" s="346" t="str">
        <f ca="1">IF(AS23="","",IFERROR(INDEX(INDIRECT("$B$" &amp; AS23+11 &amp;  ":$F$31"),MATCH("FW1",INDIRECT("$B$" &amp; AS23+11 &amp; ":$B$31"),0),5),""))</f>
        <v/>
      </c>
      <c r="AV25" s="368"/>
      <c r="AW25" s="372">
        <f t="shared" ref="AW25" si="10">IF($BM$12*90000&lt;=AV25,$BM$12*90000,AV25)</f>
        <v>0</v>
      </c>
      <c r="AX25" s="373"/>
      <c r="AY25" s="341">
        <f>IF(10000&lt;=AX25,10000,AX25)</f>
        <v>0</v>
      </c>
      <c r="AZ25" s="340"/>
      <c r="BA25" s="341">
        <f>IF(20000&lt;=AZ25,20000,AZ25)</f>
        <v>0</v>
      </c>
      <c r="BB25" s="368"/>
      <c r="BC25" s="369"/>
      <c r="BD25" s="370"/>
      <c r="BE25" s="313"/>
      <c r="BF25" s="315"/>
      <c r="CA25" s="78" t="str">
        <f t="shared" si="5"/>
        <v/>
      </c>
      <c r="CB25" s="79">
        <f t="shared" si="6"/>
        <v>0</v>
      </c>
      <c r="CC25" s="79">
        <f t="shared" si="7"/>
        <v>0</v>
      </c>
      <c r="CD25" s="77">
        <f>IF(ISERROR(VLOOKUP($CA25,【8月】月集計表!$CA:$CC,2,FALSE))=TRUE,0,VLOOKUP($CA25,【8月】月集計表!$CA:$CC,2,FALSE))</f>
        <v>0</v>
      </c>
      <c r="CE25" s="77">
        <f>IF(ISERROR(VLOOKUP($CA25,【8月】月集計表!$CA:$CC,3,FALSE))=TRUE,0,VLOOKUP($CA25,【8月】月集計表!$CA:$CC,3,FALSE))</f>
        <v>0</v>
      </c>
    </row>
    <row r="26" spans="1:83" ht="16.5" customHeight="1">
      <c r="A26" s="453"/>
      <c r="B26" s="148"/>
      <c r="C26" s="20">
        <v>16</v>
      </c>
      <c r="D26" s="24"/>
      <c r="E26" s="151"/>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185"/>
      <c r="AL26" s="23">
        <f t="shared" si="1"/>
        <v>0</v>
      </c>
      <c r="AM26" s="23">
        <f t="shared" si="2"/>
        <v>0</v>
      </c>
      <c r="AN26" s="23">
        <f t="shared" si="3"/>
        <v>0</v>
      </c>
      <c r="AO26" s="23">
        <f t="shared" si="4"/>
        <v>0</v>
      </c>
      <c r="AR26" s="385"/>
      <c r="AS26" s="343"/>
      <c r="AT26" s="345"/>
      <c r="AU26" s="523"/>
      <c r="AV26" s="371"/>
      <c r="AW26" s="372"/>
      <c r="AX26" s="373"/>
      <c r="AY26" s="341"/>
      <c r="AZ26" s="340"/>
      <c r="BA26" s="341"/>
      <c r="BB26" s="368"/>
      <c r="BC26" s="369"/>
      <c r="BD26" s="370"/>
      <c r="BE26" s="313"/>
      <c r="BF26" s="315"/>
      <c r="CA26" s="78" t="str">
        <f t="shared" si="5"/>
        <v/>
      </c>
      <c r="CB26" s="79">
        <f t="shared" si="6"/>
        <v>0</v>
      </c>
      <c r="CC26" s="79">
        <f t="shared" si="7"/>
        <v>0</v>
      </c>
      <c r="CD26" s="77">
        <f>IF(ISERROR(VLOOKUP($CA26,【8月】月集計表!$CA:$CC,2,FALSE))=TRUE,0,VLOOKUP($CA26,【8月】月集計表!$CA:$CC,2,FALSE))</f>
        <v>0</v>
      </c>
      <c r="CE26" s="77">
        <f>IF(ISERROR(VLOOKUP($CA26,【8月】月集計表!$CA:$CC,3,FALSE))=TRUE,0,VLOOKUP($CA26,【8月】月集計表!$CA:$CC,3,FALSE))</f>
        <v>0</v>
      </c>
    </row>
    <row r="27" spans="1:83" ht="16.5" customHeight="1">
      <c r="A27" s="453"/>
      <c r="B27" s="148"/>
      <c r="C27" s="20">
        <v>17</v>
      </c>
      <c r="D27" s="24"/>
      <c r="E27" s="151"/>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185"/>
      <c r="AL27" s="23">
        <f t="shared" si="1"/>
        <v>0</v>
      </c>
      <c r="AM27" s="23">
        <f t="shared" si="2"/>
        <v>0</v>
      </c>
      <c r="AN27" s="23">
        <f t="shared" si="3"/>
        <v>0</v>
      </c>
      <c r="AO27" s="23">
        <f t="shared" si="4"/>
        <v>0</v>
      </c>
      <c r="AR27" s="385"/>
      <c r="AS27" s="343" t="str">
        <f ca="1">IF(AS25="","",IFERROR(INDEX(INDIRECT("$B$" &amp; AS25+11 &amp;  ":$F$31"),MATCH("FW1",INDIRECT("$B$" &amp; AS25+11 &amp; ":$B$31"),0),2),""))</f>
        <v/>
      </c>
      <c r="AT27" s="344"/>
      <c r="AU27" s="346" t="str">
        <f ca="1">IF(AS25="","",IFERROR(INDEX(INDIRECT("$B$" &amp; AS25+11 &amp;  ":$F$31"),MATCH("FW1",INDIRECT("$B$" &amp; AS25+11 &amp; ":$B$31"),0),5),""))</f>
        <v/>
      </c>
      <c r="AV27" s="368"/>
      <c r="AW27" s="372">
        <f t="shared" ref="AW27" si="11">IF($BM$12*90000&lt;=AV27,$BM$12*90000,AV27)</f>
        <v>0</v>
      </c>
      <c r="AX27" s="373"/>
      <c r="AY27" s="341">
        <f>IF(10000&lt;=AX27,10000,AX27)</f>
        <v>0</v>
      </c>
      <c r="AZ27" s="340"/>
      <c r="BA27" s="341">
        <f>IF(20000&lt;=AZ27,20000,AZ27)</f>
        <v>0</v>
      </c>
      <c r="BB27" s="368"/>
      <c r="BC27" s="369"/>
      <c r="BD27" s="370"/>
      <c r="BE27" s="313"/>
      <c r="BF27" s="315"/>
      <c r="CA27" s="78" t="str">
        <f t="shared" si="5"/>
        <v/>
      </c>
      <c r="CB27" s="79">
        <f t="shared" si="6"/>
        <v>0</v>
      </c>
      <c r="CC27" s="79">
        <f t="shared" si="7"/>
        <v>0</v>
      </c>
      <c r="CD27" s="77">
        <f>IF(ISERROR(VLOOKUP($CA27,【8月】月集計表!$CA:$CC,2,FALSE))=TRUE,0,VLOOKUP($CA27,【8月】月集計表!$CA:$CC,2,FALSE))</f>
        <v>0</v>
      </c>
      <c r="CE27" s="77">
        <f>IF(ISERROR(VLOOKUP($CA27,【8月】月集計表!$CA:$CC,3,FALSE))=TRUE,0,VLOOKUP($CA27,【8月】月集計表!$CA:$CC,3,FALSE))</f>
        <v>0</v>
      </c>
    </row>
    <row r="28" spans="1:83" ht="16.5" customHeight="1" thickBot="1">
      <c r="A28" s="453"/>
      <c r="B28" s="148"/>
      <c r="C28" s="20">
        <v>18</v>
      </c>
      <c r="D28" s="24"/>
      <c r="E28" s="151"/>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185"/>
      <c r="AL28" s="23">
        <f t="shared" si="1"/>
        <v>0</v>
      </c>
      <c r="AM28" s="23">
        <f t="shared" si="2"/>
        <v>0</v>
      </c>
      <c r="AN28" s="23">
        <f t="shared" si="3"/>
        <v>0</v>
      </c>
      <c r="AO28" s="23">
        <f t="shared" si="4"/>
        <v>0</v>
      </c>
      <c r="AR28" s="386"/>
      <c r="AS28" s="349"/>
      <c r="AT28" s="350"/>
      <c r="AU28" s="525"/>
      <c r="AV28" s="392"/>
      <c r="AW28" s="374"/>
      <c r="AX28" s="375"/>
      <c r="AY28" s="353"/>
      <c r="AZ28" s="354"/>
      <c r="BA28" s="353"/>
      <c r="BB28" s="376"/>
      <c r="BC28" s="377"/>
      <c r="BD28" s="378"/>
      <c r="BE28" s="314"/>
      <c r="BF28" s="316"/>
      <c r="CA28" s="78" t="str">
        <f t="shared" si="5"/>
        <v/>
      </c>
      <c r="CB28" s="79">
        <f t="shared" si="6"/>
        <v>0</v>
      </c>
      <c r="CC28" s="79">
        <f t="shared" si="7"/>
        <v>0</v>
      </c>
      <c r="CD28" s="77">
        <f>IF(ISERROR(VLOOKUP($CA28,【8月】月集計表!$CA:$CC,2,FALSE))=TRUE,0,VLOOKUP($CA28,【8月】月集計表!$CA:$CC,2,FALSE))</f>
        <v>0</v>
      </c>
      <c r="CE28" s="77">
        <f>IF(ISERROR(VLOOKUP($CA28,【8月】月集計表!$CA:$CC,3,FALSE))=TRUE,0,VLOOKUP($CA28,【8月】月集計表!$CA:$CC,3,FALSE))</f>
        <v>0</v>
      </c>
    </row>
    <row r="29" spans="1:83" ht="16.5" customHeight="1">
      <c r="A29" s="453"/>
      <c r="B29" s="148"/>
      <c r="C29" s="20">
        <v>19</v>
      </c>
      <c r="D29" s="24"/>
      <c r="E29" s="151"/>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185"/>
      <c r="AL29" s="23">
        <f t="shared" si="1"/>
        <v>0</v>
      </c>
      <c r="AM29" s="23">
        <f t="shared" si="2"/>
        <v>0</v>
      </c>
      <c r="AN29" s="23">
        <f t="shared" si="3"/>
        <v>0</v>
      </c>
      <c r="AO29" s="23">
        <f t="shared" si="4"/>
        <v>0</v>
      </c>
      <c r="AR29" s="384" t="s">
        <v>137</v>
      </c>
      <c r="AS29" s="387" t="str">
        <f>IFERROR(INDEX($B$11:$F$31,MATCH("FW2",$B$11:$B$31,0),2),"")</f>
        <v/>
      </c>
      <c r="AT29" s="389"/>
      <c r="AU29" s="391" t="str">
        <f>IFERROR(INDEX($B$11:$F$31,MATCH("FW2",$B$11:$B$31,0),5),"")</f>
        <v/>
      </c>
      <c r="AV29" s="365"/>
      <c r="AW29" s="367">
        <f>IF(90000&lt;=AV29,90000,AV29)</f>
        <v>0</v>
      </c>
      <c r="AX29" s="365"/>
      <c r="AY29" s="361">
        <f>IF(10000&lt;=AX29,10000,AX29)</f>
        <v>0</v>
      </c>
      <c r="AZ29" s="362"/>
      <c r="BA29" s="363"/>
      <c r="BB29" s="362"/>
      <c r="BC29" s="366"/>
      <c r="BD29" s="356"/>
      <c r="BE29" s="357"/>
      <c r="BF29" s="358"/>
      <c r="CA29" s="78" t="str">
        <f t="shared" si="5"/>
        <v/>
      </c>
      <c r="CB29" s="79">
        <f t="shared" si="6"/>
        <v>0</v>
      </c>
      <c r="CC29" s="79">
        <f t="shared" si="7"/>
        <v>0</v>
      </c>
      <c r="CD29" s="77">
        <f>IF(ISERROR(VLOOKUP($CA29,【8月】月集計表!$CA:$CC,2,FALSE))=TRUE,0,VLOOKUP($CA29,【8月】月集計表!$CA:$CC,2,FALSE))</f>
        <v>0</v>
      </c>
      <c r="CE29" s="77">
        <f>IF(ISERROR(VLOOKUP($CA29,【8月】月集計表!$CA:$CC,3,FALSE))=TRUE,0,VLOOKUP($CA29,【8月】月集計表!$CA:$CC,3,FALSE))</f>
        <v>0</v>
      </c>
    </row>
    <row r="30" spans="1:83" ht="16.5" customHeight="1" thickBot="1">
      <c r="A30" s="453"/>
      <c r="B30" s="149"/>
      <c r="C30" s="20">
        <v>20</v>
      </c>
      <c r="D30" s="63"/>
      <c r="E30" s="152"/>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186"/>
      <c r="AL30" s="28">
        <f>COUNTA(G30:AK30)-COUNTIF(G30:AK30,"集")-COUNTIF(G30:AK30,"休")-COUNTIF(G30:AK30,"外")</f>
        <v>0</v>
      </c>
      <c r="AM30" s="28">
        <f t="shared" si="2"/>
        <v>0</v>
      </c>
      <c r="AN30" s="28">
        <f t="shared" si="3"/>
        <v>0</v>
      </c>
      <c r="AO30" s="28">
        <f t="shared" si="4"/>
        <v>0</v>
      </c>
      <c r="AR30" s="385"/>
      <c r="AS30" s="388"/>
      <c r="AT30" s="390"/>
      <c r="AU30" s="523"/>
      <c r="AV30" s="348"/>
      <c r="AW30" s="341"/>
      <c r="AX30" s="340"/>
      <c r="AY30" s="341"/>
      <c r="AZ30" s="335"/>
      <c r="BA30" s="342"/>
      <c r="BB30" s="335"/>
      <c r="BC30" s="334"/>
      <c r="BD30" s="338"/>
      <c r="BE30" s="313"/>
      <c r="BF30" s="315"/>
      <c r="CA30" s="78" t="str">
        <f t="shared" si="5"/>
        <v/>
      </c>
      <c r="CB30" s="79">
        <f t="shared" si="6"/>
        <v>0</v>
      </c>
      <c r="CC30" s="79">
        <f t="shared" si="7"/>
        <v>0</v>
      </c>
      <c r="CD30" s="77">
        <f>IF(ISERROR(VLOOKUP($CA30,【8月】月集計表!$CA:$CC,2,FALSE))=TRUE,0,VLOOKUP($CA30,【8月】月集計表!$CA:$CC,2,FALSE))</f>
        <v>0</v>
      </c>
      <c r="CE30" s="77">
        <f>IF(ISERROR(VLOOKUP($CA30,【8月】月集計表!$CA:$CC,3,FALSE))=TRUE,0,VLOOKUP($CA30,【8月】月集計表!$CA:$CC,3,FALSE))</f>
        <v>0</v>
      </c>
    </row>
    <row r="31" spans="1:83" ht="16.5" customHeight="1" thickBot="1">
      <c r="A31" s="454"/>
      <c r="B31" s="501" t="s">
        <v>33</v>
      </c>
      <c r="C31" s="502"/>
      <c r="D31" s="502"/>
      <c r="E31" s="502"/>
      <c r="F31" s="503"/>
      <c r="G31" s="144">
        <f>COUNTA(G11:G30)-COUNTIF(G11:G30,"外")-COUNTIF(G11:G30,"休")-COUNTIF(G11:G30,"集")</f>
        <v>0</v>
      </c>
      <c r="H31" s="144">
        <f t="shared" ref="H31:AJ31" si="12">COUNTA(H11:H30)-COUNTIF(H11:H30,"外")-COUNTIF(H11:H30,"休")-COUNTIF(H11:H30,"集")</f>
        <v>0</v>
      </c>
      <c r="I31" s="144">
        <f t="shared" si="12"/>
        <v>0</v>
      </c>
      <c r="J31" s="144">
        <f t="shared" si="12"/>
        <v>0</v>
      </c>
      <c r="K31" s="144">
        <f t="shared" si="12"/>
        <v>0</v>
      </c>
      <c r="L31" s="144">
        <f t="shared" si="12"/>
        <v>0</v>
      </c>
      <c r="M31" s="144">
        <f t="shared" si="12"/>
        <v>0</v>
      </c>
      <c r="N31" s="144">
        <f t="shared" si="12"/>
        <v>0</v>
      </c>
      <c r="O31" s="144">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2">
        <f t="shared" si="12"/>
        <v>0</v>
      </c>
      <c r="AK31" s="187">
        <f t="shared" ref="AK31" si="13">COUNTA(AK11:AK30)-COUNTIF(AK11:AK30,"外")-COUNTIF(AK11:AK30,"休")-COUNTIF(AK11:AK30,"集")</f>
        <v>0</v>
      </c>
      <c r="AL31" s="75"/>
      <c r="AR31" s="385"/>
      <c r="AS31" s="343" t="str">
        <f ca="1">IF(AS29="","",IFERROR(INDEX(INDIRECT("$B$" &amp; AS29+11 &amp;  ":$F$31"),MATCH("FW2",INDIRECT("$B$" &amp; AS29+11 &amp; ":$B$31"),0),2),""))</f>
        <v/>
      </c>
      <c r="AT31" s="344"/>
      <c r="AU31" s="359" t="str">
        <f ca="1">IF(AS29="","",IFERROR(INDEX(INDIRECT("$B$" &amp; AS29+11 &amp;  ":$F$31"),MATCH("FW2",INDIRECT("$B$" &amp; AS29+11 &amp; ":$B$31"),0),5),""))</f>
        <v/>
      </c>
      <c r="AV31" s="340"/>
      <c r="AW31" s="341">
        <f>IF(90000&lt;=AV31,90000,AV31)</f>
        <v>0</v>
      </c>
      <c r="AX31" s="340"/>
      <c r="AY31" s="341">
        <f>IF(10000&lt;=AX31,10000,AX31)</f>
        <v>0</v>
      </c>
      <c r="AZ31" s="335"/>
      <c r="BA31" s="342"/>
      <c r="BB31" s="335"/>
      <c r="BC31" s="334"/>
      <c r="BD31" s="338"/>
      <c r="BE31" s="313"/>
      <c r="BF31" s="315"/>
    </row>
    <row r="32" spans="1:83" ht="18" customHeight="1" thickBot="1">
      <c r="A32" s="504" t="s">
        <v>34</v>
      </c>
      <c r="B32" s="502"/>
      <c r="C32" s="502"/>
      <c r="D32" s="502"/>
      <c r="E32" s="502"/>
      <c r="F32" s="503"/>
      <c r="G32" s="32">
        <f>IF(AND(G50&gt;=3,G31&gt;=5),1,0)+IF(AND(G50&gt;=2,G31&gt;=3),1,0)+IF(AND(G50&gt;=1,G31&gt;=1),1,0)</f>
        <v>0</v>
      </c>
      <c r="H32" s="32">
        <f t="shared" ref="H32:AJ32" si="14">IF(AND(H50&gt;=3,H31&gt;=5),1,0)+IF(AND(H50&gt;=2,H31&gt;=3),1,0)++IF(AND(H50&gt;=1,H31&gt;=1),1,0)</f>
        <v>0</v>
      </c>
      <c r="I32" s="32">
        <f t="shared" si="14"/>
        <v>0</v>
      </c>
      <c r="J32" s="32">
        <f t="shared" si="14"/>
        <v>0</v>
      </c>
      <c r="K32" s="32">
        <f t="shared" si="14"/>
        <v>0</v>
      </c>
      <c r="L32" s="32">
        <f t="shared" si="14"/>
        <v>0</v>
      </c>
      <c r="M32" s="32">
        <f t="shared" si="14"/>
        <v>0</v>
      </c>
      <c r="N32" s="32">
        <f t="shared" si="14"/>
        <v>0</v>
      </c>
      <c r="O32" s="32">
        <f t="shared" si="14"/>
        <v>0</v>
      </c>
      <c r="P32" s="31">
        <f t="shared" si="14"/>
        <v>0</v>
      </c>
      <c r="Q32" s="31">
        <f t="shared" si="14"/>
        <v>0</v>
      </c>
      <c r="R32" s="31">
        <f t="shared" si="14"/>
        <v>0</v>
      </c>
      <c r="S32" s="31">
        <f t="shared" si="14"/>
        <v>0</v>
      </c>
      <c r="T32" s="31">
        <f t="shared" si="14"/>
        <v>0</v>
      </c>
      <c r="U32" s="31">
        <f t="shared" si="14"/>
        <v>0</v>
      </c>
      <c r="V32" s="31">
        <f t="shared" si="14"/>
        <v>0</v>
      </c>
      <c r="W32" s="31">
        <f t="shared" si="14"/>
        <v>0</v>
      </c>
      <c r="X32" s="31">
        <f t="shared" si="14"/>
        <v>0</v>
      </c>
      <c r="Y32" s="31">
        <f t="shared" si="14"/>
        <v>0</v>
      </c>
      <c r="Z32" s="31">
        <f t="shared" si="14"/>
        <v>0</v>
      </c>
      <c r="AA32" s="31">
        <f t="shared" si="14"/>
        <v>0</v>
      </c>
      <c r="AB32" s="31">
        <f t="shared" si="14"/>
        <v>0</v>
      </c>
      <c r="AC32" s="31">
        <f t="shared" si="14"/>
        <v>0</v>
      </c>
      <c r="AD32" s="31">
        <f t="shared" si="14"/>
        <v>0</v>
      </c>
      <c r="AE32" s="31">
        <f t="shared" si="14"/>
        <v>0</v>
      </c>
      <c r="AF32" s="31">
        <f t="shared" si="14"/>
        <v>0</v>
      </c>
      <c r="AG32" s="31">
        <f t="shared" si="14"/>
        <v>0</v>
      </c>
      <c r="AH32" s="31">
        <f t="shared" si="14"/>
        <v>0</v>
      </c>
      <c r="AI32" s="31">
        <f t="shared" si="14"/>
        <v>0</v>
      </c>
      <c r="AJ32" s="72">
        <f t="shared" si="14"/>
        <v>0</v>
      </c>
      <c r="AK32" s="187">
        <f t="shared" ref="AK32" si="15">IF(AND(AK50&gt;=3,AK31&gt;=5),1,0)+IF(AND(AK50&gt;=2,AK31&gt;=3),1,0)++IF(AND(AK50&gt;=1,AK31&gt;=1),1,0)</f>
        <v>0</v>
      </c>
      <c r="AL32" s="75"/>
      <c r="AP32" s="13"/>
      <c r="AQ32" s="13"/>
      <c r="AR32" s="385"/>
      <c r="AS32" s="343"/>
      <c r="AT32" s="345"/>
      <c r="AU32" s="360"/>
      <c r="AV32" s="348"/>
      <c r="AW32" s="341"/>
      <c r="AX32" s="340"/>
      <c r="AY32" s="341"/>
      <c r="AZ32" s="335"/>
      <c r="BA32" s="342"/>
      <c r="BB32" s="335"/>
      <c r="BC32" s="334"/>
      <c r="BD32" s="338"/>
      <c r="BE32" s="313"/>
      <c r="BF32" s="315"/>
    </row>
    <row r="33" spans="1:83" ht="16.5" customHeight="1" thickBot="1">
      <c r="A33" s="504" t="s">
        <v>35</v>
      </c>
      <c r="B33" s="502"/>
      <c r="C33" s="502"/>
      <c r="D33" s="502"/>
      <c r="E33" s="502"/>
      <c r="F33" s="503"/>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187"/>
      <c r="AL33" s="75"/>
      <c r="AP33" s="13"/>
      <c r="AQ33" s="13"/>
      <c r="AR33" s="385"/>
      <c r="AS33" s="343" t="str">
        <f ca="1">IF(AS31="","",IFERROR(INDEX(INDIRECT("$B$" &amp; AS31+11 &amp;  ":$F$31"),MATCH("FW2",INDIRECT("$B$" &amp; AS31+11 &amp; ":$B$31"),0),2),""))</f>
        <v/>
      </c>
      <c r="AT33" s="344"/>
      <c r="AU33" s="346" t="str">
        <f ca="1">IF(AS31="","",IFERROR(INDEX(INDIRECT("$B$" &amp; AS31+11 &amp;  ":$F$31"),MATCH("FW2",INDIRECT("$B$" &amp; AS31+11 &amp; ":$B$31"),0),5),""))</f>
        <v/>
      </c>
      <c r="AV33" s="340"/>
      <c r="AW33" s="341">
        <f>IF(90000&lt;=AV33,90000,AV33)</f>
        <v>0</v>
      </c>
      <c r="AX33" s="340"/>
      <c r="AY33" s="341">
        <f>IF(10000&lt;=AX33,10000,AX33)</f>
        <v>0</v>
      </c>
      <c r="AZ33" s="335"/>
      <c r="BA33" s="342"/>
      <c r="BB33" s="335"/>
      <c r="BC33" s="334"/>
      <c r="BD33" s="338"/>
      <c r="BE33" s="313"/>
      <c r="BF33" s="315"/>
    </row>
    <row r="34" spans="1:83" ht="16.5" customHeight="1" thickBot="1">
      <c r="AO34" s="35"/>
      <c r="AP34" s="13"/>
      <c r="AQ34" s="13"/>
      <c r="AR34" s="385"/>
      <c r="AS34" s="343"/>
      <c r="AT34" s="345"/>
      <c r="AU34" s="523"/>
      <c r="AV34" s="348"/>
      <c r="AW34" s="341"/>
      <c r="AX34" s="340"/>
      <c r="AY34" s="341"/>
      <c r="AZ34" s="335"/>
      <c r="BA34" s="342"/>
      <c r="BB34" s="335"/>
      <c r="BC34" s="334"/>
      <c r="BD34" s="338"/>
      <c r="BE34" s="313"/>
      <c r="BF34" s="315"/>
      <c r="CA34" s="4"/>
      <c r="CB34" s="4"/>
      <c r="CC34" s="4"/>
      <c r="CD34" s="4"/>
      <c r="CE34" s="4"/>
    </row>
    <row r="35" spans="1:83" ht="20.100000000000001" customHeight="1">
      <c r="A35" s="442" t="s">
        <v>5</v>
      </c>
      <c r="B35" s="443"/>
      <c r="C35" s="461" t="s">
        <v>6</v>
      </c>
      <c r="D35" s="423"/>
      <c r="E35" s="499" t="s">
        <v>111</v>
      </c>
      <c r="F35" s="447" t="s">
        <v>8</v>
      </c>
      <c r="G35" s="465" t="s">
        <v>36</v>
      </c>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7"/>
      <c r="AL35" s="36" t="s">
        <v>37</v>
      </c>
      <c r="AM35" s="37" t="s">
        <v>38</v>
      </c>
      <c r="AN35" s="37" t="s">
        <v>39</v>
      </c>
      <c r="AO35" s="38" t="s">
        <v>40</v>
      </c>
      <c r="AR35" s="385"/>
      <c r="AS35" s="343" t="str">
        <f ca="1">IF(AS33="","",IFERROR(INDEX(INDIRECT("$B$" &amp; AS33+11 &amp;  ":$F$31"),MATCH("FW2",INDIRECT("$B$" &amp; AS33+11 &amp; ":$B$31"),0),2),""))</f>
        <v/>
      </c>
      <c r="AT35" s="344"/>
      <c r="AU35" s="346" t="str">
        <f ca="1">IF(AS33="","",IFERROR(INDEX(INDIRECT("$B$" &amp; AS33+11 &amp;  ":$F$31"),MATCH("FW2",INDIRECT("$B$" &amp; AS33+11 &amp; ":$B$31"),0),5),""))</f>
        <v/>
      </c>
      <c r="AV35" s="340"/>
      <c r="AW35" s="341">
        <f>IF(90000&lt;=AV35,90000,AV35)</f>
        <v>0</v>
      </c>
      <c r="AX35" s="340"/>
      <c r="AY35" s="341">
        <f>IF(10000&lt;=AX35,10000,AX35)</f>
        <v>0</v>
      </c>
      <c r="AZ35" s="335"/>
      <c r="BA35" s="342"/>
      <c r="BB35" s="335"/>
      <c r="BC35" s="334"/>
      <c r="BD35" s="338"/>
      <c r="BE35" s="313"/>
      <c r="BF35" s="315"/>
      <c r="CA35" s="4"/>
      <c r="CB35" s="4"/>
      <c r="CC35" s="4"/>
      <c r="CD35" s="4"/>
      <c r="CE35" s="4"/>
    </row>
    <row r="36" spans="1:83" ht="20.100000000000001" customHeight="1">
      <c r="A36" s="459"/>
      <c r="B36" s="460"/>
      <c r="C36" s="462"/>
      <c r="D36" s="463"/>
      <c r="E36" s="500"/>
      <c r="F36" s="464"/>
      <c r="G36" s="39">
        <f>日付!B8</f>
        <v>44440</v>
      </c>
      <c r="H36" s="39">
        <f>日付!C8</f>
        <v>44441</v>
      </c>
      <c r="I36" s="39">
        <f>日付!D8</f>
        <v>44442</v>
      </c>
      <c r="J36" s="39">
        <f>日付!E8</f>
        <v>44443</v>
      </c>
      <c r="K36" s="39">
        <f>日付!F8</f>
        <v>44444</v>
      </c>
      <c r="L36" s="39">
        <f>日付!G8</f>
        <v>44445</v>
      </c>
      <c r="M36" s="39">
        <f>日付!H8</f>
        <v>44446</v>
      </c>
      <c r="N36" s="39">
        <f>日付!I8</f>
        <v>44447</v>
      </c>
      <c r="O36" s="39">
        <f>日付!J8</f>
        <v>44448</v>
      </c>
      <c r="P36" s="39">
        <f>日付!K8</f>
        <v>44449</v>
      </c>
      <c r="Q36" s="39">
        <f>日付!L8</f>
        <v>44450</v>
      </c>
      <c r="R36" s="39">
        <f>日付!M8</f>
        <v>44451</v>
      </c>
      <c r="S36" s="39">
        <f>日付!N8</f>
        <v>44452</v>
      </c>
      <c r="T36" s="39">
        <f>日付!O8</f>
        <v>44453</v>
      </c>
      <c r="U36" s="39">
        <f>日付!P8</f>
        <v>44454</v>
      </c>
      <c r="V36" s="39">
        <f>日付!Q8</f>
        <v>44455</v>
      </c>
      <c r="W36" s="39">
        <f>日付!R8</f>
        <v>44456</v>
      </c>
      <c r="X36" s="39">
        <f>日付!S8</f>
        <v>44457</v>
      </c>
      <c r="Y36" s="39">
        <f>日付!T8</f>
        <v>44458</v>
      </c>
      <c r="Z36" s="39">
        <f>日付!U8</f>
        <v>44459</v>
      </c>
      <c r="AA36" s="39">
        <f>日付!V8</f>
        <v>44460</v>
      </c>
      <c r="AB36" s="39">
        <f>日付!W8</f>
        <v>44461</v>
      </c>
      <c r="AC36" s="39">
        <f>日付!X8</f>
        <v>44462</v>
      </c>
      <c r="AD36" s="39">
        <f>日付!Y8</f>
        <v>44463</v>
      </c>
      <c r="AE36" s="39">
        <f>日付!Z8</f>
        <v>44464</v>
      </c>
      <c r="AF36" s="39">
        <f>日付!AA8</f>
        <v>44465</v>
      </c>
      <c r="AG36" s="39">
        <f>日付!AB8</f>
        <v>44466</v>
      </c>
      <c r="AH36" s="39">
        <f>日付!AC8</f>
        <v>44467</v>
      </c>
      <c r="AI36" s="39">
        <f>日付!AD8</f>
        <v>44468</v>
      </c>
      <c r="AJ36" s="39">
        <f>日付!AE8</f>
        <v>44469</v>
      </c>
      <c r="AK36" s="299"/>
      <c r="AL36" s="468" t="s">
        <v>41</v>
      </c>
      <c r="AM36" s="480" t="s">
        <v>42</v>
      </c>
      <c r="AN36" s="506">
        <f>COUNTIF($G$32:$AK$32,1)+COUNTIF($G$32:$AK$32,2)+COUNTIF($G$32:$AK$32,3)</f>
        <v>0</v>
      </c>
      <c r="AO36" s="509">
        <f>AN36+【8月】月集計表!AO36</f>
        <v>0</v>
      </c>
      <c r="AR36" s="385"/>
      <c r="AS36" s="343"/>
      <c r="AT36" s="345"/>
      <c r="AU36" s="523"/>
      <c r="AV36" s="348"/>
      <c r="AW36" s="341"/>
      <c r="AX36" s="340"/>
      <c r="AY36" s="341"/>
      <c r="AZ36" s="335"/>
      <c r="BA36" s="342"/>
      <c r="BB36" s="335"/>
      <c r="BC36" s="334"/>
      <c r="BD36" s="338"/>
      <c r="BE36" s="313"/>
      <c r="BF36" s="315"/>
      <c r="CA36" s="4"/>
      <c r="CB36" s="4"/>
      <c r="CC36" s="4"/>
      <c r="CD36" s="4"/>
      <c r="CE36" s="4"/>
    </row>
    <row r="37" spans="1:83" ht="16.5" customHeight="1">
      <c r="A37" s="452" t="s">
        <v>43</v>
      </c>
      <c r="B37" s="512"/>
      <c r="C37" s="516">
        <v>1</v>
      </c>
      <c r="D37" s="517"/>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188"/>
      <c r="AL37" s="469"/>
      <c r="AM37" s="481"/>
      <c r="AN37" s="507"/>
      <c r="AO37" s="510"/>
      <c r="AR37" s="385"/>
      <c r="AS37" s="343" t="str">
        <f ca="1">IF(AS35="","",IFERROR(INDEX(INDIRECT("$B$" &amp; AS35+11 &amp;  ":$F$31"),MATCH("FW2",INDIRECT("$B$" &amp; AS35+11 &amp; ":$B$31"),0),2),""))</f>
        <v/>
      </c>
      <c r="AT37" s="344"/>
      <c r="AU37" s="346" t="str">
        <f ca="1">IF(AS35="","",IFERROR(INDEX(INDIRECT("$B$" &amp; AS35+11 &amp;  ":$F$31"),MATCH("FW2",INDIRECT("$B$" &amp; AS35+11 &amp; ":$B$31"),0),5),""))</f>
        <v/>
      </c>
      <c r="AV37" s="340"/>
      <c r="AW37" s="341">
        <f>IF(90000&lt;=AV37,90000,AV37)</f>
        <v>0</v>
      </c>
      <c r="AX37" s="340"/>
      <c r="AY37" s="341">
        <f>IF(10000&lt;=AX37,10000,AX37)</f>
        <v>0</v>
      </c>
      <c r="AZ37" s="335"/>
      <c r="BA37" s="342"/>
      <c r="BB37" s="335"/>
      <c r="BC37" s="334"/>
      <c r="BD37" s="338"/>
      <c r="BE37" s="313"/>
      <c r="BF37" s="315"/>
      <c r="CA37" s="4"/>
      <c r="CB37" s="4"/>
      <c r="CC37" s="4"/>
      <c r="CD37" s="4"/>
      <c r="CE37" s="4"/>
    </row>
    <row r="38" spans="1:83" ht="16.5" customHeight="1" thickBot="1">
      <c r="A38" s="453"/>
      <c r="B38" s="513"/>
      <c r="C38" s="471">
        <v>2</v>
      </c>
      <c r="D38" s="472"/>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189"/>
      <c r="AL38" s="469"/>
      <c r="AM38" s="505"/>
      <c r="AN38" s="508"/>
      <c r="AO38" s="511"/>
      <c r="AR38" s="386"/>
      <c r="AS38" s="349"/>
      <c r="AT38" s="350"/>
      <c r="AU38" s="525"/>
      <c r="AV38" s="352"/>
      <c r="AW38" s="353"/>
      <c r="AX38" s="354"/>
      <c r="AY38" s="353"/>
      <c r="AZ38" s="336"/>
      <c r="BA38" s="355"/>
      <c r="BB38" s="336"/>
      <c r="BC38" s="337"/>
      <c r="BD38" s="339"/>
      <c r="BE38" s="314"/>
      <c r="BF38" s="316"/>
      <c r="CA38" s="4"/>
      <c r="CB38" s="4"/>
      <c r="CC38" s="4"/>
      <c r="CD38" s="4"/>
      <c r="CE38" s="4"/>
    </row>
    <row r="39" spans="1:83" ht="16.5" customHeight="1">
      <c r="A39" s="453"/>
      <c r="B39" s="513"/>
      <c r="C39" s="471">
        <v>3</v>
      </c>
      <c r="D39" s="472"/>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189"/>
      <c r="AL39" s="469"/>
      <c r="AM39" s="480" t="s">
        <v>45</v>
      </c>
      <c r="AN39" s="506">
        <f>COUNTIF($G$32:$AK$32,2)+COUNTIF($G$32:$AK$32,3)</f>
        <v>0</v>
      </c>
      <c r="AO39" s="509">
        <f>AN39+【8月】月集計表!AO39</f>
        <v>0</v>
      </c>
      <c r="AR39" s="384" t="s">
        <v>138</v>
      </c>
      <c r="AS39" s="387" t="str">
        <f>IFERROR(INDEX($B$11:$F$31,MATCH("FW3",$B$11:$B$31,0),2),"")</f>
        <v/>
      </c>
      <c r="AT39" s="389"/>
      <c r="AU39" s="391" t="str">
        <f>IFERROR(INDEX($B$11:$F$31,MATCH("FW3",$B$11:$B$31,0),5),"")</f>
        <v/>
      </c>
      <c r="AV39" s="365"/>
      <c r="AW39" s="361">
        <f>IF(90000&lt;=AV39,90000,AV39)</f>
        <v>0</v>
      </c>
      <c r="AX39" s="365"/>
      <c r="AY39" s="361">
        <f>IF(10000&lt;=AX39,10000,AX39)</f>
        <v>0</v>
      </c>
      <c r="AZ39" s="362"/>
      <c r="BA39" s="363"/>
      <c r="BB39" s="362"/>
      <c r="BC39" s="364"/>
      <c r="BD39" s="356"/>
      <c r="BE39" s="357"/>
      <c r="BF39" s="358"/>
      <c r="CA39" s="4"/>
      <c r="CB39" s="4"/>
      <c r="CC39" s="4"/>
      <c r="CD39" s="4"/>
      <c r="CE39" s="4"/>
    </row>
    <row r="40" spans="1:83" ht="16.5" customHeight="1">
      <c r="A40" s="453"/>
      <c r="B40" s="513"/>
      <c r="C40" s="471">
        <v>4</v>
      </c>
      <c r="D40" s="472"/>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190"/>
      <c r="AL40" s="469"/>
      <c r="AM40" s="481"/>
      <c r="AN40" s="507"/>
      <c r="AO40" s="526"/>
      <c r="AR40" s="385"/>
      <c r="AS40" s="388"/>
      <c r="AT40" s="390"/>
      <c r="AU40" s="523"/>
      <c r="AV40" s="348"/>
      <c r="AW40" s="341"/>
      <c r="AX40" s="340"/>
      <c r="AY40" s="341"/>
      <c r="AZ40" s="335"/>
      <c r="BA40" s="342"/>
      <c r="BB40" s="335"/>
      <c r="BC40" s="334"/>
      <c r="BD40" s="338"/>
      <c r="BE40" s="313"/>
      <c r="BF40" s="315"/>
      <c r="CA40" s="4"/>
      <c r="CB40" s="4"/>
      <c r="CC40" s="4"/>
      <c r="CD40" s="4"/>
      <c r="CE40" s="4"/>
    </row>
    <row r="41" spans="1:83" ht="16.5" customHeight="1">
      <c r="A41" s="453"/>
      <c r="B41" s="513"/>
      <c r="C41" s="471">
        <v>5</v>
      </c>
      <c r="D41" s="472"/>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190"/>
      <c r="AL41" s="469"/>
      <c r="AM41" s="505"/>
      <c r="AN41" s="508"/>
      <c r="AO41" s="527"/>
      <c r="AR41" s="385"/>
      <c r="AS41" s="343" t="str">
        <f ca="1">IF(AS39="","",IFERROR(INDEX(INDIRECT("$B$" &amp; AS39+11 &amp;  ":$F$31"),MATCH("FW3",INDIRECT("$B$" &amp; AS39+11 &amp; ":$B$31"),0),2),""))</f>
        <v/>
      </c>
      <c r="AT41" s="344"/>
      <c r="AU41" s="359" t="str">
        <f ca="1">IF(AS39="","",IFERROR(INDEX(INDIRECT("$B$" &amp; AS39+11 &amp;  ":$F$31"),MATCH("FW3",INDIRECT("$B$" &amp; AS39+11 &amp; ":$B$31"),0),5),""))</f>
        <v/>
      </c>
      <c r="AV41" s="340"/>
      <c r="AW41" s="341">
        <f>IF(90000&lt;=AV41,90000,AV41)</f>
        <v>0</v>
      </c>
      <c r="AX41" s="340"/>
      <c r="AY41" s="341">
        <f>IF(10000&lt;=AX41,10000,AX41)</f>
        <v>0</v>
      </c>
      <c r="AZ41" s="335"/>
      <c r="BA41" s="342"/>
      <c r="BB41" s="335"/>
      <c r="BC41" s="334"/>
      <c r="BD41" s="338"/>
      <c r="BE41" s="313"/>
      <c r="BF41" s="315"/>
      <c r="CA41" s="4"/>
      <c r="CB41" s="4"/>
      <c r="CC41" s="4"/>
      <c r="CD41" s="4"/>
      <c r="CE41" s="4"/>
    </row>
    <row r="42" spans="1:83" ht="16.5" customHeight="1">
      <c r="A42" s="453"/>
      <c r="B42" s="513"/>
      <c r="C42" s="471">
        <v>6</v>
      </c>
      <c r="D42" s="472"/>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190"/>
      <c r="AL42" s="469"/>
      <c r="AM42" s="480" t="s">
        <v>52</v>
      </c>
      <c r="AN42" s="506">
        <f>COUNTIF($G$32:$AK$32,3)</f>
        <v>0</v>
      </c>
      <c r="AO42" s="509">
        <f>AN42+【8月】月集計表!AO42</f>
        <v>0</v>
      </c>
      <c r="AR42" s="385"/>
      <c r="AS42" s="343"/>
      <c r="AT42" s="345"/>
      <c r="AU42" s="360"/>
      <c r="AV42" s="348"/>
      <c r="AW42" s="341"/>
      <c r="AX42" s="340"/>
      <c r="AY42" s="341"/>
      <c r="AZ42" s="335"/>
      <c r="BA42" s="342"/>
      <c r="BB42" s="335"/>
      <c r="BC42" s="334"/>
      <c r="BD42" s="338"/>
      <c r="BE42" s="313"/>
      <c r="BF42" s="315"/>
      <c r="CA42" s="4"/>
      <c r="CB42" s="4"/>
      <c r="CC42" s="4"/>
      <c r="CD42" s="4"/>
      <c r="CE42" s="4"/>
    </row>
    <row r="43" spans="1:83" ht="16.5" customHeight="1">
      <c r="A43" s="453"/>
      <c r="B43" s="513"/>
      <c r="C43" s="471">
        <v>7</v>
      </c>
      <c r="D43" s="472"/>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190"/>
      <c r="AL43" s="469"/>
      <c r="AM43" s="481"/>
      <c r="AN43" s="507"/>
      <c r="AO43" s="510"/>
      <c r="AR43" s="385"/>
      <c r="AS43" s="343" t="str">
        <f ca="1">IF(AS41="","",IFERROR(INDEX(INDIRECT("$B$" &amp; AS41+11 &amp;  ":$F$31"),MATCH("FW3",INDIRECT("$B$" &amp; AS41+11 &amp; ":$B$31"),0),2),""))</f>
        <v/>
      </c>
      <c r="AT43" s="344"/>
      <c r="AU43" s="346" t="str">
        <f ca="1">IF(AS41="","",IFERROR(INDEX(INDIRECT("$B$" &amp; AS41+11 &amp;  ":$F$31"),MATCH("FW3",INDIRECT("$B$" &amp; AS41+11 &amp; ":$B$31"),0),5),""))</f>
        <v/>
      </c>
      <c r="AV43" s="340"/>
      <c r="AW43" s="341">
        <f>IF(90000&lt;=AV43,90000,AV43)</f>
        <v>0</v>
      </c>
      <c r="AX43" s="340"/>
      <c r="AY43" s="341">
        <f>IF(10000&lt;=AX43,10000,AX43)</f>
        <v>0</v>
      </c>
      <c r="AZ43" s="335"/>
      <c r="BA43" s="342"/>
      <c r="BB43" s="335"/>
      <c r="BC43" s="334"/>
      <c r="BD43" s="338"/>
      <c r="BE43" s="313"/>
      <c r="BF43" s="315"/>
      <c r="CA43" s="4"/>
      <c r="CB43" s="4"/>
      <c r="CC43" s="4"/>
      <c r="CD43" s="4"/>
      <c r="CE43" s="4"/>
    </row>
    <row r="44" spans="1:83" ht="17.25" customHeight="1">
      <c r="A44" s="453"/>
      <c r="B44" s="513"/>
      <c r="C44" s="471">
        <v>8</v>
      </c>
      <c r="D44" s="472"/>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190"/>
      <c r="AL44" s="469"/>
      <c r="AM44" s="505"/>
      <c r="AN44" s="508"/>
      <c r="AO44" s="511"/>
      <c r="AR44" s="385"/>
      <c r="AS44" s="343"/>
      <c r="AT44" s="345"/>
      <c r="AU44" s="523"/>
      <c r="AV44" s="348"/>
      <c r="AW44" s="341"/>
      <c r="AX44" s="340"/>
      <c r="AY44" s="341"/>
      <c r="AZ44" s="335"/>
      <c r="BA44" s="342"/>
      <c r="BB44" s="335"/>
      <c r="BC44" s="334"/>
      <c r="BD44" s="338"/>
      <c r="BE44" s="313"/>
      <c r="BF44" s="315"/>
      <c r="CA44" s="4"/>
      <c r="CB44" s="4"/>
      <c r="CC44" s="4"/>
      <c r="CD44" s="4"/>
      <c r="CE44" s="4"/>
    </row>
    <row r="45" spans="1:83" ht="17.25" customHeight="1">
      <c r="A45" s="453"/>
      <c r="B45" s="513"/>
      <c r="C45" s="471">
        <v>9</v>
      </c>
      <c r="D45" s="472"/>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191"/>
      <c r="AL45" s="469"/>
      <c r="AM45" s="480" t="s">
        <v>53</v>
      </c>
      <c r="AN45" s="483">
        <f>SUM(AN36:AN44)</f>
        <v>0</v>
      </c>
      <c r="AO45" s="486">
        <f>SUM(AO36:AO44)</f>
        <v>0</v>
      </c>
      <c r="AR45" s="385"/>
      <c r="AS45" s="343" t="str">
        <f ca="1">IF(AS43="","",IFERROR(INDEX(INDIRECT("$B$" &amp; AS43+11 &amp;  ":$F$31"),MATCH("FW3",INDIRECT("$B$" &amp; AS43+11 &amp; ":$B$31"),0),2),""))</f>
        <v/>
      </c>
      <c r="AT45" s="344"/>
      <c r="AU45" s="346" t="str">
        <f ca="1">IF(AS43="","",IFERROR(INDEX(INDIRECT("$B$" &amp; AS43+11 &amp;  ":$F$31"),MATCH("FW3",INDIRECT("$B$" &amp; AS43+11 &amp; ":$B$31"),0),5),""))</f>
        <v/>
      </c>
      <c r="AV45" s="340"/>
      <c r="AW45" s="341">
        <f>IF(90000&lt;=AV45,90000,AV45)</f>
        <v>0</v>
      </c>
      <c r="AX45" s="340"/>
      <c r="AY45" s="341">
        <f>IF(10000&lt;=AX45,10000,AX45)</f>
        <v>0</v>
      </c>
      <c r="AZ45" s="335"/>
      <c r="BA45" s="342"/>
      <c r="BB45" s="335"/>
      <c r="BC45" s="334"/>
      <c r="BD45" s="338"/>
      <c r="BE45" s="313"/>
      <c r="BF45" s="315"/>
      <c r="CA45" s="4"/>
      <c r="CB45" s="4"/>
      <c r="CC45" s="4"/>
      <c r="CD45" s="4"/>
      <c r="CE45" s="4"/>
    </row>
    <row r="46" spans="1:83" ht="17.25" customHeight="1">
      <c r="A46" s="453"/>
      <c r="B46" s="513"/>
      <c r="C46" s="471">
        <v>10</v>
      </c>
      <c r="D46" s="472"/>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191"/>
      <c r="AL46" s="469"/>
      <c r="AM46" s="481"/>
      <c r="AN46" s="484"/>
      <c r="AO46" s="487"/>
      <c r="AR46" s="385"/>
      <c r="AS46" s="343"/>
      <c r="AT46" s="345"/>
      <c r="AU46" s="523"/>
      <c r="AV46" s="348"/>
      <c r="AW46" s="341"/>
      <c r="AX46" s="340"/>
      <c r="AY46" s="341"/>
      <c r="AZ46" s="335"/>
      <c r="BA46" s="342"/>
      <c r="BB46" s="335"/>
      <c r="BC46" s="334"/>
      <c r="BD46" s="338"/>
      <c r="BE46" s="313"/>
      <c r="BF46" s="315"/>
      <c r="CA46" s="4"/>
      <c r="CB46" s="4"/>
      <c r="CC46" s="4"/>
      <c r="CD46" s="4"/>
      <c r="CE46" s="4"/>
    </row>
    <row r="47" spans="1:83" ht="17.25" customHeight="1" thickBot="1">
      <c r="A47" s="453"/>
      <c r="B47" s="513"/>
      <c r="C47" s="471">
        <v>11</v>
      </c>
      <c r="D47" s="472"/>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191"/>
      <c r="AL47" s="470"/>
      <c r="AM47" s="482"/>
      <c r="AN47" s="485"/>
      <c r="AO47" s="488"/>
      <c r="AP47" s="8"/>
      <c r="AQ47" s="8"/>
      <c r="AR47" s="385"/>
      <c r="AS47" s="343" t="str">
        <f ca="1">IF(AS45="","",IFERROR(INDEX(INDIRECT("$B$" &amp; AS45+11 &amp;  ":$F$31"),MATCH("FW3",INDIRECT("$B$" &amp; AS45+11 &amp; ":$B$31"),0),2),""))</f>
        <v/>
      </c>
      <c r="AT47" s="344"/>
      <c r="AU47" s="346" t="str">
        <f ca="1">IF(AS45="","",IFERROR(INDEX(INDIRECT("$B$" &amp; AS45+11 &amp;  ":$F$31"),MATCH("FW3",INDIRECT("$B$" &amp; AS45+11 &amp; ":$B$31"),0),5),""))</f>
        <v/>
      </c>
      <c r="AV47" s="340"/>
      <c r="AW47" s="341">
        <f>IF(90000&lt;=AV47,90000,AV47)</f>
        <v>0</v>
      </c>
      <c r="AX47" s="340"/>
      <c r="AY47" s="341">
        <f>IF(10000&lt;=AX47,10000,AX47)</f>
        <v>0</v>
      </c>
      <c r="AZ47" s="335"/>
      <c r="BA47" s="342"/>
      <c r="BB47" s="335"/>
      <c r="BC47" s="334"/>
      <c r="BD47" s="338"/>
      <c r="BE47" s="313"/>
      <c r="BF47" s="315"/>
    </row>
    <row r="48" spans="1:83" ht="17.25" customHeight="1" thickBot="1">
      <c r="A48" s="453"/>
      <c r="B48" s="513"/>
      <c r="C48" s="471">
        <v>12</v>
      </c>
      <c r="D48" s="472"/>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191"/>
      <c r="AL48" s="67"/>
      <c r="AM48" s="44"/>
      <c r="AN48" s="45"/>
      <c r="AO48" s="46"/>
      <c r="AP48" s="46"/>
      <c r="AQ48" s="46"/>
      <c r="AR48" s="386"/>
      <c r="AS48" s="349"/>
      <c r="AT48" s="350"/>
      <c r="AU48" s="525"/>
      <c r="AV48" s="352"/>
      <c r="AW48" s="353"/>
      <c r="AX48" s="354"/>
      <c r="AY48" s="353"/>
      <c r="AZ48" s="336"/>
      <c r="BA48" s="355"/>
      <c r="BB48" s="336"/>
      <c r="BC48" s="337"/>
      <c r="BD48" s="339"/>
      <c r="BE48" s="314"/>
      <c r="BF48" s="316"/>
    </row>
    <row r="49" spans="1:58" ht="16.5" customHeight="1">
      <c r="A49" s="453"/>
      <c r="B49" s="513"/>
      <c r="C49" s="471">
        <v>13</v>
      </c>
      <c r="D49" s="472"/>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192"/>
      <c r="AL49" s="68"/>
      <c r="AM49" s="46"/>
      <c r="AN49" s="46"/>
      <c r="AO49" s="46"/>
      <c r="AP49" s="46"/>
      <c r="AQ49" s="46"/>
      <c r="AR49" s="317" t="s">
        <v>139</v>
      </c>
      <c r="AS49" s="318"/>
      <c r="AT49" s="319"/>
      <c r="AU49" s="323"/>
      <c r="AV49" s="325">
        <f t="shared" ref="AV49:BE49" si="16">SUM(AV19:AV48)</f>
        <v>0</v>
      </c>
      <c r="AW49" s="327">
        <f t="shared" si="16"/>
        <v>0</v>
      </c>
      <c r="AX49" s="325">
        <f t="shared" si="16"/>
        <v>0</v>
      </c>
      <c r="AY49" s="327">
        <f t="shared" si="16"/>
        <v>0</v>
      </c>
      <c r="AZ49" s="325">
        <f>SUM(AZ19:AZ48)</f>
        <v>0</v>
      </c>
      <c r="BA49" s="327">
        <f>SUM(BA19:BA48)</f>
        <v>0</v>
      </c>
      <c r="BB49" s="325">
        <f>SUM(BB19:BB48)</f>
        <v>0</v>
      </c>
      <c r="BC49" s="329">
        <f>SUM(BC19:BC48)</f>
        <v>0</v>
      </c>
      <c r="BD49" s="327">
        <f t="shared" si="16"/>
        <v>0</v>
      </c>
      <c r="BE49" s="325">
        <f t="shared" si="16"/>
        <v>0</v>
      </c>
      <c r="BF49" s="332"/>
    </row>
    <row r="50" spans="1:58" ht="16.5" customHeight="1" thickBot="1">
      <c r="A50" s="514"/>
      <c r="B50" s="515"/>
      <c r="C50" s="518" t="s">
        <v>54</v>
      </c>
      <c r="D50" s="519"/>
      <c r="E50" s="519"/>
      <c r="F50" s="520"/>
      <c r="G50" s="49">
        <f>COUNTIF(G37:G49,"出")</f>
        <v>0</v>
      </c>
      <c r="H50" s="49">
        <f t="shared" ref="H50:AK50" si="17">COUNTIF(H37:H49,"出")</f>
        <v>0</v>
      </c>
      <c r="I50" s="49">
        <f t="shared" si="17"/>
        <v>0</v>
      </c>
      <c r="J50" s="49">
        <f t="shared" si="17"/>
        <v>0</v>
      </c>
      <c r="K50" s="49">
        <f t="shared" si="17"/>
        <v>0</v>
      </c>
      <c r="L50" s="49">
        <f t="shared" si="17"/>
        <v>0</v>
      </c>
      <c r="M50" s="49">
        <f t="shared" si="17"/>
        <v>0</v>
      </c>
      <c r="N50" s="49">
        <f t="shared" si="17"/>
        <v>0</v>
      </c>
      <c r="O50" s="49">
        <f t="shared" si="17"/>
        <v>0</v>
      </c>
      <c r="P50" s="49">
        <f t="shared" si="17"/>
        <v>0</v>
      </c>
      <c r="Q50" s="49">
        <f t="shared" si="17"/>
        <v>0</v>
      </c>
      <c r="R50" s="49">
        <f t="shared" si="17"/>
        <v>0</v>
      </c>
      <c r="S50" s="49">
        <f t="shared" si="17"/>
        <v>0</v>
      </c>
      <c r="T50" s="49">
        <f t="shared" si="17"/>
        <v>0</v>
      </c>
      <c r="U50" s="49">
        <f t="shared" si="17"/>
        <v>0</v>
      </c>
      <c r="V50" s="49">
        <f t="shared" si="17"/>
        <v>0</v>
      </c>
      <c r="W50" s="49">
        <f t="shared" si="17"/>
        <v>0</v>
      </c>
      <c r="X50" s="49">
        <f t="shared" si="17"/>
        <v>0</v>
      </c>
      <c r="Y50" s="49">
        <f t="shared" si="17"/>
        <v>0</v>
      </c>
      <c r="Z50" s="49">
        <f t="shared" si="17"/>
        <v>0</v>
      </c>
      <c r="AA50" s="49">
        <f t="shared" si="17"/>
        <v>0</v>
      </c>
      <c r="AB50" s="49">
        <f t="shared" si="17"/>
        <v>0</v>
      </c>
      <c r="AC50" s="49">
        <f t="shared" si="17"/>
        <v>0</v>
      </c>
      <c r="AD50" s="49">
        <f t="shared" si="17"/>
        <v>0</v>
      </c>
      <c r="AE50" s="49">
        <f t="shared" si="17"/>
        <v>0</v>
      </c>
      <c r="AF50" s="49">
        <f t="shared" si="17"/>
        <v>0</v>
      </c>
      <c r="AG50" s="49">
        <f t="shared" si="17"/>
        <v>0</v>
      </c>
      <c r="AH50" s="49">
        <f t="shared" si="17"/>
        <v>0</v>
      </c>
      <c r="AI50" s="49">
        <f t="shared" si="17"/>
        <v>0</v>
      </c>
      <c r="AJ50" s="49">
        <f t="shared" si="17"/>
        <v>0</v>
      </c>
      <c r="AK50" s="300">
        <f t="shared" si="17"/>
        <v>0</v>
      </c>
      <c r="AL50" s="68"/>
      <c r="AM50" s="46"/>
      <c r="AN50" s="46"/>
      <c r="AO50" s="46"/>
      <c r="AP50" s="46"/>
      <c r="AQ50" s="46"/>
      <c r="AR50" s="320"/>
      <c r="AS50" s="321"/>
      <c r="AT50" s="322"/>
      <c r="AU50" s="324"/>
      <c r="AV50" s="326"/>
      <c r="AW50" s="328"/>
      <c r="AX50" s="326"/>
      <c r="AY50" s="328"/>
      <c r="AZ50" s="326"/>
      <c r="BA50" s="328"/>
      <c r="BB50" s="326"/>
      <c r="BC50" s="330"/>
      <c r="BD50" s="328"/>
      <c r="BE50" s="331"/>
      <c r="BF50" s="333"/>
    </row>
    <row r="51" spans="1:58" ht="16.5" customHeight="1">
      <c r="AL51" s="46"/>
      <c r="AM51" s="46"/>
      <c r="AN51" s="46"/>
      <c r="AO51" s="46"/>
      <c r="AP51" s="13"/>
      <c r="AQ51" s="13"/>
      <c r="AR51" s="307" t="s">
        <v>140</v>
      </c>
      <c r="AS51" s="308"/>
      <c r="AT51" s="308"/>
      <c r="AU51" s="90"/>
      <c r="AV51" s="91">
        <f>SUM(AV9:AV18)</f>
        <v>0</v>
      </c>
      <c r="AW51" s="138">
        <f t="shared" ref="AW51:BE51" si="18">SUM(AW9:AW18)</f>
        <v>0</v>
      </c>
      <c r="AX51" s="93">
        <f t="shared" si="18"/>
        <v>0</v>
      </c>
      <c r="AY51" s="94">
        <f t="shared" si="18"/>
        <v>0</v>
      </c>
      <c r="AZ51" s="91">
        <f>SUM(AZ9:AZ18)</f>
        <v>0</v>
      </c>
      <c r="BA51" s="138">
        <f t="shared" si="18"/>
        <v>0</v>
      </c>
      <c r="BB51" s="91">
        <f t="shared" si="18"/>
        <v>0</v>
      </c>
      <c r="BC51" s="95">
        <f t="shared" si="18"/>
        <v>0</v>
      </c>
      <c r="BD51" s="94">
        <f t="shared" si="18"/>
        <v>0</v>
      </c>
      <c r="BE51" s="96">
        <f t="shared" si="18"/>
        <v>0</v>
      </c>
      <c r="BF51" s="97"/>
    </row>
    <row r="52" spans="1:58" ht="16.5" customHeight="1">
      <c r="A52" s="489" t="s">
        <v>55</v>
      </c>
      <c r="B52" s="490"/>
      <c r="C52" s="490"/>
      <c r="D52" s="490"/>
      <c r="E52" s="491"/>
      <c r="F52" s="143" t="s">
        <v>56</v>
      </c>
      <c r="G52" s="142" t="s">
        <v>32</v>
      </c>
      <c r="H52" s="142" t="s">
        <v>30</v>
      </c>
      <c r="I52" s="142" t="s">
        <v>31</v>
      </c>
      <c r="J52" s="142" t="s">
        <v>57</v>
      </c>
      <c r="K52" s="142" t="s">
        <v>58</v>
      </c>
      <c r="L52" s="142" t="s">
        <v>59</v>
      </c>
      <c r="M52" s="142" t="s">
        <v>60</v>
      </c>
      <c r="N52" s="142" t="s">
        <v>61</v>
      </c>
      <c r="O52" s="142" t="s">
        <v>62</v>
      </c>
      <c r="P52" s="142" t="s">
        <v>63</v>
      </c>
      <c r="Q52" s="142" t="s">
        <v>64</v>
      </c>
      <c r="R52" s="142" t="s">
        <v>65</v>
      </c>
      <c r="S52" s="142" t="s">
        <v>66</v>
      </c>
      <c r="T52" s="142" t="s">
        <v>67</v>
      </c>
      <c r="U52" s="142" t="s">
        <v>68</v>
      </c>
      <c r="V52" s="142" t="s">
        <v>69</v>
      </c>
      <c r="W52" s="473" t="s">
        <v>70</v>
      </c>
      <c r="X52" s="474"/>
      <c r="Y52" s="475"/>
      <c r="AL52" s="46"/>
      <c r="AM52" s="46"/>
      <c r="AN52" s="46"/>
      <c r="AO52" s="46"/>
      <c r="AP52" s="46"/>
      <c r="AQ52" s="46"/>
      <c r="AR52" s="309" t="s">
        <v>141</v>
      </c>
      <c r="AS52" s="310"/>
      <c r="AT52" s="310"/>
      <c r="AU52" s="98"/>
      <c r="AV52" s="99">
        <f>SUM(AV19:AV28)</f>
        <v>0</v>
      </c>
      <c r="AW52" s="134">
        <f t="shared" ref="AW52:BD52" si="19">SUM(AW19:AW28)</f>
        <v>0</v>
      </c>
      <c r="AX52" s="99">
        <f t="shared" si="19"/>
        <v>0</v>
      </c>
      <c r="AY52" s="134">
        <f t="shared" si="19"/>
        <v>0</v>
      </c>
      <c r="AZ52" s="99">
        <f t="shared" si="19"/>
        <v>0</v>
      </c>
      <c r="BA52" s="134">
        <f t="shared" si="19"/>
        <v>0</v>
      </c>
      <c r="BB52" s="99">
        <f t="shared" si="19"/>
        <v>0</v>
      </c>
      <c r="BC52" s="101">
        <f t="shared" si="19"/>
        <v>0</v>
      </c>
      <c r="BD52" s="134">
        <f t="shared" si="19"/>
        <v>0</v>
      </c>
      <c r="BE52" s="102">
        <f>SUM(BE19:BE28)</f>
        <v>0</v>
      </c>
      <c r="BF52" s="103"/>
    </row>
    <row r="53" spans="1:58" ht="16.5" customHeight="1">
      <c r="A53" s="492"/>
      <c r="B53" s="493"/>
      <c r="C53" s="493"/>
      <c r="D53" s="493"/>
      <c r="E53" s="494"/>
      <c r="F53" s="143" t="s">
        <v>71</v>
      </c>
      <c r="G53" s="52"/>
      <c r="H53" s="52"/>
      <c r="I53" s="52"/>
      <c r="J53" s="52"/>
      <c r="K53" s="52"/>
      <c r="L53" s="52"/>
      <c r="M53" s="52"/>
      <c r="N53" s="52"/>
      <c r="O53" s="52"/>
      <c r="P53" s="52"/>
      <c r="Q53" s="52"/>
      <c r="R53" s="52"/>
      <c r="S53" s="52"/>
      <c r="T53" s="52"/>
      <c r="U53" s="52"/>
      <c r="V53" s="52"/>
      <c r="W53" s="476">
        <f>SUM(G53:S53)</f>
        <v>0</v>
      </c>
      <c r="X53" s="477"/>
      <c r="Y53" s="478"/>
      <c r="AL53" s="46"/>
      <c r="AM53" s="46"/>
      <c r="AN53" s="46"/>
      <c r="AO53" s="46"/>
      <c r="AP53" s="46"/>
      <c r="AQ53" s="46"/>
      <c r="AR53" s="309" t="s">
        <v>142</v>
      </c>
      <c r="AS53" s="310"/>
      <c r="AT53" s="310"/>
      <c r="AU53" s="98"/>
      <c r="AV53" s="99">
        <f>SUM(AV29:AV38)</f>
        <v>0</v>
      </c>
      <c r="AW53" s="134">
        <f t="shared" ref="AW53:BE53" si="20">SUM(AW29:AW38)</f>
        <v>0</v>
      </c>
      <c r="AX53" s="99">
        <f t="shared" si="20"/>
        <v>0</v>
      </c>
      <c r="AY53" s="134">
        <f t="shared" si="20"/>
        <v>0</v>
      </c>
      <c r="AZ53" s="104">
        <f t="shared" si="20"/>
        <v>0</v>
      </c>
      <c r="BA53" s="105">
        <f t="shared" si="20"/>
        <v>0</v>
      </c>
      <c r="BB53" s="104">
        <f t="shared" si="20"/>
        <v>0</v>
      </c>
      <c r="BC53" s="106">
        <f>SUM(BC29:BC38)</f>
        <v>0</v>
      </c>
      <c r="BD53" s="134">
        <f t="shared" si="20"/>
        <v>0</v>
      </c>
      <c r="BE53" s="102">
        <f t="shared" si="20"/>
        <v>0</v>
      </c>
      <c r="BF53" s="103"/>
    </row>
    <row r="54" spans="1:58" ht="16.5" customHeight="1" thickBot="1">
      <c r="A54" s="492"/>
      <c r="B54" s="493"/>
      <c r="C54" s="493"/>
      <c r="D54" s="493"/>
      <c r="E54" s="494"/>
      <c r="F54" s="143" t="s">
        <v>72</v>
      </c>
      <c r="G54" s="53">
        <f>AK84</f>
        <v>0</v>
      </c>
      <c r="H54" s="53">
        <f>AK85</f>
        <v>0</v>
      </c>
      <c r="I54" s="53">
        <f>AK86</f>
        <v>0</v>
      </c>
      <c r="J54" s="53">
        <f>AK87</f>
        <v>0</v>
      </c>
      <c r="K54" s="53">
        <f>AK88</f>
        <v>0</v>
      </c>
      <c r="L54" s="53">
        <f>AK89</f>
        <v>0</v>
      </c>
      <c r="M54" s="53">
        <f>AK90</f>
        <v>0</v>
      </c>
      <c r="N54" s="53">
        <f>AK91</f>
        <v>0</v>
      </c>
      <c r="O54" s="53">
        <f>AK92</f>
        <v>0</v>
      </c>
      <c r="P54" s="53">
        <f>AK93</f>
        <v>0</v>
      </c>
      <c r="Q54" s="53">
        <f>AK94</f>
        <v>0</v>
      </c>
      <c r="R54" s="53">
        <f>AK95</f>
        <v>0</v>
      </c>
      <c r="S54" s="53">
        <f>AK96</f>
        <v>0</v>
      </c>
      <c r="T54" s="53">
        <f>AK97</f>
        <v>0</v>
      </c>
      <c r="U54" s="53">
        <f>AK98</f>
        <v>0</v>
      </c>
      <c r="V54" s="53">
        <f>AK99</f>
        <v>0</v>
      </c>
      <c r="W54" s="476">
        <f>SUM(G54:S54)</f>
        <v>0</v>
      </c>
      <c r="X54" s="477"/>
      <c r="Y54" s="478"/>
      <c r="AO54" s="35"/>
      <c r="AP54" s="13"/>
      <c r="AQ54" s="13"/>
      <c r="AR54" s="311" t="s">
        <v>143</v>
      </c>
      <c r="AS54" s="312"/>
      <c r="AT54" s="312"/>
      <c r="AU54" s="107"/>
      <c r="AV54" s="108">
        <f>SUM(AV39:AV48)</f>
        <v>0</v>
      </c>
      <c r="AW54" s="137">
        <f t="shared" ref="AW54:BE54" si="21">SUM(AW39:AW48)</f>
        <v>0</v>
      </c>
      <c r="AX54" s="108">
        <f t="shared" si="21"/>
        <v>0</v>
      </c>
      <c r="AY54" s="137">
        <f t="shared" si="21"/>
        <v>0</v>
      </c>
      <c r="AZ54" s="110">
        <f t="shared" si="21"/>
        <v>0</v>
      </c>
      <c r="BA54" s="111">
        <f t="shared" si="21"/>
        <v>0</v>
      </c>
      <c r="BB54" s="110">
        <f t="shared" si="21"/>
        <v>0</v>
      </c>
      <c r="BC54" s="112">
        <f>SUM(BC39:BC48)</f>
        <v>0</v>
      </c>
      <c r="BD54" s="137">
        <f t="shared" si="21"/>
        <v>0</v>
      </c>
      <c r="BE54" s="113">
        <f t="shared" si="21"/>
        <v>0</v>
      </c>
      <c r="BF54" s="114"/>
    </row>
    <row r="55" spans="1:58" ht="16.5" customHeight="1">
      <c r="A55" s="495"/>
      <c r="B55" s="496"/>
      <c r="C55" s="496"/>
      <c r="D55" s="496"/>
      <c r="E55" s="497"/>
      <c r="F55" s="54" t="s">
        <v>73</v>
      </c>
      <c r="G55" s="126">
        <f>G54+【8月】月集計表!G55</f>
        <v>0</v>
      </c>
      <c r="H55" s="126">
        <f>H54+【8月】月集計表!H55</f>
        <v>0</v>
      </c>
      <c r="I55" s="126">
        <f>I54+【8月】月集計表!I55</f>
        <v>0</v>
      </c>
      <c r="J55" s="126">
        <f>J54+【8月】月集計表!J55</f>
        <v>0</v>
      </c>
      <c r="K55" s="126">
        <f>K54+【8月】月集計表!K55</f>
        <v>0</v>
      </c>
      <c r="L55" s="126">
        <f>L54+【8月】月集計表!L55</f>
        <v>0</v>
      </c>
      <c r="M55" s="126">
        <f>M54+【8月】月集計表!M55</f>
        <v>0</v>
      </c>
      <c r="N55" s="126">
        <f>N54+【8月】月集計表!N55</f>
        <v>0</v>
      </c>
      <c r="O55" s="126">
        <f>O54+【8月】月集計表!O55</f>
        <v>0</v>
      </c>
      <c r="P55" s="126">
        <f>P54+【8月】月集計表!P55</f>
        <v>0</v>
      </c>
      <c r="Q55" s="126">
        <f>Q54+【8月】月集計表!Q55</f>
        <v>0</v>
      </c>
      <c r="R55" s="126">
        <f>R54+【8月】月集計表!R55</f>
        <v>0</v>
      </c>
      <c r="S55" s="126">
        <f>S54+【8月】月集計表!S55</f>
        <v>0</v>
      </c>
      <c r="T55" s="126">
        <f>T54+【8月】月集計表!T55</f>
        <v>0</v>
      </c>
      <c r="U55" s="126">
        <f>U54+【8月】月集計表!U55</f>
        <v>0</v>
      </c>
      <c r="V55" s="126">
        <f>V54+【8月】月集計表!V55</f>
        <v>0</v>
      </c>
      <c r="W55" s="479">
        <f>SUM(G55:S55)</f>
        <v>0</v>
      </c>
      <c r="X55" s="479"/>
      <c r="Y55" s="479"/>
      <c r="Z55" s="4" t="s">
        <v>74</v>
      </c>
      <c r="AO55" s="35"/>
      <c r="AP55" s="13"/>
      <c r="AQ55" s="13"/>
    </row>
    <row r="56" spans="1:58" ht="13.5" customHeight="1">
      <c r="AO56" s="13"/>
      <c r="AP56" s="13"/>
      <c r="AQ56" s="13"/>
    </row>
    <row r="57" spans="1:58" ht="13.5" customHeight="1">
      <c r="AO57" s="55"/>
      <c r="AP57" s="55"/>
      <c r="AQ57" s="55"/>
    </row>
    <row r="58" spans="1:58" ht="13.5" hidden="1" customHeight="1">
      <c r="K58" s="56" t="s">
        <v>75</v>
      </c>
      <c r="AO58" s="35"/>
      <c r="AP58" s="35"/>
      <c r="AQ58" s="35"/>
    </row>
    <row r="59" spans="1:58" ht="13.5" hidden="1" customHeight="1">
      <c r="AO59" s="35"/>
      <c r="AP59" s="35"/>
      <c r="AQ59" s="35"/>
    </row>
    <row r="60" spans="1:58" ht="13.5" hidden="1" customHeight="1">
      <c r="K60" s="56" t="s">
        <v>6</v>
      </c>
      <c r="L60" s="56" t="s">
        <v>76</v>
      </c>
      <c r="AO60" s="35"/>
      <c r="AP60" s="35"/>
      <c r="AQ60" s="35"/>
    </row>
    <row r="61" spans="1:58" ht="13.5" hidden="1" customHeight="1">
      <c r="K61" s="56" t="s">
        <v>77</v>
      </c>
      <c r="L61" s="4" t="s">
        <v>78</v>
      </c>
      <c r="AO61" s="35"/>
      <c r="AP61" s="35"/>
      <c r="AQ61" s="35"/>
    </row>
    <row r="62" spans="1:58" ht="13.5" hidden="1" customHeight="1">
      <c r="K62" s="56" t="s">
        <v>79</v>
      </c>
      <c r="L62" s="56" t="s">
        <v>80</v>
      </c>
    </row>
    <row r="63" spans="1:58" ht="13.5" hidden="1" customHeight="1">
      <c r="K63" s="56" t="s">
        <v>81</v>
      </c>
      <c r="L63" s="56" t="s">
        <v>82</v>
      </c>
    </row>
    <row r="64" spans="1:58" ht="13.5" hidden="1" customHeight="1">
      <c r="K64" s="56" t="s">
        <v>83</v>
      </c>
      <c r="L64" s="56" t="s">
        <v>84</v>
      </c>
    </row>
    <row r="65" spans="11:22" ht="13.5" hidden="1" customHeight="1">
      <c r="K65" s="56" t="s">
        <v>85</v>
      </c>
      <c r="L65" s="56" t="s">
        <v>86</v>
      </c>
    </row>
    <row r="66" spans="11:22" ht="13.5" hidden="1" customHeight="1">
      <c r="K66" s="56" t="s">
        <v>87</v>
      </c>
      <c r="L66" s="56" t="s">
        <v>88</v>
      </c>
    </row>
    <row r="67" spans="11:22" ht="13.5" hidden="1" customHeight="1">
      <c r="K67" s="56" t="s">
        <v>89</v>
      </c>
      <c r="L67" s="56" t="s">
        <v>90</v>
      </c>
    </row>
    <row r="68" spans="11:22" ht="13.5" hidden="1" customHeight="1">
      <c r="K68" s="56" t="s">
        <v>91</v>
      </c>
      <c r="L68" s="56" t="s">
        <v>92</v>
      </c>
    </row>
    <row r="69" spans="11:22" ht="13.5" hidden="1" customHeight="1">
      <c r="K69" s="56" t="s">
        <v>93</v>
      </c>
      <c r="L69" s="56" t="s">
        <v>94</v>
      </c>
    </row>
    <row r="70" spans="11:22" ht="13.5" hidden="1" customHeight="1">
      <c r="K70" s="56" t="s">
        <v>63</v>
      </c>
      <c r="L70" s="56" t="s">
        <v>96</v>
      </c>
      <c r="U70" s="56"/>
      <c r="V70" s="56"/>
    </row>
    <row r="71" spans="11:22" ht="13.5" hidden="1" customHeight="1">
      <c r="K71" s="56" t="s">
        <v>64</v>
      </c>
      <c r="L71" s="56" t="s">
        <v>98</v>
      </c>
      <c r="U71" s="56"/>
      <c r="V71" s="56"/>
    </row>
    <row r="72" spans="11:22" ht="13.5" hidden="1" customHeight="1">
      <c r="K72" s="56" t="s">
        <v>65</v>
      </c>
      <c r="L72" s="56" t="s">
        <v>100</v>
      </c>
      <c r="U72" s="56"/>
      <c r="V72" s="56"/>
    </row>
    <row r="73" spans="11:22" ht="13.5" hidden="1" customHeight="1">
      <c r="K73" s="56" t="s">
        <v>66</v>
      </c>
      <c r="L73" s="56" t="s">
        <v>102</v>
      </c>
    </row>
    <row r="74" spans="11:22" ht="13.5" hidden="1" customHeight="1">
      <c r="K74" s="4" t="s">
        <v>103</v>
      </c>
      <c r="L74" s="4" t="s">
        <v>104</v>
      </c>
    </row>
    <row r="75" spans="11:22" ht="13.5" hidden="1" customHeight="1">
      <c r="K75" s="4" t="s">
        <v>69</v>
      </c>
      <c r="L75" s="4" t="s">
        <v>105</v>
      </c>
    </row>
    <row r="76" spans="11:22" ht="13.5" hidden="1" customHeight="1">
      <c r="K76" s="56" t="s">
        <v>67</v>
      </c>
      <c r="L76" s="56" t="s">
        <v>106</v>
      </c>
    </row>
    <row r="77" spans="11:22" ht="13.5" hidden="1" customHeight="1"/>
    <row r="78" spans="11:22" ht="13.5" hidden="1" customHeight="1"/>
    <row r="79" spans="11:22" ht="13.5" hidden="1" customHeight="1"/>
    <row r="80" spans="11:22" ht="13.5" hidden="1" customHeight="1"/>
    <row r="81" spans="5:37" ht="13.5" hidden="1" customHeight="1"/>
    <row r="82" spans="5:37" ht="13.5" hidden="1" customHeight="1"/>
    <row r="83" spans="5:37" ht="13.5" hidden="1" customHeight="1">
      <c r="E83" s="53"/>
      <c r="F83" s="57">
        <v>1</v>
      </c>
      <c r="G83" s="57">
        <v>2</v>
      </c>
      <c r="H83" s="57">
        <v>3</v>
      </c>
      <c r="I83" s="57">
        <v>4</v>
      </c>
      <c r="J83" s="57">
        <v>5</v>
      </c>
      <c r="K83" s="57">
        <v>6</v>
      </c>
      <c r="L83" s="57">
        <v>7</v>
      </c>
      <c r="M83" s="57">
        <v>8</v>
      </c>
      <c r="N83" s="57">
        <v>9</v>
      </c>
      <c r="O83" s="57">
        <v>10</v>
      </c>
      <c r="P83" s="57">
        <v>11</v>
      </c>
      <c r="Q83" s="57">
        <v>12</v>
      </c>
      <c r="R83" s="57">
        <v>13</v>
      </c>
      <c r="S83" s="57">
        <v>14</v>
      </c>
      <c r="T83" s="57">
        <v>15</v>
      </c>
      <c r="U83" s="57">
        <v>16</v>
      </c>
      <c r="V83" s="57">
        <v>17</v>
      </c>
      <c r="W83" s="57">
        <v>18</v>
      </c>
      <c r="X83" s="57">
        <v>19</v>
      </c>
      <c r="Y83" s="57">
        <v>20</v>
      </c>
      <c r="Z83" s="57">
        <v>21</v>
      </c>
      <c r="AA83" s="57">
        <v>22</v>
      </c>
      <c r="AB83" s="57">
        <v>23</v>
      </c>
      <c r="AC83" s="57">
        <v>24</v>
      </c>
      <c r="AD83" s="57">
        <v>25</v>
      </c>
      <c r="AE83" s="57">
        <v>26</v>
      </c>
      <c r="AF83" s="57">
        <v>27</v>
      </c>
      <c r="AG83" s="57">
        <v>28</v>
      </c>
      <c r="AH83" s="57">
        <v>29</v>
      </c>
      <c r="AI83" s="57">
        <v>30</v>
      </c>
      <c r="AJ83" s="58">
        <v>31</v>
      </c>
      <c r="AK83" s="58">
        <v>31</v>
      </c>
    </row>
    <row r="84" spans="5:37" ht="13.5" hidden="1" customHeight="1">
      <c r="E84" s="142" t="s">
        <v>32</v>
      </c>
      <c r="F84" s="53">
        <f t="shared" ref="F84:U99" si="22">IF(COUNTIF(G$11:G$30,$E84)=0,0,1)</f>
        <v>0</v>
      </c>
      <c r="G84" s="53">
        <f t="shared" si="22"/>
        <v>0</v>
      </c>
      <c r="H84" s="53">
        <f t="shared" si="22"/>
        <v>0</v>
      </c>
      <c r="I84" s="53">
        <f t="shared" si="22"/>
        <v>0</v>
      </c>
      <c r="J84" s="53">
        <f t="shared" si="22"/>
        <v>0</v>
      </c>
      <c r="K84" s="53">
        <f t="shared" si="22"/>
        <v>0</v>
      </c>
      <c r="L84" s="53">
        <f t="shared" si="22"/>
        <v>0</v>
      </c>
      <c r="M84" s="53">
        <f t="shared" si="22"/>
        <v>0</v>
      </c>
      <c r="N84" s="53">
        <f t="shared" si="22"/>
        <v>0</v>
      </c>
      <c r="O84" s="53">
        <f t="shared" si="22"/>
        <v>0</v>
      </c>
      <c r="P84" s="53">
        <f t="shared" si="22"/>
        <v>0</v>
      </c>
      <c r="Q84" s="53">
        <f t="shared" si="22"/>
        <v>0</v>
      </c>
      <c r="R84" s="53">
        <f t="shared" si="22"/>
        <v>0</v>
      </c>
      <c r="S84" s="53">
        <f t="shared" si="22"/>
        <v>0</v>
      </c>
      <c r="T84" s="53">
        <f t="shared" si="22"/>
        <v>0</v>
      </c>
      <c r="U84" s="53">
        <f t="shared" si="22"/>
        <v>0</v>
      </c>
      <c r="V84" s="53">
        <f t="shared" ref="V84:AK99" si="23">IF(COUNTIF(W$11:W$30,$E84)=0,0,1)</f>
        <v>0</v>
      </c>
      <c r="W84" s="53">
        <f t="shared" si="23"/>
        <v>0</v>
      </c>
      <c r="X84" s="53">
        <f t="shared" si="23"/>
        <v>0</v>
      </c>
      <c r="Y84" s="53">
        <f t="shared" si="23"/>
        <v>0</v>
      </c>
      <c r="Z84" s="53">
        <f t="shared" si="23"/>
        <v>0</v>
      </c>
      <c r="AA84" s="53">
        <f t="shared" si="23"/>
        <v>0</v>
      </c>
      <c r="AB84" s="53">
        <f t="shared" si="23"/>
        <v>0</v>
      </c>
      <c r="AC84" s="53">
        <f t="shared" si="23"/>
        <v>0</v>
      </c>
      <c r="AD84" s="53">
        <f t="shared" si="23"/>
        <v>0</v>
      </c>
      <c r="AE84" s="53">
        <f t="shared" si="23"/>
        <v>0</v>
      </c>
      <c r="AF84" s="53">
        <f t="shared" si="23"/>
        <v>0</v>
      </c>
      <c r="AG84" s="53">
        <f t="shared" si="23"/>
        <v>0</v>
      </c>
      <c r="AH84" s="53">
        <f t="shared" si="23"/>
        <v>0</v>
      </c>
      <c r="AI84" s="53">
        <f t="shared" si="23"/>
        <v>0</v>
      </c>
      <c r="AJ84" s="53">
        <f t="shared" si="23"/>
        <v>0</v>
      </c>
      <c r="AK84" s="53">
        <f t="shared" si="23"/>
        <v>0</v>
      </c>
    </row>
    <row r="85" spans="5:37" ht="13.5" hidden="1" customHeight="1">
      <c r="E85" s="142" t="s">
        <v>30</v>
      </c>
      <c r="F85" s="53">
        <f t="shared" si="22"/>
        <v>0</v>
      </c>
      <c r="G85" s="53">
        <f t="shared" si="22"/>
        <v>0</v>
      </c>
      <c r="H85" s="53">
        <f t="shared" si="22"/>
        <v>0</v>
      </c>
      <c r="I85" s="53">
        <f t="shared" si="22"/>
        <v>0</v>
      </c>
      <c r="J85" s="53">
        <f t="shared" si="22"/>
        <v>0</v>
      </c>
      <c r="K85" s="53">
        <f t="shared" si="22"/>
        <v>0</v>
      </c>
      <c r="L85" s="53">
        <f t="shared" si="22"/>
        <v>0</v>
      </c>
      <c r="M85" s="53">
        <f t="shared" si="22"/>
        <v>0</v>
      </c>
      <c r="N85" s="53">
        <f t="shared" si="22"/>
        <v>0</v>
      </c>
      <c r="O85" s="53">
        <f t="shared" si="22"/>
        <v>0</v>
      </c>
      <c r="P85" s="53">
        <f t="shared" si="22"/>
        <v>0</v>
      </c>
      <c r="Q85" s="53">
        <f t="shared" si="22"/>
        <v>0</v>
      </c>
      <c r="R85" s="53">
        <f t="shared" si="22"/>
        <v>0</v>
      </c>
      <c r="S85" s="53">
        <f t="shared" si="22"/>
        <v>0</v>
      </c>
      <c r="T85" s="53">
        <f t="shared" si="22"/>
        <v>0</v>
      </c>
      <c r="U85" s="53">
        <f t="shared" si="22"/>
        <v>0</v>
      </c>
      <c r="V85" s="53">
        <f t="shared" si="23"/>
        <v>0</v>
      </c>
      <c r="W85" s="53">
        <f t="shared" si="23"/>
        <v>0</v>
      </c>
      <c r="X85" s="53">
        <f t="shared" si="23"/>
        <v>0</v>
      </c>
      <c r="Y85" s="53">
        <f t="shared" si="23"/>
        <v>0</v>
      </c>
      <c r="Z85" s="53">
        <f t="shared" si="23"/>
        <v>0</v>
      </c>
      <c r="AA85" s="53">
        <f t="shared" si="23"/>
        <v>0</v>
      </c>
      <c r="AB85" s="53">
        <f t="shared" si="23"/>
        <v>0</v>
      </c>
      <c r="AC85" s="53">
        <f t="shared" si="23"/>
        <v>0</v>
      </c>
      <c r="AD85" s="53">
        <f t="shared" si="23"/>
        <v>0</v>
      </c>
      <c r="AE85" s="53">
        <f t="shared" si="23"/>
        <v>0</v>
      </c>
      <c r="AF85" s="53">
        <f t="shared" si="23"/>
        <v>0</v>
      </c>
      <c r="AG85" s="53">
        <f t="shared" si="23"/>
        <v>0</v>
      </c>
      <c r="AH85" s="53">
        <f t="shared" si="23"/>
        <v>0</v>
      </c>
      <c r="AI85" s="53">
        <f t="shared" si="23"/>
        <v>0</v>
      </c>
      <c r="AJ85" s="53">
        <f t="shared" si="23"/>
        <v>0</v>
      </c>
      <c r="AK85" s="53">
        <f t="shared" si="23"/>
        <v>0</v>
      </c>
    </row>
    <row r="86" spans="5:37" ht="13.5" hidden="1" customHeight="1">
      <c r="E86" s="142" t="s">
        <v>31</v>
      </c>
      <c r="F86" s="53">
        <f t="shared" si="22"/>
        <v>0</v>
      </c>
      <c r="G86" s="53">
        <f t="shared" si="22"/>
        <v>0</v>
      </c>
      <c r="H86" s="53">
        <f t="shared" si="22"/>
        <v>0</v>
      </c>
      <c r="I86" s="53">
        <f t="shared" si="22"/>
        <v>0</v>
      </c>
      <c r="J86" s="53">
        <f t="shared" si="22"/>
        <v>0</v>
      </c>
      <c r="K86" s="53">
        <f t="shared" si="22"/>
        <v>0</v>
      </c>
      <c r="L86" s="53">
        <f t="shared" si="22"/>
        <v>0</v>
      </c>
      <c r="M86" s="53">
        <f t="shared" si="22"/>
        <v>0</v>
      </c>
      <c r="N86" s="53">
        <f t="shared" si="22"/>
        <v>0</v>
      </c>
      <c r="O86" s="53">
        <f t="shared" si="22"/>
        <v>0</v>
      </c>
      <c r="P86" s="53">
        <f t="shared" si="22"/>
        <v>0</v>
      </c>
      <c r="Q86" s="53">
        <f t="shared" si="22"/>
        <v>0</v>
      </c>
      <c r="R86" s="53">
        <f t="shared" si="22"/>
        <v>0</v>
      </c>
      <c r="S86" s="53">
        <f t="shared" si="22"/>
        <v>0</v>
      </c>
      <c r="T86" s="53">
        <f t="shared" si="22"/>
        <v>0</v>
      </c>
      <c r="U86" s="53">
        <f t="shared" si="22"/>
        <v>0</v>
      </c>
      <c r="V86" s="53">
        <f t="shared" si="23"/>
        <v>0</v>
      </c>
      <c r="W86" s="53">
        <f t="shared" si="23"/>
        <v>0</v>
      </c>
      <c r="X86" s="53">
        <f t="shared" si="23"/>
        <v>0</v>
      </c>
      <c r="Y86" s="53">
        <f t="shared" si="23"/>
        <v>0</v>
      </c>
      <c r="Z86" s="53">
        <f t="shared" si="23"/>
        <v>0</v>
      </c>
      <c r="AA86" s="53">
        <f t="shared" si="23"/>
        <v>0</v>
      </c>
      <c r="AB86" s="53">
        <f t="shared" si="23"/>
        <v>0</v>
      </c>
      <c r="AC86" s="53">
        <f t="shared" si="23"/>
        <v>0</v>
      </c>
      <c r="AD86" s="53">
        <f t="shared" si="23"/>
        <v>0</v>
      </c>
      <c r="AE86" s="53">
        <f t="shared" si="23"/>
        <v>0</v>
      </c>
      <c r="AF86" s="53">
        <f t="shared" si="23"/>
        <v>0</v>
      </c>
      <c r="AG86" s="53">
        <f t="shared" si="23"/>
        <v>0</v>
      </c>
      <c r="AH86" s="53">
        <f t="shared" si="23"/>
        <v>0</v>
      </c>
      <c r="AI86" s="53">
        <f t="shared" si="23"/>
        <v>0</v>
      </c>
      <c r="AJ86" s="53">
        <f t="shared" si="23"/>
        <v>0</v>
      </c>
      <c r="AK86" s="53">
        <f t="shared" si="23"/>
        <v>0</v>
      </c>
    </row>
    <row r="87" spans="5:37" ht="13.5" hidden="1" customHeight="1">
      <c r="E87" s="142" t="s">
        <v>57</v>
      </c>
      <c r="F87" s="53">
        <f t="shared" si="22"/>
        <v>0</v>
      </c>
      <c r="G87" s="53">
        <f t="shared" si="22"/>
        <v>0</v>
      </c>
      <c r="H87" s="53">
        <f t="shared" si="22"/>
        <v>0</v>
      </c>
      <c r="I87" s="53">
        <f t="shared" si="22"/>
        <v>0</v>
      </c>
      <c r="J87" s="53">
        <f t="shared" si="22"/>
        <v>0</v>
      </c>
      <c r="K87" s="53">
        <f t="shared" si="22"/>
        <v>0</v>
      </c>
      <c r="L87" s="53">
        <f t="shared" si="22"/>
        <v>0</v>
      </c>
      <c r="M87" s="53">
        <f t="shared" si="22"/>
        <v>0</v>
      </c>
      <c r="N87" s="53">
        <f t="shared" si="22"/>
        <v>0</v>
      </c>
      <c r="O87" s="53">
        <f t="shared" si="22"/>
        <v>0</v>
      </c>
      <c r="P87" s="53">
        <f t="shared" si="22"/>
        <v>0</v>
      </c>
      <c r="Q87" s="53">
        <f t="shared" si="22"/>
        <v>0</v>
      </c>
      <c r="R87" s="53">
        <f t="shared" si="22"/>
        <v>0</v>
      </c>
      <c r="S87" s="53">
        <f t="shared" si="22"/>
        <v>0</v>
      </c>
      <c r="T87" s="53">
        <f t="shared" si="22"/>
        <v>0</v>
      </c>
      <c r="U87" s="53">
        <f t="shared" si="22"/>
        <v>0</v>
      </c>
      <c r="V87" s="53">
        <f t="shared" si="23"/>
        <v>0</v>
      </c>
      <c r="W87" s="53">
        <f t="shared" si="23"/>
        <v>0</v>
      </c>
      <c r="X87" s="53">
        <f t="shared" si="23"/>
        <v>0</v>
      </c>
      <c r="Y87" s="53">
        <f t="shared" si="23"/>
        <v>0</v>
      </c>
      <c r="Z87" s="53">
        <f t="shared" si="23"/>
        <v>0</v>
      </c>
      <c r="AA87" s="53">
        <f t="shared" si="23"/>
        <v>0</v>
      </c>
      <c r="AB87" s="53">
        <f t="shared" si="23"/>
        <v>0</v>
      </c>
      <c r="AC87" s="53">
        <f t="shared" si="23"/>
        <v>0</v>
      </c>
      <c r="AD87" s="53">
        <f t="shared" si="23"/>
        <v>0</v>
      </c>
      <c r="AE87" s="53">
        <f t="shared" si="23"/>
        <v>0</v>
      </c>
      <c r="AF87" s="53">
        <f t="shared" si="23"/>
        <v>0</v>
      </c>
      <c r="AG87" s="53">
        <f t="shared" si="23"/>
        <v>0</v>
      </c>
      <c r="AH87" s="53">
        <f t="shared" si="23"/>
        <v>0</v>
      </c>
      <c r="AI87" s="53">
        <f t="shared" si="23"/>
        <v>0</v>
      </c>
      <c r="AJ87" s="53">
        <f t="shared" si="23"/>
        <v>0</v>
      </c>
      <c r="AK87" s="53">
        <f t="shared" si="23"/>
        <v>0</v>
      </c>
    </row>
    <row r="88" spans="5:37" ht="13.5" hidden="1" customHeight="1">
      <c r="E88" s="142" t="s">
        <v>58</v>
      </c>
      <c r="F88" s="53">
        <f t="shared" si="22"/>
        <v>0</v>
      </c>
      <c r="G88" s="53">
        <f t="shared" si="22"/>
        <v>0</v>
      </c>
      <c r="H88" s="53">
        <f t="shared" si="22"/>
        <v>0</v>
      </c>
      <c r="I88" s="53">
        <f t="shared" si="22"/>
        <v>0</v>
      </c>
      <c r="J88" s="53">
        <f t="shared" si="22"/>
        <v>0</v>
      </c>
      <c r="K88" s="53">
        <f t="shared" si="22"/>
        <v>0</v>
      </c>
      <c r="L88" s="53">
        <f t="shared" si="22"/>
        <v>0</v>
      </c>
      <c r="M88" s="53">
        <f t="shared" si="22"/>
        <v>0</v>
      </c>
      <c r="N88" s="53">
        <f t="shared" si="22"/>
        <v>0</v>
      </c>
      <c r="O88" s="53">
        <f t="shared" si="22"/>
        <v>0</v>
      </c>
      <c r="P88" s="53">
        <f t="shared" si="22"/>
        <v>0</v>
      </c>
      <c r="Q88" s="53">
        <f t="shared" si="22"/>
        <v>0</v>
      </c>
      <c r="R88" s="53">
        <f t="shared" si="22"/>
        <v>0</v>
      </c>
      <c r="S88" s="53">
        <f t="shared" si="22"/>
        <v>0</v>
      </c>
      <c r="T88" s="53">
        <f t="shared" si="22"/>
        <v>0</v>
      </c>
      <c r="U88" s="53">
        <f t="shared" si="22"/>
        <v>0</v>
      </c>
      <c r="V88" s="53">
        <f t="shared" si="23"/>
        <v>0</v>
      </c>
      <c r="W88" s="53">
        <f t="shared" si="23"/>
        <v>0</v>
      </c>
      <c r="X88" s="53">
        <f t="shared" si="23"/>
        <v>0</v>
      </c>
      <c r="Y88" s="53">
        <f t="shared" si="23"/>
        <v>0</v>
      </c>
      <c r="Z88" s="53">
        <f t="shared" si="23"/>
        <v>0</v>
      </c>
      <c r="AA88" s="53">
        <f t="shared" si="23"/>
        <v>0</v>
      </c>
      <c r="AB88" s="53">
        <f t="shared" si="23"/>
        <v>0</v>
      </c>
      <c r="AC88" s="53">
        <f t="shared" si="23"/>
        <v>0</v>
      </c>
      <c r="AD88" s="53">
        <f t="shared" si="23"/>
        <v>0</v>
      </c>
      <c r="AE88" s="53">
        <f t="shared" si="23"/>
        <v>0</v>
      </c>
      <c r="AF88" s="53">
        <f t="shared" si="23"/>
        <v>0</v>
      </c>
      <c r="AG88" s="53">
        <f t="shared" si="23"/>
        <v>0</v>
      </c>
      <c r="AH88" s="53">
        <f t="shared" si="23"/>
        <v>0</v>
      </c>
      <c r="AI88" s="53">
        <f t="shared" si="23"/>
        <v>0</v>
      </c>
      <c r="AJ88" s="53">
        <f t="shared" si="23"/>
        <v>0</v>
      </c>
      <c r="AK88" s="53">
        <f t="shared" si="23"/>
        <v>0</v>
      </c>
    </row>
    <row r="89" spans="5:37" ht="13.5" hidden="1" customHeight="1">
      <c r="E89" s="142" t="s">
        <v>59</v>
      </c>
      <c r="F89" s="53">
        <f t="shared" si="22"/>
        <v>0</v>
      </c>
      <c r="G89" s="53">
        <f t="shared" si="22"/>
        <v>0</v>
      </c>
      <c r="H89" s="53">
        <f t="shared" si="22"/>
        <v>0</v>
      </c>
      <c r="I89" s="53">
        <f t="shared" si="22"/>
        <v>0</v>
      </c>
      <c r="J89" s="53">
        <f t="shared" si="22"/>
        <v>0</v>
      </c>
      <c r="K89" s="53">
        <f t="shared" si="22"/>
        <v>0</v>
      </c>
      <c r="L89" s="53">
        <f t="shared" si="22"/>
        <v>0</v>
      </c>
      <c r="M89" s="53">
        <f t="shared" si="22"/>
        <v>0</v>
      </c>
      <c r="N89" s="53">
        <f t="shared" si="22"/>
        <v>0</v>
      </c>
      <c r="O89" s="53">
        <f t="shared" si="22"/>
        <v>0</v>
      </c>
      <c r="P89" s="53">
        <f t="shared" si="22"/>
        <v>0</v>
      </c>
      <c r="Q89" s="53">
        <f t="shared" si="22"/>
        <v>0</v>
      </c>
      <c r="R89" s="53">
        <f t="shared" si="22"/>
        <v>0</v>
      </c>
      <c r="S89" s="53">
        <f t="shared" si="22"/>
        <v>0</v>
      </c>
      <c r="T89" s="53">
        <f t="shared" si="22"/>
        <v>0</v>
      </c>
      <c r="U89" s="53">
        <f t="shared" si="22"/>
        <v>0</v>
      </c>
      <c r="V89" s="53">
        <f t="shared" si="23"/>
        <v>0</v>
      </c>
      <c r="W89" s="53">
        <f t="shared" si="23"/>
        <v>0</v>
      </c>
      <c r="X89" s="53">
        <f t="shared" si="23"/>
        <v>0</v>
      </c>
      <c r="Y89" s="53">
        <f t="shared" si="23"/>
        <v>0</v>
      </c>
      <c r="Z89" s="53">
        <f t="shared" si="23"/>
        <v>0</v>
      </c>
      <c r="AA89" s="53">
        <f t="shared" si="23"/>
        <v>0</v>
      </c>
      <c r="AB89" s="53">
        <f t="shared" si="23"/>
        <v>0</v>
      </c>
      <c r="AC89" s="53">
        <f t="shared" si="23"/>
        <v>0</v>
      </c>
      <c r="AD89" s="53">
        <f t="shared" si="23"/>
        <v>0</v>
      </c>
      <c r="AE89" s="53">
        <f t="shared" si="23"/>
        <v>0</v>
      </c>
      <c r="AF89" s="53">
        <f t="shared" si="23"/>
        <v>0</v>
      </c>
      <c r="AG89" s="53">
        <f t="shared" si="23"/>
        <v>0</v>
      </c>
      <c r="AH89" s="53">
        <f t="shared" si="23"/>
        <v>0</v>
      </c>
      <c r="AI89" s="53">
        <f t="shared" si="23"/>
        <v>0</v>
      </c>
      <c r="AJ89" s="53">
        <f t="shared" si="23"/>
        <v>0</v>
      </c>
      <c r="AK89" s="53">
        <f t="shared" si="23"/>
        <v>0</v>
      </c>
    </row>
    <row r="90" spans="5:37" ht="13.5" hidden="1" customHeight="1">
      <c r="E90" s="142" t="s">
        <v>60</v>
      </c>
      <c r="F90" s="53">
        <f t="shared" si="22"/>
        <v>0</v>
      </c>
      <c r="G90" s="53">
        <f t="shared" si="22"/>
        <v>0</v>
      </c>
      <c r="H90" s="53">
        <f t="shared" si="22"/>
        <v>0</v>
      </c>
      <c r="I90" s="53">
        <f t="shared" si="22"/>
        <v>0</v>
      </c>
      <c r="J90" s="53">
        <f t="shared" si="22"/>
        <v>0</v>
      </c>
      <c r="K90" s="53">
        <f t="shared" si="22"/>
        <v>0</v>
      </c>
      <c r="L90" s="53">
        <f t="shared" si="22"/>
        <v>0</v>
      </c>
      <c r="M90" s="53">
        <f t="shared" si="22"/>
        <v>0</v>
      </c>
      <c r="N90" s="53">
        <f t="shared" si="22"/>
        <v>0</v>
      </c>
      <c r="O90" s="53">
        <f t="shared" si="22"/>
        <v>0</v>
      </c>
      <c r="P90" s="53">
        <f t="shared" si="22"/>
        <v>0</v>
      </c>
      <c r="Q90" s="53">
        <f t="shared" si="22"/>
        <v>0</v>
      </c>
      <c r="R90" s="53">
        <f t="shared" si="22"/>
        <v>0</v>
      </c>
      <c r="S90" s="53">
        <f t="shared" si="22"/>
        <v>0</v>
      </c>
      <c r="T90" s="53">
        <f t="shared" si="22"/>
        <v>0</v>
      </c>
      <c r="U90" s="53">
        <f t="shared" si="22"/>
        <v>0</v>
      </c>
      <c r="V90" s="53">
        <f t="shared" si="23"/>
        <v>0</v>
      </c>
      <c r="W90" s="53">
        <f t="shared" si="23"/>
        <v>0</v>
      </c>
      <c r="X90" s="53">
        <f t="shared" si="23"/>
        <v>0</v>
      </c>
      <c r="Y90" s="53">
        <f t="shared" si="23"/>
        <v>0</v>
      </c>
      <c r="Z90" s="53">
        <f t="shared" si="23"/>
        <v>0</v>
      </c>
      <c r="AA90" s="53">
        <f t="shared" si="23"/>
        <v>0</v>
      </c>
      <c r="AB90" s="53">
        <f t="shared" si="23"/>
        <v>0</v>
      </c>
      <c r="AC90" s="53">
        <f t="shared" si="23"/>
        <v>0</v>
      </c>
      <c r="AD90" s="53">
        <f t="shared" si="23"/>
        <v>0</v>
      </c>
      <c r="AE90" s="53">
        <f t="shared" si="23"/>
        <v>0</v>
      </c>
      <c r="AF90" s="53">
        <f t="shared" si="23"/>
        <v>0</v>
      </c>
      <c r="AG90" s="53">
        <f t="shared" si="23"/>
        <v>0</v>
      </c>
      <c r="AH90" s="53">
        <f t="shared" si="23"/>
        <v>0</v>
      </c>
      <c r="AI90" s="53">
        <f t="shared" si="23"/>
        <v>0</v>
      </c>
      <c r="AJ90" s="53">
        <f t="shared" si="23"/>
        <v>0</v>
      </c>
      <c r="AK90" s="53">
        <f t="shared" si="23"/>
        <v>0</v>
      </c>
    </row>
    <row r="91" spans="5:37" ht="13.5" hidden="1" customHeight="1">
      <c r="E91" s="142" t="s">
        <v>61</v>
      </c>
      <c r="F91" s="53">
        <f t="shared" si="22"/>
        <v>0</v>
      </c>
      <c r="G91" s="53">
        <f t="shared" si="22"/>
        <v>0</v>
      </c>
      <c r="H91" s="53">
        <f t="shared" si="22"/>
        <v>0</v>
      </c>
      <c r="I91" s="53">
        <f t="shared" si="22"/>
        <v>0</v>
      </c>
      <c r="J91" s="53">
        <f t="shared" si="22"/>
        <v>0</v>
      </c>
      <c r="K91" s="53">
        <f t="shared" si="22"/>
        <v>0</v>
      </c>
      <c r="L91" s="53">
        <f t="shared" si="22"/>
        <v>0</v>
      </c>
      <c r="M91" s="53">
        <f t="shared" si="22"/>
        <v>0</v>
      </c>
      <c r="N91" s="53">
        <f t="shared" si="22"/>
        <v>0</v>
      </c>
      <c r="O91" s="53">
        <f t="shared" si="22"/>
        <v>0</v>
      </c>
      <c r="P91" s="53">
        <f t="shared" si="22"/>
        <v>0</v>
      </c>
      <c r="Q91" s="53">
        <f t="shared" si="22"/>
        <v>0</v>
      </c>
      <c r="R91" s="53">
        <f t="shared" si="22"/>
        <v>0</v>
      </c>
      <c r="S91" s="53">
        <f t="shared" si="22"/>
        <v>0</v>
      </c>
      <c r="T91" s="53">
        <f t="shared" si="22"/>
        <v>0</v>
      </c>
      <c r="U91" s="53">
        <f t="shared" si="22"/>
        <v>0</v>
      </c>
      <c r="V91" s="53">
        <f t="shared" si="23"/>
        <v>0</v>
      </c>
      <c r="W91" s="53">
        <f t="shared" si="23"/>
        <v>0</v>
      </c>
      <c r="X91" s="53">
        <f t="shared" si="23"/>
        <v>0</v>
      </c>
      <c r="Y91" s="53">
        <f t="shared" si="23"/>
        <v>0</v>
      </c>
      <c r="Z91" s="53">
        <f t="shared" si="23"/>
        <v>0</v>
      </c>
      <c r="AA91" s="53">
        <f t="shared" si="23"/>
        <v>0</v>
      </c>
      <c r="AB91" s="53">
        <f t="shared" si="23"/>
        <v>0</v>
      </c>
      <c r="AC91" s="53">
        <f t="shared" si="23"/>
        <v>0</v>
      </c>
      <c r="AD91" s="53">
        <f t="shared" si="23"/>
        <v>0</v>
      </c>
      <c r="AE91" s="53">
        <f t="shared" si="23"/>
        <v>0</v>
      </c>
      <c r="AF91" s="53">
        <f t="shared" si="23"/>
        <v>0</v>
      </c>
      <c r="AG91" s="53">
        <f t="shared" si="23"/>
        <v>0</v>
      </c>
      <c r="AH91" s="53">
        <f t="shared" si="23"/>
        <v>0</v>
      </c>
      <c r="AI91" s="53">
        <f t="shared" si="23"/>
        <v>0</v>
      </c>
      <c r="AJ91" s="53">
        <f t="shared" si="23"/>
        <v>0</v>
      </c>
      <c r="AK91" s="53">
        <f t="shared" si="23"/>
        <v>0</v>
      </c>
    </row>
    <row r="92" spans="5:37" ht="13.5" hidden="1" customHeight="1">
      <c r="E92" s="142" t="s">
        <v>62</v>
      </c>
      <c r="F92" s="53">
        <f t="shared" si="22"/>
        <v>0</v>
      </c>
      <c r="G92" s="53">
        <f t="shared" si="22"/>
        <v>0</v>
      </c>
      <c r="H92" s="53">
        <f t="shared" si="22"/>
        <v>0</v>
      </c>
      <c r="I92" s="53">
        <f t="shared" si="22"/>
        <v>0</v>
      </c>
      <c r="J92" s="53">
        <f t="shared" si="22"/>
        <v>0</v>
      </c>
      <c r="K92" s="53">
        <f t="shared" si="22"/>
        <v>0</v>
      </c>
      <c r="L92" s="53">
        <f t="shared" si="22"/>
        <v>0</v>
      </c>
      <c r="M92" s="53">
        <f t="shared" si="22"/>
        <v>0</v>
      </c>
      <c r="N92" s="53">
        <f t="shared" si="22"/>
        <v>0</v>
      </c>
      <c r="O92" s="53">
        <f t="shared" si="22"/>
        <v>0</v>
      </c>
      <c r="P92" s="53">
        <f t="shared" si="22"/>
        <v>0</v>
      </c>
      <c r="Q92" s="53">
        <f t="shared" si="22"/>
        <v>0</v>
      </c>
      <c r="R92" s="53">
        <f t="shared" si="22"/>
        <v>0</v>
      </c>
      <c r="S92" s="53">
        <f t="shared" si="22"/>
        <v>0</v>
      </c>
      <c r="T92" s="53">
        <f t="shared" si="22"/>
        <v>0</v>
      </c>
      <c r="U92" s="53">
        <f t="shared" si="22"/>
        <v>0</v>
      </c>
      <c r="V92" s="53">
        <f t="shared" si="23"/>
        <v>0</v>
      </c>
      <c r="W92" s="53">
        <f t="shared" si="23"/>
        <v>0</v>
      </c>
      <c r="X92" s="53">
        <f t="shared" si="23"/>
        <v>0</v>
      </c>
      <c r="Y92" s="53">
        <f t="shared" si="23"/>
        <v>0</v>
      </c>
      <c r="Z92" s="53">
        <f t="shared" si="23"/>
        <v>0</v>
      </c>
      <c r="AA92" s="53">
        <f t="shared" si="23"/>
        <v>0</v>
      </c>
      <c r="AB92" s="53">
        <f t="shared" si="23"/>
        <v>0</v>
      </c>
      <c r="AC92" s="53">
        <f t="shared" si="23"/>
        <v>0</v>
      </c>
      <c r="AD92" s="53">
        <f t="shared" si="23"/>
        <v>0</v>
      </c>
      <c r="AE92" s="53">
        <f t="shared" si="23"/>
        <v>0</v>
      </c>
      <c r="AF92" s="53">
        <f t="shared" si="23"/>
        <v>0</v>
      </c>
      <c r="AG92" s="53">
        <f t="shared" si="23"/>
        <v>0</v>
      </c>
      <c r="AH92" s="53">
        <f t="shared" si="23"/>
        <v>0</v>
      </c>
      <c r="AI92" s="53">
        <f t="shared" si="23"/>
        <v>0</v>
      </c>
      <c r="AJ92" s="53">
        <f t="shared" si="23"/>
        <v>0</v>
      </c>
      <c r="AK92" s="53">
        <f t="shared" si="23"/>
        <v>0</v>
      </c>
    </row>
    <row r="93" spans="5:37" ht="13.5" hidden="1" customHeight="1">
      <c r="E93" s="142" t="s">
        <v>63</v>
      </c>
      <c r="F93" s="53">
        <f t="shared" si="22"/>
        <v>0</v>
      </c>
      <c r="G93" s="53">
        <f t="shared" si="22"/>
        <v>0</v>
      </c>
      <c r="H93" s="53">
        <f t="shared" si="22"/>
        <v>0</v>
      </c>
      <c r="I93" s="53">
        <f t="shared" si="22"/>
        <v>0</v>
      </c>
      <c r="J93" s="53">
        <f t="shared" si="22"/>
        <v>0</v>
      </c>
      <c r="K93" s="53">
        <f t="shared" si="22"/>
        <v>0</v>
      </c>
      <c r="L93" s="53">
        <f t="shared" si="22"/>
        <v>0</v>
      </c>
      <c r="M93" s="53">
        <f t="shared" si="22"/>
        <v>0</v>
      </c>
      <c r="N93" s="53">
        <f t="shared" si="22"/>
        <v>0</v>
      </c>
      <c r="O93" s="53">
        <f t="shared" si="22"/>
        <v>0</v>
      </c>
      <c r="P93" s="53">
        <f t="shared" si="22"/>
        <v>0</v>
      </c>
      <c r="Q93" s="53">
        <f t="shared" si="22"/>
        <v>0</v>
      </c>
      <c r="R93" s="53">
        <f t="shared" si="22"/>
        <v>0</v>
      </c>
      <c r="S93" s="53">
        <f t="shared" si="22"/>
        <v>0</v>
      </c>
      <c r="T93" s="53">
        <f t="shared" si="22"/>
        <v>0</v>
      </c>
      <c r="U93" s="53">
        <f t="shared" si="22"/>
        <v>0</v>
      </c>
      <c r="V93" s="53">
        <f t="shared" si="23"/>
        <v>0</v>
      </c>
      <c r="W93" s="53">
        <f t="shared" si="23"/>
        <v>0</v>
      </c>
      <c r="X93" s="53">
        <f t="shared" si="23"/>
        <v>0</v>
      </c>
      <c r="Y93" s="53">
        <f t="shared" si="23"/>
        <v>0</v>
      </c>
      <c r="Z93" s="53">
        <f t="shared" si="23"/>
        <v>0</v>
      </c>
      <c r="AA93" s="53">
        <f t="shared" si="23"/>
        <v>0</v>
      </c>
      <c r="AB93" s="53">
        <f t="shared" si="23"/>
        <v>0</v>
      </c>
      <c r="AC93" s="53">
        <f t="shared" si="23"/>
        <v>0</v>
      </c>
      <c r="AD93" s="53">
        <f t="shared" si="23"/>
        <v>0</v>
      </c>
      <c r="AE93" s="53">
        <f t="shared" si="23"/>
        <v>0</v>
      </c>
      <c r="AF93" s="53">
        <f t="shared" si="23"/>
        <v>0</v>
      </c>
      <c r="AG93" s="53">
        <f t="shared" si="23"/>
        <v>0</v>
      </c>
      <c r="AH93" s="53">
        <f t="shared" si="23"/>
        <v>0</v>
      </c>
      <c r="AI93" s="53">
        <f t="shared" si="23"/>
        <v>0</v>
      </c>
      <c r="AJ93" s="53">
        <f t="shared" si="23"/>
        <v>0</v>
      </c>
      <c r="AK93" s="53">
        <f t="shared" si="23"/>
        <v>0</v>
      </c>
    </row>
    <row r="94" spans="5:37" ht="13.5" hidden="1" customHeight="1">
      <c r="E94" s="142" t="s">
        <v>64</v>
      </c>
      <c r="F94" s="53">
        <f t="shared" si="22"/>
        <v>0</v>
      </c>
      <c r="G94" s="53">
        <f t="shared" si="22"/>
        <v>0</v>
      </c>
      <c r="H94" s="53">
        <f t="shared" si="22"/>
        <v>0</v>
      </c>
      <c r="I94" s="53">
        <f t="shared" si="22"/>
        <v>0</v>
      </c>
      <c r="J94" s="53">
        <f t="shared" si="22"/>
        <v>0</v>
      </c>
      <c r="K94" s="53">
        <f t="shared" si="22"/>
        <v>0</v>
      </c>
      <c r="L94" s="53">
        <f t="shared" si="22"/>
        <v>0</v>
      </c>
      <c r="M94" s="53">
        <f t="shared" si="22"/>
        <v>0</v>
      </c>
      <c r="N94" s="53">
        <f t="shared" si="22"/>
        <v>0</v>
      </c>
      <c r="O94" s="53">
        <f t="shared" si="22"/>
        <v>0</v>
      </c>
      <c r="P94" s="53">
        <f t="shared" si="22"/>
        <v>0</v>
      </c>
      <c r="Q94" s="53">
        <f t="shared" si="22"/>
        <v>0</v>
      </c>
      <c r="R94" s="53">
        <f t="shared" si="22"/>
        <v>0</v>
      </c>
      <c r="S94" s="53">
        <f t="shared" si="22"/>
        <v>0</v>
      </c>
      <c r="T94" s="53">
        <f t="shared" si="22"/>
        <v>0</v>
      </c>
      <c r="U94" s="53">
        <f t="shared" si="22"/>
        <v>0</v>
      </c>
      <c r="V94" s="53">
        <f t="shared" si="23"/>
        <v>0</v>
      </c>
      <c r="W94" s="53">
        <f t="shared" si="23"/>
        <v>0</v>
      </c>
      <c r="X94" s="53">
        <f t="shared" si="23"/>
        <v>0</v>
      </c>
      <c r="Y94" s="53">
        <f t="shared" si="23"/>
        <v>0</v>
      </c>
      <c r="Z94" s="53">
        <f t="shared" si="23"/>
        <v>0</v>
      </c>
      <c r="AA94" s="53">
        <f t="shared" si="23"/>
        <v>0</v>
      </c>
      <c r="AB94" s="53">
        <f t="shared" si="23"/>
        <v>0</v>
      </c>
      <c r="AC94" s="53">
        <f t="shared" si="23"/>
        <v>0</v>
      </c>
      <c r="AD94" s="53">
        <f t="shared" si="23"/>
        <v>0</v>
      </c>
      <c r="AE94" s="53">
        <f t="shared" si="23"/>
        <v>0</v>
      </c>
      <c r="AF94" s="53">
        <f t="shared" si="23"/>
        <v>0</v>
      </c>
      <c r="AG94" s="53">
        <f t="shared" si="23"/>
        <v>0</v>
      </c>
      <c r="AH94" s="53">
        <f t="shared" si="23"/>
        <v>0</v>
      </c>
      <c r="AI94" s="53">
        <f t="shared" si="23"/>
        <v>0</v>
      </c>
      <c r="AJ94" s="53">
        <f t="shared" si="23"/>
        <v>0</v>
      </c>
      <c r="AK94" s="53">
        <f t="shared" si="23"/>
        <v>0</v>
      </c>
    </row>
    <row r="95" spans="5:37" ht="13.5" hidden="1" customHeight="1">
      <c r="E95" s="142" t="s">
        <v>65</v>
      </c>
      <c r="F95" s="53">
        <f t="shared" si="22"/>
        <v>0</v>
      </c>
      <c r="G95" s="53">
        <f t="shared" si="22"/>
        <v>0</v>
      </c>
      <c r="H95" s="53">
        <f t="shared" si="22"/>
        <v>0</v>
      </c>
      <c r="I95" s="53">
        <f t="shared" si="22"/>
        <v>0</v>
      </c>
      <c r="J95" s="53">
        <f t="shared" si="22"/>
        <v>0</v>
      </c>
      <c r="K95" s="53">
        <f t="shared" si="22"/>
        <v>0</v>
      </c>
      <c r="L95" s="53">
        <f t="shared" si="22"/>
        <v>0</v>
      </c>
      <c r="M95" s="53">
        <f t="shared" si="22"/>
        <v>0</v>
      </c>
      <c r="N95" s="53">
        <f t="shared" si="22"/>
        <v>0</v>
      </c>
      <c r="O95" s="53">
        <f t="shared" si="22"/>
        <v>0</v>
      </c>
      <c r="P95" s="53">
        <f t="shared" si="22"/>
        <v>0</v>
      </c>
      <c r="Q95" s="53">
        <f t="shared" si="22"/>
        <v>0</v>
      </c>
      <c r="R95" s="53">
        <f t="shared" si="22"/>
        <v>0</v>
      </c>
      <c r="S95" s="53">
        <f t="shared" si="22"/>
        <v>0</v>
      </c>
      <c r="T95" s="53">
        <f t="shared" si="22"/>
        <v>0</v>
      </c>
      <c r="U95" s="53">
        <f t="shared" si="22"/>
        <v>0</v>
      </c>
      <c r="V95" s="53">
        <f t="shared" si="23"/>
        <v>0</v>
      </c>
      <c r="W95" s="53">
        <f t="shared" si="23"/>
        <v>0</v>
      </c>
      <c r="X95" s="53">
        <f t="shared" si="23"/>
        <v>0</v>
      </c>
      <c r="Y95" s="53">
        <f t="shared" si="23"/>
        <v>0</v>
      </c>
      <c r="Z95" s="53">
        <f t="shared" si="23"/>
        <v>0</v>
      </c>
      <c r="AA95" s="53">
        <f t="shared" si="23"/>
        <v>0</v>
      </c>
      <c r="AB95" s="53">
        <f t="shared" si="23"/>
        <v>0</v>
      </c>
      <c r="AC95" s="53">
        <f t="shared" si="23"/>
        <v>0</v>
      </c>
      <c r="AD95" s="53">
        <f t="shared" si="23"/>
        <v>0</v>
      </c>
      <c r="AE95" s="53">
        <f t="shared" si="23"/>
        <v>0</v>
      </c>
      <c r="AF95" s="53">
        <f t="shared" si="23"/>
        <v>0</v>
      </c>
      <c r="AG95" s="53">
        <f t="shared" si="23"/>
        <v>0</v>
      </c>
      <c r="AH95" s="53">
        <f t="shared" si="23"/>
        <v>0</v>
      </c>
      <c r="AI95" s="53">
        <f t="shared" si="23"/>
        <v>0</v>
      </c>
      <c r="AJ95" s="53">
        <f t="shared" si="23"/>
        <v>0</v>
      </c>
      <c r="AK95" s="53">
        <f t="shared" si="23"/>
        <v>0</v>
      </c>
    </row>
    <row r="96" spans="5:37" ht="13.5" hidden="1" customHeight="1">
      <c r="E96" s="142" t="s">
        <v>66</v>
      </c>
      <c r="F96" s="53">
        <f t="shared" si="22"/>
        <v>0</v>
      </c>
      <c r="G96" s="53">
        <f t="shared" si="22"/>
        <v>0</v>
      </c>
      <c r="H96" s="53">
        <f t="shared" si="22"/>
        <v>0</v>
      </c>
      <c r="I96" s="53">
        <f t="shared" si="22"/>
        <v>0</v>
      </c>
      <c r="J96" s="53">
        <f t="shared" si="22"/>
        <v>0</v>
      </c>
      <c r="K96" s="53">
        <f t="shared" si="22"/>
        <v>0</v>
      </c>
      <c r="L96" s="53">
        <f t="shared" si="22"/>
        <v>0</v>
      </c>
      <c r="M96" s="53">
        <f t="shared" si="22"/>
        <v>0</v>
      </c>
      <c r="N96" s="53">
        <f t="shared" si="22"/>
        <v>0</v>
      </c>
      <c r="O96" s="53">
        <f t="shared" si="22"/>
        <v>0</v>
      </c>
      <c r="P96" s="53">
        <f t="shared" si="22"/>
        <v>0</v>
      </c>
      <c r="Q96" s="53">
        <f t="shared" si="22"/>
        <v>0</v>
      </c>
      <c r="R96" s="53">
        <f t="shared" si="22"/>
        <v>0</v>
      </c>
      <c r="S96" s="53">
        <f t="shared" si="22"/>
        <v>0</v>
      </c>
      <c r="T96" s="53">
        <f t="shared" si="22"/>
        <v>0</v>
      </c>
      <c r="U96" s="53">
        <f t="shared" si="22"/>
        <v>0</v>
      </c>
      <c r="V96" s="53">
        <f t="shared" si="23"/>
        <v>0</v>
      </c>
      <c r="W96" s="53">
        <f t="shared" si="23"/>
        <v>0</v>
      </c>
      <c r="X96" s="53">
        <f t="shared" si="23"/>
        <v>0</v>
      </c>
      <c r="Y96" s="53">
        <f t="shared" si="23"/>
        <v>0</v>
      </c>
      <c r="Z96" s="53">
        <f t="shared" si="23"/>
        <v>0</v>
      </c>
      <c r="AA96" s="53">
        <f t="shared" si="23"/>
        <v>0</v>
      </c>
      <c r="AB96" s="53">
        <f t="shared" si="23"/>
        <v>0</v>
      </c>
      <c r="AC96" s="53">
        <f t="shared" si="23"/>
        <v>0</v>
      </c>
      <c r="AD96" s="53">
        <f t="shared" si="23"/>
        <v>0</v>
      </c>
      <c r="AE96" s="53">
        <f t="shared" si="23"/>
        <v>0</v>
      </c>
      <c r="AF96" s="53">
        <f t="shared" si="23"/>
        <v>0</v>
      </c>
      <c r="AG96" s="53">
        <f t="shared" si="23"/>
        <v>0</v>
      </c>
      <c r="AH96" s="53">
        <f t="shared" si="23"/>
        <v>0</v>
      </c>
      <c r="AI96" s="53">
        <f t="shared" si="23"/>
        <v>0</v>
      </c>
      <c r="AJ96" s="53">
        <f t="shared" si="23"/>
        <v>0</v>
      </c>
      <c r="AK96" s="53">
        <f t="shared" si="23"/>
        <v>0</v>
      </c>
    </row>
    <row r="97" spans="5:37" ht="13.5" hidden="1" customHeight="1">
      <c r="E97" s="142" t="s">
        <v>67</v>
      </c>
      <c r="F97" s="53">
        <f t="shared" si="22"/>
        <v>0</v>
      </c>
      <c r="G97" s="53">
        <f t="shared" si="22"/>
        <v>0</v>
      </c>
      <c r="H97" s="53">
        <f t="shared" si="22"/>
        <v>0</v>
      </c>
      <c r="I97" s="53">
        <f t="shared" si="22"/>
        <v>0</v>
      </c>
      <c r="J97" s="53">
        <f t="shared" si="22"/>
        <v>0</v>
      </c>
      <c r="K97" s="53">
        <f t="shared" si="22"/>
        <v>0</v>
      </c>
      <c r="L97" s="53">
        <f t="shared" si="22"/>
        <v>0</v>
      </c>
      <c r="M97" s="53">
        <f t="shared" si="22"/>
        <v>0</v>
      </c>
      <c r="N97" s="53">
        <f t="shared" si="22"/>
        <v>0</v>
      </c>
      <c r="O97" s="53">
        <f t="shared" si="22"/>
        <v>0</v>
      </c>
      <c r="P97" s="53">
        <f t="shared" si="22"/>
        <v>0</v>
      </c>
      <c r="Q97" s="53">
        <f t="shared" si="22"/>
        <v>0</v>
      </c>
      <c r="R97" s="53">
        <f t="shared" si="22"/>
        <v>0</v>
      </c>
      <c r="S97" s="53">
        <f t="shared" si="22"/>
        <v>0</v>
      </c>
      <c r="T97" s="53">
        <f t="shared" si="22"/>
        <v>0</v>
      </c>
      <c r="U97" s="53">
        <f t="shared" si="22"/>
        <v>0</v>
      </c>
      <c r="V97" s="53">
        <f t="shared" si="23"/>
        <v>0</v>
      </c>
      <c r="W97" s="53">
        <f t="shared" si="23"/>
        <v>0</v>
      </c>
      <c r="X97" s="53">
        <f t="shared" si="23"/>
        <v>0</v>
      </c>
      <c r="Y97" s="53">
        <f t="shared" si="23"/>
        <v>0</v>
      </c>
      <c r="Z97" s="53">
        <f t="shared" si="23"/>
        <v>0</v>
      </c>
      <c r="AA97" s="53">
        <f t="shared" si="23"/>
        <v>0</v>
      </c>
      <c r="AB97" s="53">
        <f t="shared" si="23"/>
        <v>0</v>
      </c>
      <c r="AC97" s="53">
        <f t="shared" si="23"/>
        <v>0</v>
      </c>
      <c r="AD97" s="53">
        <f t="shared" si="23"/>
        <v>0</v>
      </c>
      <c r="AE97" s="53">
        <f t="shared" si="23"/>
        <v>0</v>
      </c>
      <c r="AF97" s="53">
        <f t="shared" si="23"/>
        <v>0</v>
      </c>
      <c r="AG97" s="53">
        <f t="shared" si="23"/>
        <v>0</v>
      </c>
      <c r="AH97" s="53">
        <f t="shared" si="23"/>
        <v>0</v>
      </c>
      <c r="AI97" s="53">
        <f t="shared" si="23"/>
        <v>0</v>
      </c>
      <c r="AJ97" s="53">
        <f t="shared" si="23"/>
        <v>0</v>
      </c>
      <c r="AK97" s="53">
        <f t="shared" si="23"/>
        <v>0</v>
      </c>
    </row>
    <row r="98" spans="5:37" ht="13.5" hidden="1" customHeight="1">
      <c r="E98" s="142" t="s">
        <v>68</v>
      </c>
      <c r="F98" s="53">
        <f t="shared" si="22"/>
        <v>0</v>
      </c>
      <c r="G98" s="53">
        <f t="shared" si="22"/>
        <v>0</v>
      </c>
      <c r="H98" s="53">
        <f t="shared" si="22"/>
        <v>0</v>
      </c>
      <c r="I98" s="53">
        <f t="shared" si="22"/>
        <v>0</v>
      </c>
      <c r="J98" s="53">
        <f t="shared" si="22"/>
        <v>0</v>
      </c>
      <c r="K98" s="53">
        <f t="shared" si="22"/>
        <v>0</v>
      </c>
      <c r="L98" s="53">
        <f t="shared" si="22"/>
        <v>0</v>
      </c>
      <c r="M98" s="53">
        <f t="shared" si="22"/>
        <v>0</v>
      </c>
      <c r="N98" s="53">
        <f t="shared" si="22"/>
        <v>0</v>
      </c>
      <c r="O98" s="53">
        <f t="shared" si="22"/>
        <v>0</v>
      </c>
      <c r="P98" s="53">
        <f t="shared" si="22"/>
        <v>0</v>
      </c>
      <c r="Q98" s="53">
        <f t="shared" si="22"/>
        <v>0</v>
      </c>
      <c r="R98" s="53">
        <f t="shared" si="22"/>
        <v>0</v>
      </c>
      <c r="S98" s="53">
        <f t="shared" si="22"/>
        <v>0</v>
      </c>
      <c r="T98" s="53">
        <f t="shared" si="22"/>
        <v>0</v>
      </c>
      <c r="U98" s="53">
        <f t="shared" si="22"/>
        <v>0</v>
      </c>
      <c r="V98" s="53">
        <f t="shared" si="23"/>
        <v>0</v>
      </c>
      <c r="W98" s="53">
        <f t="shared" si="23"/>
        <v>0</v>
      </c>
      <c r="X98" s="53">
        <f t="shared" si="23"/>
        <v>0</v>
      </c>
      <c r="Y98" s="53">
        <f t="shared" si="23"/>
        <v>0</v>
      </c>
      <c r="Z98" s="53">
        <f t="shared" si="23"/>
        <v>0</v>
      </c>
      <c r="AA98" s="53">
        <f t="shared" si="23"/>
        <v>0</v>
      </c>
      <c r="AB98" s="53">
        <f t="shared" si="23"/>
        <v>0</v>
      </c>
      <c r="AC98" s="53">
        <f t="shared" si="23"/>
        <v>0</v>
      </c>
      <c r="AD98" s="53">
        <f t="shared" si="23"/>
        <v>0</v>
      </c>
      <c r="AE98" s="53">
        <f t="shared" si="23"/>
        <v>0</v>
      </c>
      <c r="AF98" s="53">
        <f t="shared" si="23"/>
        <v>0</v>
      </c>
      <c r="AG98" s="53">
        <f t="shared" si="23"/>
        <v>0</v>
      </c>
      <c r="AH98" s="53">
        <f t="shared" si="23"/>
        <v>0</v>
      </c>
      <c r="AI98" s="53">
        <f t="shared" si="23"/>
        <v>0</v>
      </c>
      <c r="AJ98" s="53">
        <f t="shared" si="23"/>
        <v>0</v>
      </c>
      <c r="AK98" s="53">
        <f t="shared" si="23"/>
        <v>0</v>
      </c>
    </row>
    <row r="99" spans="5:37" ht="13.5" hidden="1" customHeight="1">
      <c r="E99" s="142" t="s">
        <v>69</v>
      </c>
      <c r="F99" s="53">
        <f t="shared" si="22"/>
        <v>0</v>
      </c>
      <c r="G99" s="53">
        <f t="shared" si="22"/>
        <v>0</v>
      </c>
      <c r="H99" s="53">
        <f t="shared" si="22"/>
        <v>0</v>
      </c>
      <c r="I99" s="53">
        <f t="shared" si="22"/>
        <v>0</v>
      </c>
      <c r="J99" s="53">
        <f t="shared" si="22"/>
        <v>0</v>
      </c>
      <c r="K99" s="53">
        <f t="shared" si="22"/>
        <v>0</v>
      </c>
      <c r="L99" s="53">
        <f t="shared" si="22"/>
        <v>0</v>
      </c>
      <c r="M99" s="53">
        <f t="shared" si="22"/>
        <v>0</v>
      </c>
      <c r="N99" s="53">
        <f t="shared" si="22"/>
        <v>0</v>
      </c>
      <c r="O99" s="53">
        <f t="shared" si="22"/>
        <v>0</v>
      </c>
      <c r="P99" s="53">
        <f t="shared" si="22"/>
        <v>0</v>
      </c>
      <c r="Q99" s="53">
        <f t="shared" si="22"/>
        <v>0</v>
      </c>
      <c r="R99" s="53">
        <f t="shared" si="22"/>
        <v>0</v>
      </c>
      <c r="S99" s="53">
        <f t="shared" si="22"/>
        <v>0</v>
      </c>
      <c r="T99" s="53">
        <f t="shared" si="22"/>
        <v>0</v>
      </c>
      <c r="U99" s="53">
        <f t="shared" ref="U99:AJ99" si="24">IF(COUNTIF(V$11:V$30,$E99)=0,0,1)</f>
        <v>0</v>
      </c>
      <c r="V99" s="53">
        <f t="shared" si="24"/>
        <v>0</v>
      </c>
      <c r="W99" s="53">
        <f t="shared" si="24"/>
        <v>0</v>
      </c>
      <c r="X99" s="53">
        <f t="shared" si="24"/>
        <v>0</v>
      </c>
      <c r="Y99" s="53">
        <f t="shared" si="24"/>
        <v>0</v>
      </c>
      <c r="Z99" s="53">
        <f t="shared" si="24"/>
        <v>0</v>
      </c>
      <c r="AA99" s="53">
        <f t="shared" si="24"/>
        <v>0</v>
      </c>
      <c r="AB99" s="53">
        <f t="shared" si="24"/>
        <v>0</v>
      </c>
      <c r="AC99" s="53">
        <f t="shared" si="24"/>
        <v>0</v>
      </c>
      <c r="AD99" s="53">
        <f t="shared" si="24"/>
        <v>0</v>
      </c>
      <c r="AE99" s="53">
        <f t="shared" si="24"/>
        <v>0</v>
      </c>
      <c r="AF99" s="53">
        <f t="shared" si="24"/>
        <v>0</v>
      </c>
      <c r="AG99" s="53">
        <f t="shared" si="24"/>
        <v>0</v>
      </c>
      <c r="AH99" s="53">
        <f t="shared" si="24"/>
        <v>0</v>
      </c>
      <c r="AI99" s="53">
        <f t="shared" si="24"/>
        <v>0</v>
      </c>
      <c r="AJ99" s="53">
        <f t="shared" si="24"/>
        <v>0</v>
      </c>
      <c r="AK99" s="53">
        <f t="shared" si="23"/>
        <v>0</v>
      </c>
    </row>
    <row r="100" spans="5:37" ht="13.5" customHeight="1"/>
  </sheetData>
  <sheetProtection formatCells="0"/>
  <mergeCells count="421">
    <mergeCell ref="A1:E1"/>
    <mergeCell ref="AO1:AP1"/>
    <mergeCell ref="AV1:AV2"/>
    <mergeCell ref="AW1:AW2"/>
    <mergeCell ref="AO2:AP3"/>
    <mergeCell ref="A3:G5"/>
    <mergeCell ref="H3:Z5"/>
    <mergeCell ref="AS3:AV5"/>
    <mergeCell ref="AW3:BB5"/>
    <mergeCell ref="Q7:Q10"/>
    <mergeCell ref="R7:R10"/>
    <mergeCell ref="G7:G10"/>
    <mergeCell ref="H7:H10"/>
    <mergeCell ref="I7:I10"/>
    <mergeCell ref="J7:J10"/>
    <mergeCell ref="K7:K10"/>
    <mergeCell ref="L7:L10"/>
    <mergeCell ref="Y7:Y10"/>
    <mergeCell ref="S7:S10"/>
    <mergeCell ref="T7:T10"/>
    <mergeCell ref="U7:U10"/>
    <mergeCell ref="V7:V10"/>
    <mergeCell ref="W7:W10"/>
    <mergeCell ref="X7:X10"/>
    <mergeCell ref="A7:B10"/>
    <mergeCell ref="C7:C10"/>
    <mergeCell ref="D7:D10"/>
    <mergeCell ref="E7:E10"/>
    <mergeCell ref="F7:F10"/>
    <mergeCell ref="M7:M10"/>
    <mergeCell ref="N7:N10"/>
    <mergeCell ref="O7:O10"/>
    <mergeCell ref="P7:P10"/>
    <mergeCell ref="BE3:BF3"/>
    <mergeCell ref="AB5:AD5"/>
    <mergeCell ref="AE5:AK5"/>
    <mergeCell ref="AM5:AQ5"/>
    <mergeCell ref="BE5:BF5"/>
    <mergeCell ref="Z7:Z10"/>
    <mergeCell ref="AE7:AE10"/>
    <mergeCell ref="AF7:AF10"/>
    <mergeCell ref="AG7:AG10"/>
    <mergeCell ref="AH7:AH10"/>
    <mergeCell ref="AI7:AI10"/>
    <mergeCell ref="AJ7:AJ10"/>
    <mergeCell ref="AA7:AA10"/>
    <mergeCell ref="AB7:AB10"/>
    <mergeCell ref="AC7:AC10"/>
    <mergeCell ref="AD7:AD10"/>
    <mergeCell ref="AT7:AT8"/>
    <mergeCell ref="AU7:AU8"/>
    <mergeCell ref="AV7:AV8"/>
    <mergeCell ref="AW7:AW8"/>
    <mergeCell ref="AX7:AX8"/>
    <mergeCell ref="AK7:AK10"/>
    <mergeCell ref="AL7:AL10"/>
    <mergeCell ref="AM7:AM10"/>
    <mergeCell ref="AN7:AN10"/>
    <mergeCell ref="AO7:AO10"/>
    <mergeCell ref="AR7:AR8"/>
    <mergeCell ref="CE8:CE10"/>
    <mergeCell ref="AR9:AR18"/>
    <mergeCell ref="AS9:AS10"/>
    <mergeCell ref="AT9:AT10"/>
    <mergeCell ref="AU9:AU10"/>
    <mergeCell ref="AV9:AV10"/>
    <mergeCell ref="AW9:AW10"/>
    <mergeCell ref="AX9:AX10"/>
    <mergeCell ref="AY9:AY10"/>
    <mergeCell ref="AZ9:AZ10"/>
    <mergeCell ref="BE7:BE8"/>
    <mergeCell ref="BF7:BF8"/>
    <mergeCell ref="CA8:CA10"/>
    <mergeCell ref="CB8:CB10"/>
    <mergeCell ref="CC8:CC10"/>
    <mergeCell ref="CD8:CD10"/>
    <mergeCell ref="BH9:BI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AU13:AU14"/>
    <mergeCell ref="AV13:AV14"/>
    <mergeCell ref="BE9:BE10"/>
    <mergeCell ref="BF9:BF10"/>
    <mergeCell ref="BD11:BD12"/>
    <mergeCell ref="BE11:BE12"/>
    <mergeCell ref="BF11:BF12"/>
    <mergeCell ref="BH11:BK11"/>
    <mergeCell ref="BM12:BM15"/>
    <mergeCell ref="BD13:BD14"/>
    <mergeCell ref="BE13:BE14"/>
    <mergeCell ref="BN12:BN15"/>
    <mergeCell ref="BE15:BE16"/>
    <mergeCell ref="BF15:BF16"/>
    <mergeCell ref="AX11:AX12"/>
    <mergeCell ref="AY11:AY12"/>
    <mergeCell ref="AZ11:AZ12"/>
    <mergeCell ref="BA11:BA12"/>
    <mergeCell ref="BB11:BB12"/>
    <mergeCell ref="BC11:BC12"/>
    <mergeCell ref="BF13:BF14"/>
    <mergeCell ref="AZ13:AZ14"/>
    <mergeCell ref="BA13:BA14"/>
    <mergeCell ref="BB13:BB14"/>
    <mergeCell ref="AZ15:AZ16"/>
    <mergeCell ref="BA15:BA16"/>
    <mergeCell ref="BB15:BB16"/>
    <mergeCell ref="AX15:AX16"/>
    <mergeCell ref="AX13:AX14"/>
    <mergeCell ref="AY13:AY14"/>
    <mergeCell ref="AY15:AY16"/>
    <mergeCell ref="BE17:BE18"/>
    <mergeCell ref="BF17:BF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F19:BF20"/>
    <mergeCell ref="AS21:AS22"/>
    <mergeCell ref="AT21:AT22"/>
    <mergeCell ref="AU21:AU22"/>
    <mergeCell ref="AV21:AV22"/>
    <mergeCell ref="AW21:AW22"/>
    <mergeCell ref="AX21:AX22"/>
    <mergeCell ref="AY21:AY22"/>
    <mergeCell ref="AZ21:AZ22"/>
    <mergeCell ref="BA21:BA22"/>
    <mergeCell ref="AZ19:AZ20"/>
    <mergeCell ref="BA19:BA20"/>
    <mergeCell ref="BB19:BB20"/>
    <mergeCell ref="BC19:BC20"/>
    <mergeCell ref="BD19:BD20"/>
    <mergeCell ref="BE19:BE20"/>
    <mergeCell ref="BB21:BB22"/>
    <mergeCell ref="BC21:BC22"/>
    <mergeCell ref="BD21:BD22"/>
    <mergeCell ref="BE21:BE22"/>
    <mergeCell ref="BF21:BF22"/>
    <mergeCell ref="BD23:BD24"/>
    <mergeCell ref="BE23:BE24"/>
    <mergeCell ref="BF23:BF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F25:BF26"/>
    <mergeCell ref="AZ25:AZ26"/>
    <mergeCell ref="BA25:BA26"/>
    <mergeCell ref="BD33:BD34"/>
    <mergeCell ref="BE33:BE34"/>
    <mergeCell ref="BF33:BF34"/>
    <mergeCell ref="BA33:BA34"/>
    <mergeCell ref="BB33:BB34"/>
    <mergeCell ref="BC33:BC34"/>
    <mergeCell ref="BB25:BB26"/>
    <mergeCell ref="BC25:BC26"/>
    <mergeCell ref="BD25:BD26"/>
    <mergeCell ref="BE25:BE26"/>
    <mergeCell ref="BB27:BB28"/>
    <mergeCell ref="BC27:BC28"/>
    <mergeCell ref="BD27:BD28"/>
    <mergeCell ref="BE27:BE28"/>
    <mergeCell ref="BF27:BF28"/>
    <mergeCell ref="BA27:BA28"/>
    <mergeCell ref="BC29:BC30"/>
    <mergeCell ref="BD29:BD30"/>
    <mergeCell ref="BE29:BE30"/>
    <mergeCell ref="BF29:BF30"/>
    <mergeCell ref="AZ29:AZ30"/>
    <mergeCell ref="BA29:BA30"/>
    <mergeCell ref="BB29:BB30"/>
    <mergeCell ref="BD31:BD32"/>
    <mergeCell ref="BE31:BE32"/>
    <mergeCell ref="BF31:BF32"/>
    <mergeCell ref="BA31:BA32"/>
    <mergeCell ref="BB31:BB32"/>
    <mergeCell ref="BC31:BC32"/>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BB35:BB36"/>
    <mergeCell ref="BC35:BC36"/>
    <mergeCell ref="BD35:BD36"/>
    <mergeCell ref="BE35:BE36"/>
    <mergeCell ref="BF35:BF36"/>
    <mergeCell ref="AU35:AU36"/>
    <mergeCell ref="AV35:AV36"/>
    <mergeCell ref="AW35:AW36"/>
    <mergeCell ref="AX35:AX36"/>
    <mergeCell ref="AY35:AY36"/>
    <mergeCell ref="AZ35:AZ36"/>
    <mergeCell ref="BA35:BA36"/>
    <mergeCell ref="BE37:BE38"/>
    <mergeCell ref="BF37:BF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A39:BA40"/>
    <mergeCell ref="BB39:BB40"/>
    <mergeCell ref="BC39:BC40"/>
    <mergeCell ref="BD39:BD40"/>
    <mergeCell ref="BE39:BE40"/>
    <mergeCell ref="BF39:BF40"/>
    <mergeCell ref="AU39:AU40"/>
    <mergeCell ref="AV39:AV40"/>
    <mergeCell ref="AW39:AW40"/>
    <mergeCell ref="AX39:AX40"/>
    <mergeCell ref="AY39:AY40"/>
    <mergeCell ref="AZ39:AZ40"/>
    <mergeCell ref="BE41:BE42"/>
    <mergeCell ref="BF41:BF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D43:BD44"/>
    <mergeCell ref="BE43:BE44"/>
    <mergeCell ref="BF43:BF44"/>
    <mergeCell ref="C44:D44"/>
    <mergeCell ref="AV43:AV44"/>
    <mergeCell ref="AW43:AW44"/>
    <mergeCell ref="AX43:AX44"/>
    <mergeCell ref="AY43:AY44"/>
    <mergeCell ref="AZ43:AZ44"/>
    <mergeCell ref="BA43:BA44"/>
    <mergeCell ref="BC45:BC46"/>
    <mergeCell ref="BD45:BD46"/>
    <mergeCell ref="BE45:BE46"/>
    <mergeCell ref="BF45:BF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E47:BE48"/>
    <mergeCell ref="BF47:BF48"/>
    <mergeCell ref="C48:D48"/>
    <mergeCell ref="C49:D49"/>
    <mergeCell ref="AR49:AT50"/>
    <mergeCell ref="AU49:AU50"/>
    <mergeCell ref="AV49:AV50"/>
    <mergeCell ref="AW49:AW50"/>
    <mergeCell ref="AW47:AW48"/>
    <mergeCell ref="AX47:AX48"/>
    <mergeCell ref="AY47:AY48"/>
    <mergeCell ref="AZ47:AZ48"/>
    <mergeCell ref="BA47:BA48"/>
    <mergeCell ref="BB47:BB48"/>
    <mergeCell ref="W54:Y54"/>
    <mergeCell ref="AR54:AT54"/>
    <mergeCell ref="W55:Y55"/>
    <mergeCell ref="BD49:BD50"/>
    <mergeCell ref="BE49:BE50"/>
    <mergeCell ref="BF49:BF50"/>
    <mergeCell ref="C50:F50"/>
    <mergeCell ref="AR51:AT51"/>
    <mergeCell ref="A52:E55"/>
    <mergeCell ref="W52:Y52"/>
    <mergeCell ref="AR52:AT52"/>
    <mergeCell ref="W53:Y53"/>
    <mergeCell ref="AR53:AT53"/>
    <mergeCell ref="AX49:AX50"/>
    <mergeCell ref="AY49:AY50"/>
    <mergeCell ref="AZ49:AZ50"/>
    <mergeCell ref="BA49:BA50"/>
    <mergeCell ref="BB49:BB50"/>
    <mergeCell ref="BC49:BC50"/>
  </mergeCells>
  <phoneticPr fontId="1"/>
  <conditionalFormatting sqref="B11:B30 E11:AJ30 F37:AJ49">
    <cfRule type="containsBlanks" dxfId="79" priority="13" stopIfTrue="1">
      <formula>LEN(TRIM(B11))=0</formula>
    </cfRule>
  </conditionalFormatting>
  <conditionalFormatting sqref="G33:AJ33">
    <cfRule type="containsBlanks" dxfId="78" priority="12" stopIfTrue="1">
      <formula>LEN(TRIM(G33))=0</formula>
    </cfRule>
  </conditionalFormatting>
  <conditionalFormatting sqref="G53:V53">
    <cfRule type="containsBlanks" dxfId="77" priority="11" stopIfTrue="1">
      <formula>LEN(TRIM(G53))=0</formula>
    </cfRule>
  </conditionalFormatting>
  <conditionalFormatting sqref="G36:AJ36 G7:AJ10">
    <cfRule type="expression" dxfId="76" priority="9" stopIfTrue="1">
      <formula>WEEKDAY(G7,1)=1</formula>
    </cfRule>
    <cfRule type="expression" dxfId="75" priority="10" stopIfTrue="1">
      <formula>WEEKDAY(G7,1)=7</formula>
    </cfRule>
  </conditionalFormatting>
  <conditionalFormatting sqref="AE5 AM5">
    <cfRule type="containsBlanks" dxfId="74" priority="8" stopIfTrue="1">
      <formula>LEN(TRIM(AE5))=0</formula>
    </cfRule>
  </conditionalFormatting>
  <conditionalFormatting sqref="AW1:AW2">
    <cfRule type="containsBlanks" dxfId="73" priority="6" stopIfTrue="1">
      <formula>LEN(TRIM(AW1))=0</formula>
    </cfRule>
  </conditionalFormatting>
  <conditionalFormatting sqref="AU9:AU48 AS9:AS48">
    <cfRule type="containsBlanks" dxfId="72" priority="1">
      <formula>LEN(TRIM(AS9))=0</formula>
    </cfRule>
  </conditionalFormatting>
  <dataValidations count="5">
    <dataValidation type="list" allowBlank="1" showInputMessage="1" showErrorMessage="1" sqref="WWO983073:WXS983073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69:AK65569 KC65569:LG65569 TY65569:VC65569 ADU65569:AEY65569 ANQ65569:AOU65569 AXM65569:AYQ65569 BHI65569:BIM65569 BRE65569:BSI65569 CBA65569:CCE65569 CKW65569:CMA65569 CUS65569:CVW65569 DEO65569:DFS65569 DOK65569:DPO65569 DYG65569:DZK65569 EIC65569:EJG65569 ERY65569:ETC65569 FBU65569:FCY65569 FLQ65569:FMU65569 FVM65569:FWQ65569 GFI65569:GGM65569 GPE65569:GQI65569 GZA65569:HAE65569 HIW65569:HKA65569 HSS65569:HTW65569 ICO65569:IDS65569 IMK65569:INO65569 IWG65569:IXK65569 JGC65569:JHG65569 JPY65569:JRC65569 JZU65569:KAY65569 KJQ65569:KKU65569 KTM65569:KUQ65569 LDI65569:LEM65569 LNE65569:LOI65569 LXA65569:LYE65569 MGW65569:MIA65569 MQS65569:MRW65569 NAO65569:NBS65569 NKK65569:NLO65569 NUG65569:NVK65569 OEC65569:OFG65569 ONY65569:OPC65569 OXU65569:OYY65569 PHQ65569:PIU65569 PRM65569:PSQ65569 QBI65569:QCM65569 QLE65569:QMI65569 QVA65569:QWE65569 REW65569:RGA65569 ROS65569:RPW65569 RYO65569:RZS65569 SIK65569:SJO65569 SSG65569:STK65569 TCC65569:TDG65569 TLY65569:TNC65569 TVU65569:TWY65569 UFQ65569:UGU65569 UPM65569:UQQ65569 UZI65569:VAM65569 VJE65569:VKI65569 VTA65569:VUE65569 WCW65569:WEA65569 WMS65569:WNW65569 WWO65569:WXS65569 F131105:AK131105 KC131105:LG131105 TY131105:VC131105 ADU131105:AEY131105 ANQ131105:AOU131105 AXM131105:AYQ131105 BHI131105:BIM131105 BRE131105:BSI131105 CBA131105:CCE131105 CKW131105:CMA131105 CUS131105:CVW131105 DEO131105:DFS131105 DOK131105:DPO131105 DYG131105:DZK131105 EIC131105:EJG131105 ERY131105:ETC131105 FBU131105:FCY131105 FLQ131105:FMU131105 FVM131105:FWQ131105 GFI131105:GGM131105 GPE131105:GQI131105 GZA131105:HAE131105 HIW131105:HKA131105 HSS131105:HTW131105 ICO131105:IDS131105 IMK131105:INO131105 IWG131105:IXK131105 JGC131105:JHG131105 JPY131105:JRC131105 JZU131105:KAY131105 KJQ131105:KKU131105 KTM131105:KUQ131105 LDI131105:LEM131105 LNE131105:LOI131105 LXA131105:LYE131105 MGW131105:MIA131105 MQS131105:MRW131105 NAO131105:NBS131105 NKK131105:NLO131105 NUG131105:NVK131105 OEC131105:OFG131105 ONY131105:OPC131105 OXU131105:OYY131105 PHQ131105:PIU131105 PRM131105:PSQ131105 QBI131105:QCM131105 QLE131105:QMI131105 QVA131105:QWE131105 REW131105:RGA131105 ROS131105:RPW131105 RYO131105:RZS131105 SIK131105:SJO131105 SSG131105:STK131105 TCC131105:TDG131105 TLY131105:TNC131105 TVU131105:TWY131105 UFQ131105:UGU131105 UPM131105:UQQ131105 UZI131105:VAM131105 VJE131105:VKI131105 VTA131105:VUE131105 WCW131105:WEA131105 WMS131105:WNW131105 WWO131105:WXS131105 F196641:AK196641 KC196641:LG196641 TY196641:VC196641 ADU196641:AEY196641 ANQ196641:AOU196641 AXM196641:AYQ196641 BHI196641:BIM196641 BRE196641:BSI196641 CBA196641:CCE196641 CKW196641:CMA196641 CUS196641:CVW196641 DEO196641:DFS196641 DOK196641:DPO196641 DYG196641:DZK196641 EIC196641:EJG196641 ERY196641:ETC196641 FBU196641:FCY196641 FLQ196641:FMU196641 FVM196641:FWQ196641 GFI196641:GGM196641 GPE196641:GQI196641 GZA196641:HAE196641 HIW196641:HKA196641 HSS196641:HTW196641 ICO196641:IDS196641 IMK196641:INO196641 IWG196641:IXK196641 JGC196641:JHG196641 JPY196641:JRC196641 JZU196641:KAY196641 KJQ196641:KKU196641 KTM196641:KUQ196641 LDI196641:LEM196641 LNE196641:LOI196641 LXA196641:LYE196641 MGW196641:MIA196641 MQS196641:MRW196641 NAO196641:NBS196641 NKK196641:NLO196641 NUG196641:NVK196641 OEC196641:OFG196641 ONY196641:OPC196641 OXU196641:OYY196641 PHQ196641:PIU196641 PRM196641:PSQ196641 QBI196641:QCM196641 QLE196641:QMI196641 QVA196641:QWE196641 REW196641:RGA196641 ROS196641:RPW196641 RYO196641:RZS196641 SIK196641:SJO196641 SSG196641:STK196641 TCC196641:TDG196641 TLY196641:TNC196641 TVU196641:TWY196641 UFQ196641:UGU196641 UPM196641:UQQ196641 UZI196641:VAM196641 VJE196641:VKI196641 VTA196641:VUE196641 WCW196641:WEA196641 WMS196641:WNW196641 WWO196641:WXS196641 F262177:AK262177 KC262177:LG262177 TY262177:VC262177 ADU262177:AEY262177 ANQ262177:AOU262177 AXM262177:AYQ262177 BHI262177:BIM262177 BRE262177:BSI262177 CBA262177:CCE262177 CKW262177:CMA262177 CUS262177:CVW262177 DEO262177:DFS262177 DOK262177:DPO262177 DYG262177:DZK262177 EIC262177:EJG262177 ERY262177:ETC262177 FBU262177:FCY262177 FLQ262177:FMU262177 FVM262177:FWQ262177 GFI262177:GGM262177 GPE262177:GQI262177 GZA262177:HAE262177 HIW262177:HKA262177 HSS262177:HTW262177 ICO262177:IDS262177 IMK262177:INO262177 IWG262177:IXK262177 JGC262177:JHG262177 JPY262177:JRC262177 JZU262177:KAY262177 KJQ262177:KKU262177 KTM262177:KUQ262177 LDI262177:LEM262177 LNE262177:LOI262177 LXA262177:LYE262177 MGW262177:MIA262177 MQS262177:MRW262177 NAO262177:NBS262177 NKK262177:NLO262177 NUG262177:NVK262177 OEC262177:OFG262177 ONY262177:OPC262177 OXU262177:OYY262177 PHQ262177:PIU262177 PRM262177:PSQ262177 QBI262177:QCM262177 QLE262177:QMI262177 QVA262177:QWE262177 REW262177:RGA262177 ROS262177:RPW262177 RYO262177:RZS262177 SIK262177:SJO262177 SSG262177:STK262177 TCC262177:TDG262177 TLY262177:TNC262177 TVU262177:TWY262177 UFQ262177:UGU262177 UPM262177:UQQ262177 UZI262177:VAM262177 VJE262177:VKI262177 VTA262177:VUE262177 WCW262177:WEA262177 WMS262177:WNW262177 WWO262177:WXS262177 F327713:AK327713 KC327713:LG327713 TY327713:VC327713 ADU327713:AEY327713 ANQ327713:AOU327713 AXM327713:AYQ327713 BHI327713:BIM327713 BRE327713:BSI327713 CBA327713:CCE327713 CKW327713:CMA327713 CUS327713:CVW327713 DEO327713:DFS327713 DOK327713:DPO327713 DYG327713:DZK327713 EIC327713:EJG327713 ERY327713:ETC327713 FBU327713:FCY327713 FLQ327713:FMU327713 FVM327713:FWQ327713 GFI327713:GGM327713 GPE327713:GQI327713 GZA327713:HAE327713 HIW327713:HKA327713 HSS327713:HTW327713 ICO327713:IDS327713 IMK327713:INO327713 IWG327713:IXK327713 JGC327713:JHG327713 JPY327713:JRC327713 JZU327713:KAY327713 KJQ327713:KKU327713 KTM327713:KUQ327713 LDI327713:LEM327713 LNE327713:LOI327713 LXA327713:LYE327713 MGW327713:MIA327713 MQS327713:MRW327713 NAO327713:NBS327713 NKK327713:NLO327713 NUG327713:NVK327713 OEC327713:OFG327713 ONY327713:OPC327713 OXU327713:OYY327713 PHQ327713:PIU327713 PRM327713:PSQ327713 QBI327713:QCM327713 QLE327713:QMI327713 QVA327713:QWE327713 REW327713:RGA327713 ROS327713:RPW327713 RYO327713:RZS327713 SIK327713:SJO327713 SSG327713:STK327713 TCC327713:TDG327713 TLY327713:TNC327713 TVU327713:TWY327713 UFQ327713:UGU327713 UPM327713:UQQ327713 UZI327713:VAM327713 VJE327713:VKI327713 VTA327713:VUE327713 WCW327713:WEA327713 WMS327713:WNW327713 WWO327713:WXS327713 F393249:AK393249 KC393249:LG393249 TY393249:VC393249 ADU393249:AEY393249 ANQ393249:AOU393249 AXM393249:AYQ393249 BHI393249:BIM393249 BRE393249:BSI393249 CBA393249:CCE393249 CKW393249:CMA393249 CUS393249:CVW393249 DEO393249:DFS393249 DOK393249:DPO393249 DYG393249:DZK393249 EIC393249:EJG393249 ERY393249:ETC393249 FBU393249:FCY393249 FLQ393249:FMU393249 FVM393249:FWQ393249 GFI393249:GGM393249 GPE393249:GQI393249 GZA393249:HAE393249 HIW393249:HKA393249 HSS393249:HTW393249 ICO393249:IDS393249 IMK393249:INO393249 IWG393249:IXK393249 JGC393249:JHG393249 JPY393249:JRC393249 JZU393249:KAY393249 KJQ393249:KKU393249 KTM393249:KUQ393249 LDI393249:LEM393249 LNE393249:LOI393249 LXA393249:LYE393249 MGW393249:MIA393249 MQS393249:MRW393249 NAO393249:NBS393249 NKK393249:NLO393249 NUG393249:NVK393249 OEC393249:OFG393249 ONY393249:OPC393249 OXU393249:OYY393249 PHQ393249:PIU393249 PRM393249:PSQ393249 QBI393249:QCM393249 QLE393249:QMI393249 QVA393249:QWE393249 REW393249:RGA393249 ROS393249:RPW393249 RYO393249:RZS393249 SIK393249:SJO393249 SSG393249:STK393249 TCC393249:TDG393249 TLY393249:TNC393249 TVU393249:TWY393249 UFQ393249:UGU393249 UPM393249:UQQ393249 UZI393249:VAM393249 VJE393249:VKI393249 VTA393249:VUE393249 WCW393249:WEA393249 WMS393249:WNW393249 WWO393249:WXS393249 F458785:AK458785 KC458785:LG458785 TY458785:VC458785 ADU458785:AEY458785 ANQ458785:AOU458785 AXM458785:AYQ458785 BHI458785:BIM458785 BRE458785:BSI458785 CBA458785:CCE458785 CKW458785:CMA458785 CUS458785:CVW458785 DEO458785:DFS458785 DOK458785:DPO458785 DYG458785:DZK458785 EIC458785:EJG458785 ERY458785:ETC458785 FBU458785:FCY458785 FLQ458785:FMU458785 FVM458785:FWQ458785 GFI458785:GGM458785 GPE458785:GQI458785 GZA458785:HAE458785 HIW458785:HKA458785 HSS458785:HTW458785 ICO458785:IDS458785 IMK458785:INO458785 IWG458785:IXK458785 JGC458785:JHG458785 JPY458785:JRC458785 JZU458785:KAY458785 KJQ458785:KKU458785 KTM458785:KUQ458785 LDI458785:LEM458785 LNE458785:LOI458785 LXA458785:LYE458785 MGW458785:MIA458785 MQS458785:MRW458785 NAO458785:NBS458785 NKK458785:NLO458785 NUG458785:NVK458785 OEC458785:OFG458785 ONY458785:OPC458785 OXU458785:OYY458785 PHQ458785:PIU458785 PRM458785:PSQ458785 QBI458785:QCM458785 QLE458785:QMI458785 QVA458785:QWE458785 REW458785:RGA458785 ROS458785:RPW458785 RYO458785:RZS458785 SIK458785:SJO458785 SSG458785:STK458785 TCC458785:TDG458785 TLY458785:TNC458785 TVU458785:TWY458785 UFQ458785:UGU458785 UPM458785:UQQ458785 UZI458785:VAM458785 VJE458785:VKI458785 VTA458785:VUE458785 WCW458785:WEA458785 WMS458785:WNW458785 WWO458785:WXS458785 F524321:AK524321 KC524321:LG524321 TY524321:VC524321 ADU524321:AEY524321 ANQ524321:AOU524321 AXM524321:AYQ524321 BHI524321:BIM524321 BRE524321:BSI524321 CBA524321:CCE524321 CKW524321:CMA524321 CUS524321:CVW524321 DEO524321:DFS524321 DOK524321:DPO524321 DYG524321:DZK524321 EIC524321:EJG524321 ERY524321:ETC524321 FBU524321:FCY524321 FLQ524321:FMU524321 FVM524321:FWQ524321 GFI524321:GGM524321 GPE524321:GQI524321 GZA524321:HAE524321 HIW524321:HKA524321 HSS524321:HTW524321 ICO524321:IDS524321 IMK524321:INO524321 IWG524321:IXK524321 JGC524321:JHG524321 JPY524321:JRC524321 JZU524321:KAY524321 KJQ524321:KKU524321 KTM524321:KUQ524321 LDI524321:LEM524321 LNE524321:LOI524321 LXA524321:LYE524321 MGW524321:MIA524321 MQS524321:MRW524321 NAO524321:NBS524321 NKK524321:NLO524321 NUG524321:NVK524321 OEC524321:OFG524321 ONY524321:OPC524321 OXU524321:OYY524321 PHQ524321:PIU524321 PRM524321:PSQ524321 QBI524321:QCM524321 QLE524321:QMI524321 QVA524321:QWE524321 REW524321:RGA524321 ROS524321:RPW524321 RYO524321:RZS524321 SIK524321:SJO524321 SSG524321:STK524321 TCC524321:TDG524321 TLY524321:TNC524321 TVU524321:TWY524321 UFQ524321:UGU524321 UPM524321:UQQ524321 UZI524321:VAM524321 VJE524321:VKI524321 VTA524321:VUE524321 WCW524321:WEA524321 WMS524321:WNW524321 WWO524321:WXS524321 F589857:AK589857 KC589857:LG589857 TY589857:VC589857 ADU589857:AEY589857 ANQ589857:AOU589857 AXM589857:AYQ589857 BHI589857:BIM589857 BRE589857:BSI589857 CBA589857:CCE589857 CKW589857:CMA589857 CUS589857:CVW589857 DEO589857:DFS589857 DOK589857:DPO589857 DYG589857:DZK589857 EIC589857:EJG589857 ERY589857:ETC589857 FBU589857:FCY589857 FLQ589857:FMU589857 FVM589857:FWQ589857 GFI589857:GGM589857 GPE589857:GQI589857 GZA589857:HAE589857 HIW589857:HKA589857 HSS589857:HTW589857 ICO589857:IDS589857 IMK589857:INO589857 IWG589857:IXK589857 JGC589857:JHG589857 JPY589857:JRC589857 JZU589857:KAY589857 KJQ589857:KKU589857 KTM589857:KUQ589857 LDI589857:LEM589857 LNE589857:LOI589857 LXA589857:LYE589857 MGW589857:MIA589857 MQS589857:MRW589857 NAO589857:NBS589857 NKK589857:NLO589857 NUG589857:NVK589857 OEC589857:OFG589857 ONY589857:OPC589857 OXU589857:OYY589857 PHQ589857:PIU589857 PRM589857:PSQ589857 QBI589857:QCM589857 QLE589857:QMI589857 QVA589857:QWE589857 REW589857:RGA589857 ROS589857:RPW589857 RYO589857:RZS589857 SIK589857:SJO589857 SSG589857:STK589857 TCC589857:TDG589857 TLY589857:TNC589857 TVU589857:TWY589857 UFQ589857:UGU589857 UPM589857:UQQ589857 UZI589857:VAM589857 VJE589857:VKI589857 VTA589857:VUE589857 WCW589857:WEA589857 WMS589857:WNW589857 WWO589857:WXS589857 F655393:AK655393 KC655393:LG655393 TY655393:VC655393 ADU655393:AEY655393 ANQ655393:AOU655393 AXM655393:AYQ655393 BHI655393:BIM655393 BRE655393:BSI655393 CBA655393:CCE655393 CKW655393:CMA655393 CUS655393:CVW655393 DEO655393:DFS655393 DOK655393:DPO655393 DYG655393:DZK655393 EIC655393:EJG655393 ERY655393:ETC655393 FBU655393:FCY655393 FLQ655393:FMU655393 FVM655393:FWQ655393 GFI655393:GGM655393 GPE655393:GQI655393 GZA655393:HAE655393 HIW655393:HKA655393 HSS655393:HTW655393 ICO655393:IDS655393 IMK655393:INO655393 IWG655393:IXK655393 JGC655393:JHG655393 JPY655393:JRC655393 JZU655393:KAY655393 KJQ655393:KKU655393 KTM655393:KUQ655393 LDI655393:LEM655393 LNE655393:LOI655393 LXA655393:LYE655393 MGW655393:MIA655393 MQS655393:MRW655393 NAO655393:NBS655393 NKK655393:NLO655393 NUG655393:NVK655393 OEC655393:OFG655393 ONY655393:OPC655393 OXU655393:OYY655393 PHQ655393:PIU655393 PRM655393:PSQ655393 QBI655393:QCM655393 QLE655393:QMI655393 QVA655393:QWE655393 REW655393:RGA655393 ROS655393:RPW655393 RYO655393:RZS655393 SIK655393:SJO655393 SSG655393:STK655393 TCC655393:TDG655393 TLY655393:TNC655393 TVU655393:TWY655393 UFQ655393:UGU655393 UPM655393:UQQ655393 UZI655393:VAM655393 VJE655393:VKI655393 VTA655393:VUE655393 WCW655393:WEA655393 WMS655393:WNW655393 WWO655393:WXS655393 F720929:AK720929 KC720929:LG720929 TY720929:VC720929 ADU720929:AEY720929 ANQ720929:AOU720929 AXM720929:AYQ720929 BHI720929:BIM720929 BRE720929:BSI720929 CBA720929:CCE720929 CKW720929:CMA720929 CUS720929:CVW720929 DEO720929:DFS720929 DOK720929:DPO720929 DYG720929:DZK720929 EIC720929:EJG720929 ERY720929:ETC720929 FBU720929:FCY720929 FLQ720929:FMU720929 FVM720929:FWQ720929 GFI720929:GGM720929 GPE720929:GQI720929 GZA720929:HAE720929 HIW720929:HKA720929 HSS720929:HTW720929 ICO720929:IDS720929 IMK720929:INO720929 IWG720929:IXK720929 JGC720929:JHG720929 JPY720929:JRC720929 JZU720929:KAY720929 KJQ720929:KKU720929 KTM720929:KUQ720929 LDI720929:LEM720929 LNE720929:LOI720929 LXA720929:LYE720929 MGW720929:MIA720929 MQS720929:MRW720929 NAO720929:NBS720929 NKK720929:NLO720929 NUG720929:NVK720929 OEC720929:OFG720929 ONY720929:OPC720929 OXU720929:OYY720929 PHQ720929:PIU720929 PRM720929:PSQ720929 QBI720929:QCM720929 QLE720929:QMI720929 QVA720929:QWE720929 REW720929:RGA720929 ROS720929:RPW720929 RYO720929:RZS720929 SIK720929:SJO720929 SSG720929:STK720929 TCC720929:TDG720929 TLY720929:TNC720929 TVU720929:TWY720929 UFQ720929:UGU720929 UPM720929:UQQ720929 UZI720929:VAM720929 VJE720929:VKI720929 VTA720929:VUE720929 WCW720929:WEA720929 WMS720929:WNW720929 WWO720929:WXS720929 F786465:AK786465 KC786465:LG786465 TY786465:VC786465 ADU786465:AEY786465 ANQ786465:AOU786465 AXM786465:AYQ786465 BHI786465:BIM786465 BRE786465:BSI786465 CBA786465:CCE786465 CKW786465:CMA786465 CUS786465:CVW786465 DEO786465:DFS786465 DOK786465:DPO786465 DYG786465:DZK786465 EIC786465:EJG786465 ERY786465:ETC786465 FBU786465:FCY786465 FLQ786465:FMU786465 FVM786465:FWQ786465 GFI786465:GGM786465 GPE786465:GQI786465 GZA786465:HAE786465 HIW786465:HKA786465 HSS786465:HTW786465 ICO786465:IDS786465 IMK786465:INO786465 IWG786465:IXK786465 JGC786465:JHG786465 JPY786465:JRC786465 JZU786465:KAY786465 KJQ786465:KKU786465 KTM786465:KUQ786465 LDI786465:LEM786465 LNE786465:LOI786465 LXA786465:LYE786465 MGW786465:MIA786465 MQS786465:MRW786465 NAO786465:NBS786465 NKK786465:NLO786465 NUG786465:NVK786465 OEC786465:OFG786465 ONY786465:OPC786465 OXU786465:OYY786465 PHQ786465:PIU786465 PRM786465:PSQ786465 QBI786465:QCM786465 QLE786465:QMI786465 QVA786465:QWE786465 REW786465:RGA786465 ROS786465:RPW786465 RYO786465:RZS786465 SIK786465:SJO786465 SSG786465:STK786465 TCC786465:TDG786465 TLY786465:TNC786465 TVU786465:TWY786465 UFQ786465:UGU786465 UPM786465:UQQ786465 UZI786465:VAM786465 VJE786465:VKI786465 VTA786465:VUE786465 WCW786465:WEA786465 WMS786465:WNW786465 WWO786465:WXS786465 F852001:AK852001 KC852001:LG852001 TY852001:VC852001 ADU852001:AEY852001 ANQ852001:AOU852001 AXM852001:AYQ852001 BHI852001:BIM852001 BRE852001:BSI852001 CBA852001:CCE852001 CKW852001:CMA852001 CUS852001:CVW852001 DEO852001:DFS852001 DOK852001:DPO852001 DYG852001:DZK852001 EIC852001:EJG852001 ERY852001:ETC852001 FBU852001:FCY852001 FLQ852001:FMU852001 FVM852001:FWQ852001 GFI852001:GGM852001 GPE852001:GQI852001 GZA852001:HAE852001 HIW852001:HKA852001 HSS852001:HTW852001 ICO852001:IDS852001 IMK852001:INO852001 IWG852001:IXK852001 JGC852001:JHG852001 JPY852001:JRC852001 JZU852001:KAY852001 KJQ852001:KKU852001 KTM852001:KUQ852001 LDI852001:LEM852001 LNE852001:LOI852001 LXA852001:LYE852001 MGW852001:MIA852001 MQS852001:MRW852001 NAO852001:NBS852001 NKK852001:NLO852001 NUG852001:NVK852001 OEC852001:OFG852001 ONY852001:OPC852001 OXU852001:OYY852001 PHQ852001:PIU852001 PRM852001:PSQ852001 QBI852001:QCM852001 QLE852001:QMI852001 QVA852001:QWE852001 REW852001:RGA852001 ROS852001:RPW852001 RYO852001:RZS852001 SIK852001:SJO852001 SSG852001:STK852001 TCC852001:TDG852001 TLY852001:TNC852001 TVU852001:TWY852001 UFQ852001:UGU852001 UPM852001:UQQ852001 UZI852001:VAM852001 VJE852001:VKI852001 VTA852001:VUE852001 WCW852001:WEA852001 WMS852001:WNW852001 WWO852001:WXS852001 F917537:AK917537 KC917537:LG917537 TY917537:VC917537 ADU917537:AEY917537 ANQ917537:AOU917537 AXM917537:AYQ917537 BHI917537:BIM917537 BRE917537:BSI917537 CBA917537:CCE917537 CKW917537:CMA917537 CUS917537:CVW917537 DEO917537:DFS917537 DOK917537:DPO917537 DYG917537:DZK917537 EIC917537:EJG917537 ERY917537:ETC917537 FBU917537:FCY917537 FLQ917537:FMU917537 FVM917537:FWQ917537 GFI917537:GGM917537 GPE917537:GQI917537 GZA917537:HAE917537 HIW917537:HKA917537 HSS917537:HTW917537 ICO917537:IDS917537 IMK917537:INO917537 IWG917537:IXK917537 JGC917537:JHG917537 JPY917537:JRC917537 JZU917537:KAY917537 KJQ917537:KKU917537 KTM917537:KUQ917537 LDI917537:LEM917537 LNE917537:LOI917537 LXA917537:LYE917537 MGW917537:MIA917537 MQS917537:MRW917537 NAO917537:NBS917537 NKK917537:NLO917537 NUG917537:NVK917537 OEC917537:OFG917537 ONY917537:OPC917537 OXU917537:OYY917537 PHQ917537:PIU917537 PRM917537:PSQ917537 QBI917537:QCM917537 QLE917537:QMI917537 QVA917537:QWE917537 REW917537:RGA917537 ROS917537:RPW917537 RYO917537:RZS917537 SIK917537:SJO917537 SSG917537:STK917537 TCC917537:TDG917537 TLY917537:TNC917537 TVU917537:TWY917537 UFQ917537:UGU917537 UPM917537:UQQ917537 UZI917537:VAM917537 VJE917537:VKI917537 VTA917537:VUE917537 WCW917537:WEA917537 WMS917537:WNW917537 WWO917537:WXS917537 F983073:AK983073 KC983073:LG983073 TY983073:VC983073 ADU983073:AEY983073 ANQ983073:AOU983073 AXM983073:AYQ983073 BHI983073:BIM983073 BRE983073:BSI983073 CBA983073:CCE983073 CKW983073:CMA983073 CUS983073:CVW983073 DEO983073:DFS983073 DOK983073:DPO983073 DYG983073:DZK983073 EIC983073:EJG983073 ERY983073:ETC983073 FBU983073:FCY983073 FLQ983073:FMU983073 FVM983073:FWQ983073 GFI983073:GGM983073 GPE983073:GQI983073 GZA983073:HAE983073 HIW983073:HKA983073 HSS983073:HTW983073 ICO983073:IDS983073 IMK983073:INO983073 IWG983073:IXK983073 JGC983073:JHG983073 JPY983073:JRC983073 JZU983073:KAY983073 KJQ983073:KKU983073 KTM983073:KUQ983073 LDI983073:LEM983073 LNE983073:LOI983073 LXA983073:LYE983073 MGW983073:MIA983073 MQS983073:MRW983073 NAO983073:NBS983073 NKK983073:NLO983073 NUG983073:NVK983073 OEC983073:OFG983073 ONY983073:OPC983073 OXU983073:OYY983073 PHQ983073:PIU983073 PRM983073:PSQ983073 QBI983073:QCM983073 QLE983073:QMI983073 QVA983073:QWE983073 REW983073:RGA983073 ROS983073:RPW983073 RYO983073:RZS983073 SIK983073:SJO983073 SSG983073:STK983073 TCC983073:TDG983073 TLY983073:TNC983073 TVU983073:TWY983073 UFQ983073:UGU983073 UPM983073:UQQ983073 UZI983073:VAM983073 VJE983073:VKI983073 VTA983073:VUE983073 WCW983073:WEA983073 WMS983073:WNW983073 G33:AK33" xr:uid="{00000000-0002-0000-0300-000000000000}">
      <formula1>"○,無"</formula1>
    </dataValidation>
    <dataValidation type="list" allowBlank="1" showInputMessage="1" showErrorMessage="1" sqref="WWO983051:WXS983070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47:AK65566 KC65547:LG65566 TY65547:VC65566 ADU65547:AEY65566 ANQ65547:AOU65566 AXM65547:AYQ65566 BHI65547:BIM65566 BRE65547:BSI65566 CBA65547:CCE65566 CKW65547:CMA65566 CUS65547:CVW65566 DEO65547:DFS65566 DOK65547:DPO65566 DYG65547:DZK65566 EIC65547:EJG65566 ERY65547:ETC65566 FBU65547:FCY65566 FLQ65547:FMU65566 FVM65547:FWQ65566 GFI65547:GGM65566 GPE65547:GQI65566 GZA65547:HAE65566 HIW65547:HKA65566 HSS65547:HTW65566 ICO65547:IDS65566 IMK65547:INO65566 IWG65547:IXK65566 JGC65547:JHG65566 JPY65547:JRC65566 JZU65547:KAY65566 KJQ65547:KKU65566 KTM65547:KUQ65566 LDI65547:LEM65566 LNE65547:LOI65566 LXA65547:LYE65566 MGW65547:MIA65566 MQS65547:MRW65566 NAO65547:NBS65566 NKK65547:NLO65566 NUG65547:NVK65566 OEC65547:OFG65566 ONY65547:OPC65566 OXU65547:OYY65566 PHQ65547:PIU65566 PRM65547:PSQ65566 QBI65547:QCM65566 QLE65547:QMI65566 QVA65547:QWE65566 REW65547:RGA65566 ROS65547:RPW65566 RYO65547:RZS65566 SIK65547:SJO65566 SSG65547:STK65566 TCC65547:TDG65566 TLY65547:TNC65566 TVU65547:TWY65566 UFQ65547:UGU65566 UPM65547:UQQ65566 UZI65547:VAM65566 VJE65547:VKI65566 VTA65547:VUE65566 WCW65547:WEA65566 WMS65547:WNW65566 WWO65547:WXS65566 F131083:AK131102 KC131083:LG131102 TY131083:VC131102 ADU131083:AEY131102 ANQ131083:AOU131102 AXM131083:AYQ131102 BHI131083:BIM131102 BRE131083:BSI131102 CBA131083:CCE131102 CKW131083:CMA131102 CUS131083:CVW131102 DEO131083:DFS131102 DOK131083:DPO131102 DYG131083:DZK131102 EIC131083:EJG131102 ERY131083:ETC131102 FBU131083:FCY131102 FLQ131083:FMU131102 FVM131083:FWQ131102 GFI131083:GGM131102 GPE131083:GQI131102 GZA131083:HAE131102 HIW131083:HKA131102 HSS131083:HTW131102 ICO131083:IDS131102 IMK131083:INO131102 IWG131083:IXK131102 JGC131083:JHG131102 JPY131083:JRC131102 JZU131083:KAY131102 KJQ131083:KKU131102 KTM131083:KUQ131102 LDI131083:LEM131102 LNE131083:LOI131102 LXA131083:LYE131102 MGW131083:MIA131102 MQS131083:MRW131102 NAO131083:NBS131102 NKK131083:NLO131102 NUG131083:NVK131102 OEC131083:OFG131102 ONY131083:OPC131102 OXU131083:OYY131102 PHQ131083:PIU131102 PRM131083:PSQ131102 QBI131083:QCM131102 QLE131083:QMI131102 QVA131083:QWE131102 REW131083:RGA131102 ROS131083:RPW131102 RYO131083:RZS131102 SIK131083:SJO131102 SSG131083:STK131102 TCC131083:TDG131102 TLY131083:TNC131102 TVU131083:TWY131102 UFQ131083:UGU131102 UPM131083:UQQ131102 UZI131083:VAM131102 VJE131083:VKI131102 VTA131083:VUE131102 WCW131083:WEA131102 WMS131083:WNW131102 WWO131083:WXS131102 F196619:AK196638 KC196619:LG196638 TY196619:VC196638 ADU196619:AEY196638 ANQ196619:AOU196638 AXM196619:AYQ196638 BHI196619:BIM196638 BRE196619:BSI196638 CBA196619:CCE196638 CKW196619:CMA196638 CUS196619:CVW196638 DEO196619:DFS196638 DOK196619:DPO196638 DYG196619:DZK196638 EIC196619:EJG196638 ERY196619:ETC196638 FBU196619:FCY196638 FLQ196619:FMU196638 FVM196619:FWQ196638 GFI196619:GGM196638 GPE196619:GQI196638 GZA196619:HAE196638 HIW196619:HKA196638 HSS196619:HTW196638 ICO196619:IDS196638 IMK196619:INO196638 IWG196619:IXK196638 JGC196619:JHG196638 JPY196619:JRC196638 JZU196619:KAY196638 KJQ196619:KKU196638 KTM196619:KUQ196638 LDI196619:LEM196638 LNE196619:LOI196638 LXA196619:LYE196638 MGW196619:MIA196638 MQS196619:MRW196638 NAO196619:NBS196638 NKK196619:NLO196638 NUG196619:NVK196638 OEC196619:OFG196638 ONY196619:OPC196638 OXU196619:OYY196638 PHQ196619:PIU196638 PRM196619:PSQ196638 QBI196619:QCM196638 QLE196619:QMI196638 QVA196619:QWE196638 REW196619:RGA196638 ROS196619:RPW196638 RYO196619:RZS196638 SIK196619:SJO196638 SSG196619:STK196638 TCC196619:TDG196638 TLY196619:TNC196638 TVU196619:TWY196638 UFQ196619:UGU196638 UPM196619:UQQ196638 UZI196619:VAM196638 VJE196619:VKI196638 VTA196619:VUE196638 WCW196619:WEA196638 WMS196619:WNW196638 WWO196619:WXS196638 F262155:AK262174 KC262155:LG262174 TY262155:VC262174 ADU262155:AEY262174 ANQ262155:AOU262174 AXM262155:AYQ262174 BHI262155:BIM262174 BRE262155:BSI262174 CBA262155:CCE262174 CKW262155:CMA262174 CUS262155:CVW262174 DEO262155:DFS262174 DOK262155:DPO262174 DYG262155:DZK262174 EIC262155:EJG262174 ERY262155:ETC262174 FBU262155:FCY262174 FLQ262155:FMU262174 FVM262155:FWQ262174 GFI262155:GGM262174 GPE262155:GQI262174 GZA262155:HAE262174 HIW262155:HKA262174 HSS262155:HTW262174 ICO262155:IDS262174 IMK262155:INO262174 IWG262155:IXK262174 JGC262155:JHG262174 JPY262155:JRC262174 JZU262155:KAY262174 KJQ262155:KKU262174 KTM262155:KUQ262174 LDI262155:LEM262174 LNE262155:LOI262174 LXA262155:LYE262174 MGW262155:MIA262174 MQS262155:MRW262174 NAO262155:NBS262174 NKK262155:NLO262174 NUG262155:NVK262174 OEC262155:OFG262174 ONY262155:OPC262174 OXU262155:OYY262174 PHQ262155:PIU262174 PRM262155:PSQ262174 QBI262155:QCM262174 QLE262155:QMI262174 QVA262155:QWE262174 REW262155:RGA262174 ROS262155:RPW262174 RYO262155:RZS262174 SIK262155:SJO262174 SSG262155:STK262174 TCC262155:TDG262174 TLY262155:TNC262174 TVU262155:TWY262174 UFQ262155:UGU262174 UPM262155:UQQ262174 UZI262155:VAM262174 VJE262155:VKI262174 VTA262155:VUE262174 WCW262155:WEA262174 WMS262155:WNW262174 WWO262155:WXS262174 F327691:AK327710 KC327691:LG327710 TY327691:VC327710 ADU327691:AEY327710 ANQ327691:AOU327710 AXM327691:AYQ327710 BHI327691:BIM327710 BRE327691:BSI327710 CBA327691:CCE327710 CKW327691:CMA327710 CUS327691:CVW327710 DEO327691:DFS327710 DOK327691:DPO327710 DYG327691:DZK327710 EIC327691:EJG327710 ERY327691:ETC327710 FBU327691:FCY327710 FLQ327691:FMU327710 FVM327691:FWQ327710 GFI327691:GGM327710 GPE327691:GQI327710 GZA327691:HAE327710 HIW327691:HKA327710 HSS327691:HTW327710 ICO327691:IDS327710 IMK327691:INO327710 IWG327691:IXK327710 JGC327691:JHG327710 JPY327691:JRC327710 JZU327691:KAY327710 KJQ327691:KKU327710 KTM327691:KUQ327710 LDI327691:LEM327710 LNE327691:LOI327710 LXA327691:LYE327710 MGW327691:MIA327710 MQS327691:MRW327710 NAO327691:NBS327710 NKK327691:NLO327710 NUG327691:NVK327710 OEC327691:OFG327710 ONY327691:OPC327710 OXU327691:OYY327710 PHQ327691:PIU327710 PRM327691:PSQ327710 QBI327691:QCM327710 QLE327691:QMI327710 QVA327691:QWE327710 REW327691:RGA327710 ROS327691:RPW327710 RYO327691:RZS327710 SIK327691:SJO327710 SSG327691:STK327710 TCC327691:TDG327710 TLY327691:TNC327710 TVU327691:TWY327710 UFQ327691:UGU327710 UPM327691:UQQ327710 UZI327691:VAM327710 VJE327691:VKI327710 VTA327691:VUE327710 WCW327691:WEA327710 WMS327691:WNW327710 WWO327691:WXS327710 F393227:AK393246 KC393227:LG393246 TY393227:VC393246 ADU393227:AEY393246 ANQ393227:AOU393246 AXM393227:AYQ393246 BHI393227:BIM393246 BRE393227:BSI393246 CBA393227:CCE393246 CKW393227:CMA393246 CUS393227:CVW393246 DEO393227:DFS393246 DOK393227:DPO393246 DYG393227:DZK393246 EIC393227:EJG393246 ERY393227:ETC393246 FBU393227:FCY393246 FLQ393227:FMU393246 FVM393227:FWQ393246 GFI393227:GGM393246 GPE393227:GQI393246 GZA393227:HAE393246 HIW393227:HKA393246 HSS393227:HTW393246 ICO393227:IDS393246 IMK393227:INO393246 IWG393227:IXK393246 JGC393227:JHG393246 JPY393227:JRC393246 JZU393227:KAY393246 KJQ393227:KKU393246 KTM393227:KUQ393246 LDI393227:LEM393246 LNE393227:LOI393246 LXA393227:LYE393246 MGW393227:MIA393246 MQS393227:MRW393246 NAO393227:NBS393246 NKK393227:NLO393246 NUG393227:NVK393246 OEC393227:OFG393246 ONY393227:OPC393246 OXU393227:OYY393246 PHQ393227:PIU393246 PRM393227:PSQ393246 QBI393227:QCM393246 QLE393227:QMI393246 QVA393227:QWE393246 REW393227:RGA393246 ROS393227:RPW393246 RYO393227:RZS393246 SIK393227:SJO393246 SSG393227:STK393246 TCC393227:TDG393246 TLY393227:TNC393246 TVU393227:TWY393246 UFQ393227:UGU393246 UPM393227:UQQ393246 UZI393227:VAM393246 VJE393227:VKI393246 VTA393227:VUE393246 WCW393227:WEA393246 WMS393227:WNW393246 WWO393227:WXS393246 F458763:AK458782 KC458763:LG458782 TY458763:VC458782 ADU458763:AEY458782 ANQ458763:AOU458782 AXM458763:AYQ458782 BHI458763:BIM458782 BRE458763:BSI458782 CBA458763:CCE458782 CKW458763:CMA458782 CUS458763:CVW458782 DEO458763:DFS458782 DOK458763:DPO458782 DYG458763:DZK458782 EIC458763:EJG458782 ERY458763:ETC458782 FBU458763:FCY458782 FLQ458763:FMU458782 FVM458763:FWQ458782 GFI458763:GGM458782 GPE458763:GQI458782 GZA458763:HAE458782 HIW458763:HKA458782 HSS458763:HTW458782 ICO458763:IDS458782 IMK458763:INO458782 IWG458763:IXK458782 JGC458763:JHG458782 JPY458763:JRC458782 JZU458763:KAY458782 KJQ458763:KKU458782 KTM458763:KUQ458782 LDI458763:LEM458782 LNE458763:LOI458782 LXA458763:LYE458782 MGW458763:MIA458782 MQS458763:MRW458782 NAO458763:NBS458782 NKK458763:NLO458782 NUG458763:NVK458782 OEC458763:OFG458782 ONY458763:OPC458782 OXU458763:OYY458782 PHQ458763:PIU458782 PRM458763:PSQ458782 QBI458763:QCM458782 QLE458763:QMI458782 QVA458763:QWE458782 REW458763:RGA458782 ROS458763:RPW458782 RYO458763:RZS458782 SIK458763:SJO458782 SSG458763:STK458782 TCC458763:TDG458782 TLY458763:TNC458782 TVU458763:TWY458782 UFQ458763:UGU458782 UPM458763:UQQ458782 UZI458763:VAM458782 VJE458763:VKI458782 VTA458763:VUE458782 WCW458763:WEA458782 WMS458763:WNW458782 WWO458763:WXS458782 F524299:AK524318 KC524299:LG524318 TY524299:VC524318 ADU524299:AEY524318 ANQ524299:AOU524318 AXM524299:AYQ524318 BHI524299:BIM524318 BRE524299:BSI524318 CBA524299:CCE524318 CKW524299:CMA524318 CUS524299:CVW524318 DEO524299:DFS524318 DOK524299:DPO524318 DYG524299:DZK524318 EIC524299:EJG524318 ERY524299:ETC524318 FBU524299:FCY524318 FLQ524299:FMU524318 FVM524299:FWQ524318 GFI524299:GGM524318 GPE524299:GQI524318 GZA524299:HAE524318 HIW524299:HKA524318 HSS524299:HTW524318 ICO524299:IDS524318 IMK524299:INO524318 IWG524299:IXK524318 JGC524299:JHG524318 JPY524299:JRC524318 JZU524299:KAY524318 KJQ524299:KKU524318 KTM524299:KUQ524318 LDI524299:LEM524318 LNE524299:LOI524318 LXA524299:LYE524318 MGW524299:MIA524318 MQS524299:MRW524318 NAO524299:NBS524318 NKK524299:NLO524318 NUG524299:NVK524318 OEC524299:OFG524318 ONY524299:OPC524318 OXU524299:OYY524318 PHQ524299:PIU524318 PRM524299:PSQ524318 QBI524299:QCM524318 QLE524299:QMI524318 QVA524299:QWE524318 REW524299:RGA524318 ROS524299:RPW524318 RYO524299:RZS524318 SIK524299:SJO524318 SSG524299:STK524318 TCC524299:TDG524318 TLY524299:TNC524318 TVU524299:TWY524318 UFQ524299:UGU524318 UPM524299:UQQ524318 UZI524299:VAM524318 VJE524299:VKI524318 VTA524299:VUE524318 WCW524299:WEA524318 WMS524299:WNW524318 WWO524299:WXS524318 F589835:AK589854 KC589835:LG589854 TY589835:VC589854 ADU589835:AEY589854 ANQ589835:AOU589854 AXM589835:AYQ589854 BHI589835:BIM589854 BRE589835:BSI589854 CBA589835:CCE589854 CKW589835:CMA589854 CUS589835:CVW589854 DEO589835:DFS589854 DOK589835:DPO589854 DYG589835:DZK589854 EIC589835:EJG589854 ERY589835:ETC589854 FBU589835:FCY589854 FLQ589835:FMU589854 FVM589835:FWQ589854 GFI589835:GGM589854 GPE589835:GQI589854 GZA589835:HAE589854 HIW589835:HKA589854 HSS589835:HTW589854 ICO589835:IDS589854 IMK589835:INO589854 IWG589835:IXK589854 JGC589835:JHG589854 JPY589835:JRC589854 JZU589835:KAY589854 KJQ589835:KKU589854 KTM589835:KUQ589854 LDI589835:LEM589854 LNE589835:LOI589854 LXA589835:LYE589854 MGW589835:MIA589854 MQS589835:MRW589854 NAO589835:NBS589854 NKK589835:NLO589854 NUG589835:NVK589854 OEC589835:OFG589854 ONY589835:OPC589854 OXU589835:OYY589854 PHQ589835:PIU589854 PRM589835:PSQ589854 QBI589835:QCM589854 QLE589835:QMI589854 QVA589835:QWE589854 REW589835:RGA589854 ROS589835:RPW589854 RYO589835:RZS589854 SIK589835:SJO589854 SSG589835:STK589854 TCC589835:TDG589854 TLY589835:TNC589854 TVU589835:TWY589854 UFQ589835:UGU589854 UPM589835:UQQ589854 UZI589835:VAM589854 VJE589835:VKI589854 VTA589835:VUE589854 WCW589835:WEA589854 WMS589835:WNW589854 WWO589835:WXS589854 F655371:AK655390 KC655371:LG655390 TY655371:VC655390 ADU655371:AEY655390 ANQ655371:AOU655390 AXM655371:AYQ655390 BHI655371:BIM655390 BRE655371:BSI655390 CBA655371:CCE655390 CKW655371:CMA655390 CUS655371:CVW655390 DEO655371:DFS655390 DOK655371:DPO655390 DYG655371:DZK655390 EIC655371:EJG655390 ERY655371:ETC655390 FBU655371:FCY655390 FLQ655371:FMU655390 FVM655371:FWQ655390 GFI655371:GGM655390 GPE655371:GQI655390 GZA655371:HAE655390 HIW655371:HKA655390 HSS655371:HTW655390 ICO655371:IDS655390 IMK655371:INO655390 IWG655371:IXK655390 JGC655371:JHG655390 JPY655371:JRC655390 JZU655371:KAY655390 KJQ655371:KKU655390 KTM655371:KUQ655390 LDI655371:LEM655390 LNE655371:LOI655390 LXA655371:LYE655390 MGW655371:MIA655390 MQS655371:MRW655390 NAO655371:NBS655390 NKK655371:NLO655390 NUG655371:NVK655390 OEC655371:OFG655390 ONY655371:OPC655390 OXU655371:OYY655390 PHQ655371:PIU655390 PRM655371:PSQ655390 QBI655371:QCM655390 QLE655371:QMI655390 QVA655371:QWE655390 REW655371:RGA655390 ROS655371:RPW655390 RYO655371:RZS655390 SIK655371:SJO655390 SSG655371:STK655390 TCC655371:TDG655390 TLY655371:TNC655390 TVU655371:TWY655390 UFQ655371:UGU655390 UPM655371:UQQ655390 UZI655371:VAM655390 VJE655371:VKI655390 VTA655371:VUE655390 WCW655371:WEA655390 WMS655371:WNW655390 WWO655371:WXS655390 F720907:AK720926 KC720907:LG720926 TY720907:VC720926 ADU720907:AEY720926 ANQ720907:AOU720926 AXM720907:AYQ720926 BHI720907:BIM720926 BRE720907:BSI720926 CBA720907:CCE720926 CKW720907:CMA720926 CUS720907:CVW720926 DEO720907:DFS720926 DOK720907:DPO720926 DYG720907:DZK720926 EIC720907:EJG720926 ERY720907:ETC720926 FBU720907:FCY720926 FLQ720907:FMU720926 FVM720907:FWQ720926 GFI720907:GGM720926 GPE720907:GQI720926 GZA720907:HAE720926 HIW720907:HKA720926 HSS720907:HTW720926 ICO720907:IDS720926 IMK720907:INO720926 IWG720907:IXK720926 JGC720907:JHG720926 JPY720907:JRC720926 JZU720907:KAY720926 KJQ720907:KKU720926 KTM720907:KUQ720926 LDI720907:LEM720926 LNE720907:LOI720926 LXA720907:LYE720926 MGW720907:MIA720926 MQS720907:MRW720926 NAO720907:NBS720926 NKK720907:NLO720926 NUG720907:NVK720926 OEC720907:OFG720926 ONY720907:OPC720926 OXU720907:OYY720926 PHQ720907:PIU720926 PRM720907:PSQ720926 QBI720907:QCM720926 QLE720907:QMI720926 QVA720907:QWE720926 REW720907:RGA720926 ROS720907:RPW720926 RYO720907:RZS720926 SIK720907:SJO720926 SSG720907:STK720926 TCC720907:TDG720926 TLY720907:TNC720926 TVU720907:TWY720926 UFQ720907:UGU720926 UPM720907:UQQ720926 UZI720907:VAM720926 VJE720907:VKI720926 VTA720907:VUE720926 WCW720907:WEA720926 WMS720907:WNW720926 WWO720907:WXS720926 F786443:AK786462 KC786443:LG786462 TY786443:VC786462 ADU786443:AEY786462 ANQ786443:AOU786462 AXM786443:AYQ786462 BHI786443:BIM786462 BRE786443:BSI786462 CBA786443:CCE786462 CKW786443:CMA786462 CUS786443:CVW786462 DEO786443:DFS786462 DOK786443:DPO786462 DYG786443:DZK786462 EIC786443:EJG786462 ERY786443:ETC786462 FBU786443:FCY786462 FLQ786443:FMU786462 FVM786443:FWQ786462 GFI786443:GGM786462 GPE786443:GQI786462 GZA786443:HAE786462 HIW786443:HKA786462 HSS786443:HTW786462 ICO786443:IDS786462 IMK786443:INO786462 IWG786443:IXK786462 JGC786443:JHG786462 JPY786443:JRC786462 JZU786443:KAY786462 KJQ786443:KKU786462 KTM786443:KUQ786462 LDI786443:LEM786462 LNE786443:LOI786462 LXA786443:LYE786462 MGW786443:MIA786462 MQS786443:MRW786462 NAO786443:NBS786462 NKK786443:NLO786462 NUG786443:NVK786462 OEC786443:OFG786462 ONY786443:OPC786462 OXU786443:OYY786462 PHQ786443:PIU786462 PRM786443:PSQ786462 QBI786443:QCM786462 QLE786443:QMI786462 QVA786443:QWE786462 REW786443:RGA786462 ROS786443:RPW786462 RYO786443:RZS786462 SIK786443:SJO786462 SSG786443:STK786462 TCC786443:TDG786462 TLY786443:TNC786462 TVU786443:TWY786462 UFQ786443:UGU786462 UPM786443:UQQ786462 UZI786443:VAM786462 VJE786443:VKI786462 VTA786443:VUE786462 WCW786443:WEA786462 WMS786443:WNW786462 WWO786443:WXS786462 F851979:AK851998 KC851979:LG851998 TY851979:VC851998 ADU851979:AEY851998 ANQ851979:AOU851998 AXM851979:AYQ851998 BHI851979:BIM851998 BRE851979:BSI851998 CBA851979:CCE851998 CKW851979:CMA851998 CUS851979:CVW851998 DEO851979:DFS851998 DOK851979:DPO851998 DYG851979:DZK851998 EIC851979:EJG851998 ERY851979:ETC851998 FBU851979:FCY851998 FLQ851979:FMU851998 FVM851979:FWQ851998 GFI851979:GGM851998 GPE851979:GQI851998 GZA851979:HAE851998 HIW851979:HKA851998 HSS851979:HTW851998 ICO851979:IDS851998 IMK851979:INO851998 IWG851979:IXK851998 JGC851979:JHG851998 JPY851979:JRC851998 JZU851979:KAY851998 KJQ851979:KKU851998 KTM851979:KUQ851998 LDI851979:LEM851998 LNE851979:LOI851998 LXA851979:LYE851998 MGW851979:MIA851998 MQS851979:MRW851998 NAO851979:NBS851998 NKK851979:NLO851998 NUG851979:NVK851998 OEC851979:OFG851998 ONY851979:OPC851998 OXU851979:OYY851998 PHQ851979:PIU851998 PRM851979:PSQ851998 QBI851979:QCM851998 QLE851979:QMI851998 QVA851979:QWE851998 REW851979:RGA851998 ROS851979:RPW851998 RYO851979:RZS851998 SIK851979:SJO851998 SSG851979:STK851998 TCC851979:TDG851998 TLY851979:TNC851998 TVU851979:TWY851998 UFQ851979:UGU851998 UPM851979:UQQ851998 UZI851979:VAM851998 VJE851979:VKI851998 VTA851979:VUE851998 WCW851979:WEA851998 WMS851979:WNW851998 WWO851979:WXS851998 F917515:AK917534 KC917515:LG917534 TY917515:VC917534 ADU917515:AEY917534 ANQ917515:AOU917534 AXM917515:AYQ917534 BHI917515:BIM917534 BRE917515:BSI917534 CBA917515:CCE917534 CKW917515:CMA917534 CUS917515:CVW917534 DEO917515:DFS917534 DOK917515:DPO917534 DYG917515:DZK917534 EIC917515:EJG917534 ERY917515:ETC917534 FBU917515:FCY917534 FLQ917515:FMU917534 FVM917515:FWQ917534 GFI917515:GGM917534 GPE917515:GQI917534 GZA917515:HAE917534 HIW917515:HKA917534 HSS917515:HTW917534 ICO917515:IDS917534 IMK917515:INO917534 IWG917515:IXK917534 JGC917515:JHG917534 JPY917515:JRC917534 JZU917515:KAY917534 KJQ917515:KKU917534 KTM917515:KUQ917534 LDI917515:LEM917534 LNE917515:LOI917534 LXA917515:LYE917534 MGW917515:MIA917534 MQS917515:MRW917534 NAO917515:NBS917534 NKK917515:NLO917534 NUG917515:NVK917534 OEC917515:OFG917534 ONY917515:OPC917534 OXU917515:OYY917534 PHQ917515:PIU917534 PRM917515:PSQ917534 QBI917515:QCM917534 QLE917515:QMI917534 QVA917515:QWE917534 REW917515:RGA917534 ROS917515:RPW917534 RYO917515:RZS917534 SIK917515:SJO917534 SSG917515:STK917534 TCC917515:TDG917534 TLY917515:TNC917534 TVU917515:TWY917534 UFQ917515:UGU917534 UPM917515:UQQ917534 UZI917515:VAM917534 VJE917515:VKI917534 VTA917515:VUE917534 WCW917515:WEA917534 WMS917515:WNW917534 WWO917515:WXS917534 F983051:AK983070 KC983051:LG983070 TY983051:VC983070 ADU983051:AEY983070 ANQ983051:AOU983070 AXM983051:AYQ983070 BHI983051:BIM983070 BRE983051:BSI983070 CBA983051:CCE983070 CKW983051:CMA983070 CUS983051:CVW983070 DEO983051:DFS983070 DOK983051:DPO983070 DYG983051:DZK983070 EIC983051:EJG983070 ERY983051:ETC983070 FBU983051:FCY983070 FLQ983051:FMU983070 FVM983051:FWQ983070 GFI983051:GGM983070 GPE983051:GQI983070 GZA983051:HAE983070 HIW983051:HKA983070 HSS983051:HTW983070 ICO983051:IDS983070 IMK983051:INO983070 IWG983051:IXK983070 JGC983051:JHG983070 JPY983051:JRC983070 JZU983051:KAY983070 KJQ983051:KKU983070 KTM983051:KUQ983070 LDI983051:LEM983070 LNE983051:LOI983070 LXA983051:LYE983070 MGW983051:MIA983070 MQS983051:MRW983070 NAO983051:NBS983070 NKK983051:NLO983070 NUG983051:NVK983070 OEC983051:OFG983070 ONY983051:OPC983070 OXU983051:OYY983070 PHQ983051:PIU983070 PRM983051:PSQ983070 QBI983051:QCM983070 QLE983051:QMI983070 QVA983051:QWE983070 REW983051:RGA983070 ROS983051:RPW983070 RYO983051:RZS983070 SIK983051:SJO983070 SSG983051:STK983070 TCC983051:TDG983070 TLY983051:TNC983070 TVU983051:TWY983070 UFQ983051:UGU983070 UPM983051:UQQ983070 UZI983051:VAM983070 VJE983051:VKI983070 VTA983051:VUE983070 WCW983051:WEA983070 WMS983051:WNW983070 G11:AK30" xr:uid="{00000000-0002-0000-0300-000001000000}">
      <formula1>INDIRECT("$K$61:$K$76")</formula1>
    </dataValidation>
    <dataValidation type="list" allowBlank="1" showInputMessage="1" showErrorMessage="1" sqref="WWO983077:WXS983089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73:AK65585 KC65573:LG65585 TY65573:VC65585 ADU65573:AEY65585 ANQ65573:AOU65585 AXM65573:AYQ65585 BHI65573:BIM65585 BRE65573:BSI65585 CBA65573:CCE65585 CKW65573:CMA65585 CUS65573:CVW65585 DEO65573:DFS65585 DOK65573:DPO65585 DYG65573:DZK65585 EIC65573:EJG65585 ERY65573:ETC65585 FBU65573:FCY65585 FLQ65573:FMU65585 FVM65573:FWQ65585 GFI65573:GGM65585 GPE65573:GQI65585 GZA65573:HAE65585 HIW65573:HKA65585 HSS65573:HTW65585 ICO65573:IDS65585 IMK65573:INO65585 IWG65573:IXK65585 JGC65573:JHG65585 JPY65573:JRC65585 JZU65573:KAY65585 KJQ65573:KKU65585 KTM65573:KUQ65585 LDI65573:LEM65585 LNE65573:LOI65585 LXA65573:LYE65585 MGW65573:MIA65585 MQS65573:MRW65585 NAO65573:NBS65585 NKK65573:NLO65585 NUG65573:NVK65585 OEC65573:OFG65585 ONY65573:OPC65585 OXU65573:OYY65585 PHQ65573:PIU65585 PRM65573:PSQ65585 QBI65573:QCM65585 QLE65573:QMI65585 QVA65573:QWE65585 REW65573:RGA65585 ROS65573:RPW65585 RYO65573:RZS65585 SIK65573:SJO65585 SSG65573:STK65585 TCC65573:TDG65585 TLY65573:TNC65585 TVU65573:TWY65585 UFQ65573:UGU65585 UPM65573:UQQ65585 UZI65573:VAM65585 VJE65573:VKI65585 VTA65573:VUE65585 WCW65573:WEA65585 WMS65573:WNW65585 WWO65573:WXS65585 F131109:AK131121 KC131109:LG131121 TY131109:VC131121 ADU131109:AEY131121 ANQ131109:AOU131121 AXM131109:AYQ131121 BHI131109:BIM131121 BRE131109:BSI131121 CBA131109:CCE131121 CKW131109:CMA131121 CUS131109:CVW131121 DEO131109:DFS131121 DOK131109:DPO131121 DYG131109:DZK131121 EIC131109:EJG131121 ERY131109:ETC131121 FBU131109:FCY131121 FLQ131109:FMU131121 FVM131109:FWQ131121 GFI131109:GGM131121 GPE131109:GQI131121 GZA131109:HAE131121 HIW131109:HKA131121 HSS131109:HTW131121 ICO131109:IDS131121 IMK131109:INO131121 IWG131109:IXK131121 JGC131109:JHG131121 JPY131109:JRC131121 JZU131109:KAY131121 KJQ131109:KKU131121 KTM131109:KUQ131121 LDI131109:LEM131121 LNE131109:LOI131121 LXA131109:LYE131121 MGW131109:MIA131121 MQS131109:MRW131121 NAO131109:NBS131121 NKK131109:NLO131121 NUG131109:NVK131121 OEC131109:OFG131121 ONY131109:OPC131121 OXU131109:OYY131121 PHQ131109:PIU131121 PRM131109:PSQ131121 QBI131109:QCM131121 QLE131109:QMI131121 QVA131109:QWE131121 REW131109:RGA131121 ROS131109:RPW131121 RYO131109:RZS131121 SIK131109:SJO131121 SSG131109:STK131121 TCC131109:TDG131121 TLY131109:TNC131121 TVU131109:TWY131121 UFQ131109:UGU131121 UPM131109:UQQ131121 UZI131109:VAM131121 VJE131109:VKI131121 VTA131109:VUE131121 WCW131109:WEA131121 WMS131109:WNW131121 WWO131109:WXS131121 F196645:AK196657 KC196645:LG196657 TY196645:VC196657 ADU196645:AEY196657 ANQ196645:AOU196657 AXM196645:AYQ196657 BHI196645:BIM196657 BRE196645:BSI196657 CBA196645:CCE196657 CKW196645:CMA196657 CUS196645:CVW196657 DEO196645:DFS196657 DOK196645:DPO196657 DYG196645:DZK196657 EIC196645:EJG196657 ERY196645:ETC196657 FBU196645:FCY196657 FLQ196645:FMU196657 FVM196645:FWQ196657 GFI196645:GGM196657 GPE196645:GQI196657 GZA196645:HAE196657 HIW196645:HKA196657 HSS196645:HTW196657 ICO196645:IDS196657 IMK196645:INO196657 IWG196645:IXK196657 JGC196645:JHG196657 JPY196645:JRC196657 JZU196645:KAY196657 KJQ196645:KKU196657 KTM196645:KUQ196657 LDI196645:LEM196657 LNE196645:LOI196657 LXA196645:LYE196657 MGW196645:MIA196657 MQS196645:MRW196657 NAO196645:NBS196657 NKK196645:NLO196657 NUG196645:NVK196657 OEC196645:OFG196657 ONY196645:OPC196657 OXU196645:OYY196657 PHQ196645:PIU196657 PRM196645:PSQ196657 QBI196645:QCM196657 QLE196645:QMI196657 QVA196645:QWE196657 REW196645:RGA196657 ROS196645:RPW196657 RYO196645:RZS196657 SIK196645:SJO196657 SSG196645:STK196657 TCC196645:TDG196657 TLY196645:TNC196657 TVU196645:TWY196657 UFQ196645:UGU196657 UPM196645:UQQ196657 UZI196645:VAM196657 VJE196645:VKI196657 VTA196645:VUE196657 WCW196645:WEA196657 WMS196645:WNW196657 WWO196645:WXS196657 F262181:AK262193 KC262181:LG262193 TY262181:VC262193 ADU262181:AEY262193 ANQ262181:AOU262193 AXM262181:AYQ262193 BHI262181:BIM262193 BRE262181:BSI262193 CBA262181:CCE262193 CKW262181:CMA262193 CUS262181:CVW262193 DEO262181:DFS262193 DOK262181:DPO262193 DYG262181:DZK262193 EIC262181:EJG262193 ERY262181:ETC262193 FBU262181:FCY262193 FLQ262181:FMU262193 FVM262181:FWQ262193 GFI262181:GGM262193 GPE262181:GQI262193 GZA262181:HAE262193 HIW262181:HKA262193 HSS262181:HTW262193 ICO262181:IDS262193 IMK262181:INO262193 IWG262181:IXK262193 JGC262181:JHG262193 JPY262181:JRC262193 JZU262181:KAY262193 KJQ262181:KKU262193 KTM262181:KUQ262193 LDI262181:LEM262193 LNE262181:LOI262193 LXA262181:LYE262193 MGW262181:MIA262193 MQS262181:MRW262193 NAO262181:NBS262193 NKK262181:NLO262193 NUG262181:NVK262193 OEC262181:OFG262193 ONY262181:OPC262193 OXU262181:OYY262193 PHQ262181:PIU262193 PRM262181:PSQ262193 QBI262181:QCM262193 QLE262181:QMI262193 QVA262181:QWE262193 REW262181:RGA262193 ROS262181:RPW262193 RYO262181:RZS262193 SIK262181:SJO262193 SSG262181:STK262193 TCC262181:TDG262193 TLY262181:TNC262193 TVU262181:TWY262193 UFQ262181:UGU262193 UPM262181:UQQ262193 UZI262181:VAM262193 VJE262181:VKI262193 VTA262181:VUE262193 WCW262181:WEA262193 WMS262181:WNW262193 WWO262181:WXS262193 F327717:AK327729 KC327717:LG327729 TY327717:VC327729 ADU327717:AEY327729 ANQ327717:AOU327729 AXM327717:AYQ327729 BHI327717:BIM327729 BRE327717:BSI327729 CBA327717:CCE327729 CKW327717:CMA327729 CUS327717:CVW327729 DEO327717:DFS327729 DOK327717:DPO327729 DYG327717:DZK327729 EIC327717:EJG327729 ERY327717:ETC327729 FBU327717:FCY327729 FLQ327717:FMU327729 FVM327717:FWQ327729 GFI327717:GGM327729 GPE327717:GQI327729 GZA327717:HAE327729 HIW327717:HKA327729 HSS327717:HTW327729 ICO327717:IDS327729 IMK327717:INO327729 IWG327717:IXK327729 JGC327717:JHG327729 JPY327717:JRC327729 JZU327717:KAY327729 KJQ327717:KKU327729 KTM327717:KUQ327729 LDI327717:LEM327729 LNE327717:LOI327729 LXA327717:LYE327729 MGW327717:MIA327729 MQS327717:MRW327729 NAO327717:NBS327729 NKK327717:NLO327729 NUG327717:NVK327729 OEC327717:OFG327729 ONY327717:OPC327729 OXU327717:OYY327729 PHQ327717:PIU327729 PRM327717:PSQ327729 QBI327717:QCM327729 QLE327717:QMI327729 QVA327717:QWE327729 REW327717:RGA327729 ROS327717:RPW327729 RYO327717:RZS327729 SIK327717:SJO327729 SSG327717:STK327729 TCC327717:TDG327729 TLY327717:TNC327729 TVU327717:TWY327729 UFQ327717:UGU327729 UPM327717:UQQ327729 UZI327717:VAM327729 VJE327717:VKI327729 VTA327717:VUE327729 WCW327717:WEA327729 WMS327717:WNW327729 WWO327717:WXS327729 F393253:AK393265 KC393253:LG393265 TY393253:VC393265 ADU393253:AEY393265 ANQ393253:AOU393265 AXM393253:AYQ393265 BHI393253:BIM393265 BRE393253:BSI393265 CBA393253:CCE393265 CKW393253:CMA393265 CUS393253:CVW393265 DEO393253:DFS393265 DOK393253:DPO393265 DYG393253:DZK393265 EIC393253:EJG393265 ERY393253:ETC393265 FBU393253:FCY393265 FLQ393253:FMU393265 FVM393253:FWQ393265 GFI393253:GGM393265 GPE393253:GQI393265 GZA393253:HAE393265 HIW393253:HKA393265 HSS393253:HTW393265 ICO393253:IDS393265 IMK393253:INO393265 IWG393253:IXK393265 JGC393253:JHG393265 JPY393253:JRC393265 JZU393253:KAY393265 KJQ393253:KKU393265 KTM393253:KUQ393265 LDI393253:LEM393265 LNE393253:LOI393265 LXA393253:LYE393265 MGW393253:MIA393265 MQS393253:MRW393265 NAO393253:NBS393265 NKK393253:NLO393265 NUG393253:NVK393265 OEC393253:OFG393265 ONY393253:OPC393265 OXU393253:OYY393265 PHQ393253:PIU393265 PRM393253:PSQ393265 QBI393253:QCM393265 QLE393253:QMI393265 QVA393253:QWE393265 REW393253:RGA393265 ROS393253:RPW393265 RYO393253:RZS393265 SIK393253:SJO393265 SSG393253:STK393265 TCC393253:TDG393265 TLY393253:TNC393265 TVU393253:TWY393265 UFQ393253:UGU393265 UPM393253:UQQ393265 UZI393253:VAM393265 VJE393253:VKI393265 VTA393253:VUE393265 WCW393253:WEA393265 WMS393253:WNW393265 WWO393253:WXS393265 F458789:AK458801 KC458789:LG458801 TY458789:VC458801 ADU458789:AEY458801 ANQ458789:AOU458801 AXM458789:AYQ458801 BHI458789:BIM458801 BRE458789:BSI458801 CBA458789:CCE458801 CKW458789:CMA458801 CUS458789:CVW458801 DEO458789:DFS458801 DOK458789:DPO458801 DYG458789:DZK458801 EIC458789:EJG458801 ERY458789:ETC458801 FBU458789:FCY458801 FLQ458789:FMU458801 FVM458789:FWQ458801 GFI458789:GGM458801 GPE458789:GQI458801 GZA458789:HAE458801 HIW458789:HKA458801 HSS458789:HTW458801 ICO458789:IDS458801 IMK458789:INO458801 IWG458789:IXK458801 JGC458789:JHG458801 JPY458789:JRC458801 JZU458789:KAY458801 KJQ458789:KKU458801 KTM458789:KUQ458801 LDI458789:LEM458801 LNE458789:LOI458801 LXA458789:LYE458801 MGW458789:MIA458801 MQS458789:MRW458801 NAO458789:NBS458801 NKK458789:NLO458801 NUG458789:NVK458801 OEC458789:OFG458801 ONY458789:OPC458801 OXU458789:OYY458801 PHQ458789:PIU458801 PRM458789:PSQ458801 QBI458789:QCM458801 QLE458789:QMI458801 QVA458789:QWE458801 REW458789:RGA458801 ROS458789:RPW458801 RYO458789:RZS458801 SIK458789:SJO458801 SSG458789:STK458801 TCC458789:TDG458801 TLY458789:TNC458801 TVU458789:TWY458801 UFQ458789:UGU458801 UPM458789:UQQ458801 UZI458789:VAM458801 VJE458789:VKI458801 VTA458789:VUE458801 WCW458789:WEA458801 WMS458789:WNW458801 WWO458789:WXS458801 F524325:AK524337 KC524325:LG524337 TY524325:VC524337 ADU524325:AEY524337 ANQ524325:AOU524337 AXM524325:AYQ524337 BHI524325:BIM524337 BRE524325:BSI524337 CBA524325:CCE524337 CKW524325:CMA524337 CUS524325:CVW524337 DEO524325:DFS524337 DOK524325:DPO524337 DYG524325:DZK524337 EIC524325:EJG524337 ERY524325:ETC524337 FBU524325:FCY524337 FLQ524325:FMU524337 FVM524325:FWQ524337 GFI524325:GGM524337 GPE524325:GQI524337 GZA524325:HAE524337 HIW524325:HKA524337 HSS524325:HTW524337 ICO524325:IDS524337 IMK524325:INO524337 IWG524325:IXK524337 JGC524325:JHG524337 JPY524325:JRC524337 JZU524325:KAY524337 KJQ524325:KKU524337 KTM524325:KUQ524337 LDI524325:LEM524337 LNE524325:LOI524337 LXA524325:LYE524337 MGW524325:MIA524337 MQS524325:MRW524337 NAO524325:NBS524337 NKK524325:NLO524337 NUG524325:NVK524337 OEC524325:OFG524337 ONY524325:OPC524337 OXU524325:OYY524337 PHQ524325:PIU524337 PRM524325:PSQ524337 QBI524325:QCM524337 QLE524325:QMI524337 QVA524325:QWE524337 REW524325:RGA524337 ROS524325:RPW524337 RYO524325:RZS524337 SIK524325:SJO524337 SSG524325:STK524337 TCC524325:TDG524337 TLY524325:TNC524337 TVU524325:TWY524337 UFQ524325:UGU524337 UPM524325:UQQ524337 UZI524325:VAM524337 VJE524325:VKI524337 VTA524325:VUE524337 WCW524325:WEA524337 WMS524325:WNW524337 WWO524325:WXS524337 F589861:AK589873 KC589861:LG589873 TY589861:VC589873 ADU589861:AEY589873 ANQ589861:AOU589873 AXM589861:AYQ589873 BHI589861:BIM589873 BRE589861:BSI589873 CBA589861:CCE589873 CKW589861:CMA589873 CUS589861:CVW589873 DEO589861:DFS589873 DOK589861:DPO589873 DYG589861:DZK589873 EIC589861:EJG589873 ERY589861:ETC589873 FBU589861:FCY589873 FLQ589861:FMU589873 FVM589861:FWQ589873 GFI589861:GGM589873 GPE589861:GQI589873 GZA589861:HAE589873 HIW589861:HKA589873 HSS589861:HTW589873 ICO589861:IDS589873 IMK589861:INO589873 IWG589861:IXK589873 JGC589861:JHG589873 JPY589861:JRC589873 JZU589861:KAY589873 KJQ589861:KKU589873 KTM589861:KUQ589873 LDI589861:LEM589873 LNE589861:LOI589873 LXA589861:LYE589873 MGW589861:MIA589873 MQS589861:MRW589873 NAO589861:NBS589873 NKK589861:NLO589873 NUG589861:NVK589873 OEC589861:OFG589873 ONY589861:OPC589873 OXU589861:OYY589873 PHQ589861:PIU589873 PRM589861:PSQ589873 QBI589861:QCM589873 QLE589861:QMI589873 QVA589861:QWE589873 REW589861:RGA589873 ROS589861:RPW589873 RYO589861:RZS589873 SIK589861:SJO589873 SSG589861:STK589873 TCC589861:TDG589873 TLY589861:TNC589873 TVU589861:TWY589873 UFQ589861:UGU589873 UPM589861:UQQ589873 UZI589861:VAM589873 VJE589861:VKI589873 VTA589861:VUE589873 WCW589861:WEA589873 WMS589861:WNW589873 WWO589861:WXS589873 F655397:AK655409 KC655397:LG655409 TY655397:VC655409 ADU655397:AEY655409 ANQ655397:AOU655409 AXM655397:AYQ655409 BHI655397:BIM655409 BRE655397:BSI655409 CBA655397:CCE655409 CKW655397:CMA655409 CUS655397:CVW655409 DEO655397:DFS655409 DOK655397:DPO655409 DYG655397:DZK655409 EIC655397:EJG655409 ERY655397:ETC655409 FBU655397:FCY655409 FLQ655397:FMU655409 FVM655397:FWQ655409 GFI655397:GGM655409 GPE655397:GQI655409 GZA655397:HAE655409 HIW655397:HKA655409 HSS655397:HTW655409 ICO655397:IDS655409 IMK655397:INO655409 IWG655397:IXK655409 JGC655397:JHG655409 JPY655397:JRC655409 JZU655397:KAY655409 KJQ655397:KKU655409 KTM655397:KUQ655409 LDI655397:LEM655409 LNE655397:LOI655409 LXA655397:LYE655409 MGW655397:MIA655409 MQS655397:MRW655409 NAO655397:NBS655409 NKK655397:NLO655409 NUG655397:NVK655409 OEC655397:OFG655409 ONY655397:OPC655409 OXU655397:OYY655409 PHQ655397:PIU655409 PRM655397:PSQ655409 QBI655397:QCM655409 QLE655397:QMI655409 QVA655397:QWE655409 REW655397:RGA655409 ROS655397:RPW655409 RYO655397:RZS655409 SIK655397:SJO655409 SSG655397:STK655409 TCC655397:TDG655409 TLY655397:TNC655409 TVU655397:TWY655409 UFQ655397:UGU655409 UPM655397:UQQ655409 UZI655397:VAM655409 VJE655397:VKI655409 VTA655397:VUE655409 WCW655397:WEA655409 WMS655397:WNW655409 WWO655397:WXS655409 F720933:AK720945 KC720933:LG720945 TY720933:VC720945 ADU720933:AEY720945 ANQ720933:AOU720945 AXM720933:AYQ720945 BHI720933:BIM720945 BRE720933:BSI720945 CBA720933:CCE720945 CKW720933:CMA720945 CUS720933:CVW720945 DEO720933:DFS720945 DOK720933:DPO720945 DYG720933:DZK720945 EIC720933:EJG720945 ERY720933:ETC720945 FBU720933:FCY720945 FLQ720933:FMU720945 FVM720933:FWQ720945 GFI720933:GGM720945 GPE720933:GQI720945 GZA720933:HAE720945 HIW720933:HKA720945 HSS720933:HTW720945 ICO720933:IDS720945 IMK720933:INO720945 IWG720933:IXK720945 JGC720933:JHG720945 JPY720933:JRC720945 JZU720933:KAY720945 KJQ720933:KKU720945 KTM720933:KUQ720945 LDI720933:LEM720945 LNE720933:LOI720945 LXA720933:LYE720945 MGW720933:MIA720945 MQS720933:MRW720945 NAO720933:NBS720945 NKK720933:NLO720945 NUG720933:NVK720945 OEC720933:OFG720945 ONY720933:OPC720945 OXU720933:OYY720945 PHQ720933:PIU720945 PRM720933:PSQ720945 QBI720933:QCM720945 QLE720933:QMI720945 QVA720933:QWE720945 REW720933:RGA720945 ROS720933:RPW720945 RYO720933:RZS720945 SIK720933:SJO720945 SSG720933:STK720945 TCC720933:TDG720945 TLY720933:TNC720945 TVU720933:TWY720945 UFQ720933:UGU720945 UPM720933:UQQ720945 UZI720933:VAM720945 VJE720933:VKI720945 VTA720933:VUE720945 WCW720933:WEA720945 WMS720933:WNW720945 WWO720933:WXS720945 F786469:AK786481 KC786469:LG786481 TY786469:VC786481 ADU786469:AEY786481 ANQ786469:AOU786481 AXM786469:AYQ786481 BHI786469:BIM786481 BRE786469:BSI786481 CBA786469:CCE786481 CKW786469:CMA786481 CUS786469:CVW786481 DEO786469:DFS786481 DOK786469:DPO786481 DYG786469:DZK786481 EIC786469:EJG786481 ERY786469:ETC786481 FBU786469:FCY786481 FLQ786469:FMU786481 FVM786469:FWQ786481 GFI786469:GGM786481 GPE786469:GQI786481 GZA786469:HAE786481 HIW786469:HKA786481 HSS786469:HTW786481 ICO786469:IDS786481 IMK786469:INO786481 IWG786469:IXK786481 JGC786469:JHG786481 JPY786469:JRC786481 JZU786469:KAY786481 KJQ786469:KKU786481 KTM786469:KUQ786481 LDI786469:LEM786481 LNE786469:LOI786481 LXA786469:LYE786481 MGW786469:MIA786481 MQS786469:MRW786481 NAO786469:NBS786481 NKK786469:NLO786481 NUG786469:NVK786481 OEC786469:OFG786481 ONY786469:OPC786481 OXU786469:OYY786481 PHQ786469:PIU786481 PRM786469:PSQ786481 QBI786469:QCM786481 QLE786469:QMI786481 QVA786469:QWE786481 REW786469:RGA786481 ROS786469:RPW786481 RYO786469:RZS786481 SIK786469:SJO786481 SSG786469:STK786481 TCC786469:TDG786481 TLY786469:TNC786481 TVU786469:TWY786481 UFQ786469:UGU786481 UPM786469:UQQ786481 UZI786469:VAM786481 VJE786469:VKI786481 VTA786469:VUE786481 WCW786469:WEA786481 WMS786469:WNW786481 WWO786469:WXS786481 F852005:AK852017 KC852005:LG852017 TY852005:VC852017 ADU852005:AEY852017 ANQ852005:AOU852017 AXM852005:AYQ852017 BHI852005:BIM852017 BRE852005:BSI852017 CBA852005:CCE852017 CKW852005:CMA852017 CUS852005:CVW852017 DEO852005:DFS852017 DOK852005:DPO852017 DYG852005:DZK852017 EIC852005:EJG852017 ERY852005:ETC852017 FBU852005:FCY852017 FLQ852005:FMU852017 FVM852005:FWQ852017 GFI852005:GGM852017 GPE852005:GQI852017 GZA852005:HAE852017 HIW852005:HKA852017 HSS852005:HTW852017 ICO852005:IDS852017 IMK852005:INO852017 IWG852005:IXK852017 JGC852005:JHG852017 JPY852005:JRC852017 JZU852005:KAY852017 KJQ852005:KKU852017 KTM852005:KUQ852017 LDI852005:LEM852017 LNE852005:LOI852017 LXA852005:LYE852017 MGW852005:MIA852017 MQS852005:MRW852017 NAO852005:NBS852017 NKK852005:NLO852017 NUG852005:NVK852017 OEC852005:OFG852017 ONY852005:OPC852017 OXU852005:OYY852017 PHQ852005:PIU852017 PRM852005:PSQ852017 QBI852005:QCM852017 QLE852005:QMI852017 QVA852005:QWE852017 REW852005:RGA852017 ROS852005:RPW852017 RYO852005:RZS852017 SIK852005:SJO852017 SSG852005:STK852017 TCC852005:TDG852017 TLY852005:TNC852017 TVU852005:TWY852017 UFQ852005:UGU852017 UPM852005:UQQ852017 UZI852005:VAM852017 VJE852005:VKI852017 VTA852005:VUE852017 WCW852005:WEA852017 WMS852005:WNW852017 WWO852005:WXS852017 F917541:AK917553 KC917541:LG917553 TY917541:VC917553 ADU917541:AEY917553 ANQ917541:AOU917553 AXM917541:AYQ917553 BHI917541:BIM917553 BRE917541:BSI917553 CBA917541:CCE917553 CKW917541:CMA917553 CUS917541:CVW917553 DEO917541:DFS917553 DOK917541:DPO917553 DYG917541:DZK917553 EIC917541:EJG917553 ERY917541:ETC917553 FBU917541:FCY917553 FLQ917541:FMU917553 FVM917541:FWQ917553 GFI917541:GGM917553 GPE917541:GQI917553 GZA917541:HAE917553 HIW917541:HKA917553 HSS917541:HTW917553 ICO917541:IDS917553 IMK917541:INO917553 IWG917541:IXK917553 JGC917541:JHG917553 JPY917541:JRC917553 JZU917541:KAY917553 KJQ917541:KKU917553 KTM917541:KUQ917553 LDI917541:LEM917553 LNE917541:LOI917553 LXA917541:LYE917553 MGW917541:MIA917553 MQS917541:MRW917553 NAO917541:NBS917553 NKK917541:NLO917553 NUG917541:NVK917553 OEC917541:OFG917553 ONY917541:OPC917553 OXU917541:OYY917553 PHQ917541:PIU917553 PRM917541:PSQ917553 QBI917541:QCM917553 QLE917541:QMI917553 QVA917541:QWE917553 REW917541:RGA917553 ROS917541:RPW917553 RYO917541:RZS917553 SIK917541:SJO917553 SSG917541:STK917553 TCC917541:TDG917553 TLY917541:TNC917553 TVU917541:TWY917553 UFQ917541:UGU917553 UPM917541:UQQ917553 UZI917541:VAM917553 VJE917541:VKI917553 VTA917541:VUE917553 WCW917541:WEA917553 WMS917541:WNW917553 WWO917541:WXS917553 F983077:AK983089 KC983077:LG983089 TY983077:VC983089 ADU983077:AEY983089 ANQ983077:AOU983089 AXM983077:AYQ983089 BHI983077:BIM983089 BRE983077:BSI983089 CBA983077:CCE983089 CKW983077:CMA983089 CUS983077:CVW983089 DEO983077:DFS983089 DOK983077:DPO983089 DYG983077:DZK983089 EIC983077:EJG983089 ERY983077:ETC983089 FBU983077:FCY983089 FLQ983077:FMU983089 FVM983077:FWQ983089 GFI983077:GGM983089 GPE983077:GQI983089 GZA983077:HAE983089 HIW983077:HKA983089 HSS983077:HTW983089 ICO983077:IDS983089 IMK983077:INO983089 IWG983077:IXK983089 JGC983077:JHG983089 JPY983077:JRC983089 JZU983077:KAY983089 KJQ983077:KKU983089 KTM983077:KUQ983089 LDI983077:LEM983089 LNE983077:LOI983089 LXA983077:LYE983089 MGW983077:MIA983089 MQS983077:MRW983089 NAO983077:NBS983089 NKK983077:NLO983089 NUG983077:NVK983089 OEC983077:OFG983089 ONY983077:OPC983089 OXU983077:OYY983089 PHQ983077:PIU983089 PRM983077:PSQ983089 QBI983077:QCM983089 QLE983077:QMI983089 QVA983077:QWE983089 REW983077:RGA983089 ROS983077:RPW983089 RYO983077:RZS983089 SIK983077:SJO983089 SSG983077:STK983089 TCC983077:TDG983089 TLY983077:TNC983089 TVU983077:TWY983089 UFQ983077:UGU983089 UPM983077:UQQ983089 UZI983077:VAM983089 VJE983077:VKI983089 VTA983077:VUE983089 WCW983077:WEA983089 WMS983077:WNW983089 G37:AK49" xr:uid="{00000000-0002-0000-0300-000002000000}">
      <formula1>"出"</formula1>
    </dataValidation>
    <dataValidation type="whole" operator="lessThanOrEqual" allowBlank="1" showInputMessage="1" showErrorMessage="1" error="月当たりの上限額は２万円となります。_x000a_（男性研修生は対象外）" sqref="BE19:BE48 BE65555:BE65584 BE131091:BE131120 BE196627:BE196656 BE262163:BE262192 BE327699:BE327728 BE393235:BE393264 BE458771:BE458800 BE524307:BE524336 BE589843:BE589872 BE655379:BE655408 BE720915:BE720944 BE786451:BE786480 BE851987:BE852016 BE917523:BE917552 BE983059:BE983088" xr:uid="{00000000-0002-0000-0300-000003000000}">
      <formula1>20000</formula1>
    </dataValidation>
    <dataValidation type="list" allowBlank="1" showInputMessage="1" showErrorMessage="1" sqref="B11:B30" xr:uid="{00000000-0002-0000-0300-000004000000}">
      <formula1>"TR,FW1,FW2,FW3"</formula1>
    </dataValidation>
  </dataValidations>
  <printOptions horizontalCentered="1" verticalCentered="1"/>
  <pageMargins left="0.19685039370078741" right="0.19685039370078741" top="0.39370078740157483" bottom="0" header="0" footer="0.19685039370078741"/>
  <pageSetup paperSize="9" scale="59" orientation="landscape" cellComments="asDisplayed" r:id="rId1"/>
  <headerFooter alignWithMargins="0"/>
  <colBreaks count="1" manualBreakCount="1">
    <brk id="43" max="54"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Blanks" priority="7" stopIfTrue="1" id="{0B6AC9B5-63CF-41DA-8B15-0614A78F9D09}">
            <xm:f>LEN(TRIM(【6月】月集計表!AU9))=0</xm:f>
            <x14:dxf>
              <fill>
                <patternFill>
                  <bgColor rgb="FFCCFFFF"/>
                </patternFill>
              </fill>
            </x14:dxf>
          </x14:cfRule>
          <xm:sqref>AV9:AV48 AX19:AX48 AZ9:AZ28 BB9:BB28 BD29:BD48 BF9:BF48 BC19:BD28 BE19:BE48</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CE100"/>
  <sheetViews>
    <sheetView view="pageBreakPreview" zoomScale="55" zoomScaleNormal="75" zoomScaleSheetLayoutView="55" workbookViewId="0">
      <selection activeCell="E11" sqref="E11:E30"/>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7" width="4.25" style="4" customWidth="1"/>
    <col min="38" max="38" width="9.875" style="4" customWidth="1"/>
    <col min="39" max="39" width="14.625" style="4" customWidth="1"/>
    <col min="40" max="40" width="12.375" style="4" bestFit="1" customWidth="1"/>
    <col min="41" max="41" width="12.5" style="4" bestFit="1" customWidth="1"/>
    <col min="42"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30.5" style="77" hidden="1" customWidth="1"/>
    <col min="80" max="81" width="13.375" style="77" hidden="1" customWidth="1"/>
    <col min="82" max="83" width="17" style="77"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28" t="s">
        <v>0</v>
      </c>
      <c r="B1" s="429"/>
      <c r="C1" s="429"/>
      <c r="D1" s="429"/>
      <c r="E1" s="430"/>
      <c r="F1" s="1"/>
      <c r="G1" s="2"/>
      <c r="H1" s="2"/>
      <c r="I1" s="2"/>
      <c r="J1" s="3"/>
      <c r="L1" s="5"/>
      <c r="AJ1" s="6"/>
      <c r="AK1" s="6"/>
      <c r="AO1" s="431" t="s">
        <v>1</v>
      </c>
      <c r="AP1" s="431"/>
      <c r="AQ1" s="59"/>
      <c r="AU1" s="135" t="s">
        <v>118</v>
      </c>
      <c r="AV1" s="425" t="s">
        <v>119</v>
      </c>
      <c r="AW1" s="400">
        <f>【9月】月集計表!AW1</f>
        <v>0</v>
      </c>
    </row>
    <row r="2" spans="1:83" ht="24" customHeight="1" thickBot="1">
      <c r="A2" s="7"/>
      <c r="B2" s="7"/>
      <c r="C2" s="7"/>
      <c r="D2" s="7"/>
      <c r="E2" s="7"/>
      <c r="G2" s="8"/>
      <c r="I2" s="9"/>
      <c r="J2" s="9"/>
      <c r="K2" s="9"/>
      <c r="L2" s="9"/>
      <c r="M2" s="9"/>
      <c r="N2" s="9"/>
      <c r="O2" s="9"/>
      <c r="P2" s="9"/>
      <c r="Q2" s="9"/>
      <c r="R2" s="9"/>
      <c r="W2" s="10"/>
      <c r="X2" s="10"/>
      <c r="AJ2" s="11"/>
      <c r="AK2" s="11"/>
      <c r="AO2" s="432"/>
      <c r="AP2" s="432"/>
      <c r="AQ2" s="60"/>
      <c r="AV2" s="425"/>
      <c r="AW2" s="401"/>
    </row>
    <row r="3" spans="1:83" ht="24" customHeight="1">
      <c r="A3" s="433">
        <v>44500</v>
      </c>
      <c r="B3" s="433"/>
      <c r="C3" s="433"/>
      <c r="D3" s="433"/>
      <c r="E3" s="433"/>
      <c r="F3" s="433"/>
      <c r="G3" s="433"/>
      <c r="H3" s="434" t="s">
        <v>2</v>
      </c>
      <c r="I3" s="434"/>
      <c r="J3" s="434"/>
      <c r="K3" s="434"/>
      <c r="L3" s="434"/>
      <c r="M3" s="434"/>
      <c r="N3" s="434"/>
      <c r="O3" s="434"/>
      <c r="P3" s="434"/>
      <c r="Q3" s="434"/>
      <c r="R3" s="434"/>
      <c r="S3" s="434"/>
      <c r="T3" s="434"/>
      <c r="U3" s="434"/>
      <c r="V3" s="434"/>
      <c r="W3" s="434"/>
      <c r="X3" s="434"/>
      <c r="Y3" s="434"/>
      <c r="Z3" s="434"/>
      <c r="AJ3" s="11"/>
      <c r="AK3" s="11"/>
      <c r="AO3" s="432"/>
      <c r="AP3" s="432"/>
      <c r="AQ3" s="60"/>
      <c r="AS3" s="402">
        <f>A3</f>
        <v>44500</v>
      </c>
      <c r="AT3" s="403"/>
      <c r="AU3" s="403"/>
      <c r="AV3" s="403"/>
      <c r="AW3" s="404" t="s">
        <v>120</v>
      </c>
      <c r="AX3" s="404"/>
      <c r="AY3" s="404"/>
      <c r="AZ3" s="404"/>
      <c r="BA3" s="404"/>
      <c r="BB3" s="404"/>
      <c r="BC3" s="140"/>
      <c r="BD3" s="141" t="s">
        <v>3</v>
      </c>
      <c r="BE3" s="426" t="str">
        <f>IF(AE5="","",AE5)</f>
        <v/>
      </c>
      <c r="BF3" s="427"/>
    </row>
    <row r="4" spans="1:83" ht="8.1" customHeight="1">
      <c r="A4" s="433"/>
      <c r="B4" s="433"/>
      <c r="C4" s="433"/>
      <c r="D4" s="433"/>
      <c r="E4" s="433"/>
      <c r="F4" s="433"/>
      <c r="G4" s="433"/>
      <c r="H4" s="434"/>
      <c r="I4" s="434"/>
      <c r="J4" s="434"/>
      <c r="K4" s="434"/>
      <c r="L4" s="434"/>
      <c r="M4" s="434"/>
      <c r="N4" s="434"/>
      <c r="O4" s="434"/>
      <c r="P4" s="434"/>
      <c r="Q4" s="434"/>
      <c r="R4" s="434"/>
      <c r="S4" s="434"/>
      <c r="T4" s="434"/>
      <c r="U4" s="434"/>
      <c r="V4" s="434"/>
      <c r="W4" s="434"/>
      <c r="X4" s="434"/>
      <c r="Y4" s="434"/>
      <c r="Z4" s="434"/>
      <c r="AJ4" s="11"/>
      <c r="AK4" s="11"/>
      <c r="AO4" s="61"/>
      <c r="AP4" s="61"/>
      <c r="AQ4" s="60"/>
      <c r="AS4" s="403"/>
      <c r="AT4" s="403"/>
      <c r="AU4" s="403"/>
      <c r="AV4" s="403"/>
      <c r="AW4" s="404"/>
      <c r="AX4" s="404"/>
      <c r="AY4" s="404"/>
      <c r="AZ4" s="404"/>
      <c r="BA4" s="404"/>
      <c r="BB4" s="404"/>
      <c r="BC4" s="140"/>
      <c r="BD4" s="88"/>
    </row>
    <row r="5" spans="1:83" ht="24" customHeight="1">
      <c r="A5" s="433"/>
      <c r="B5" s="433"/>
      <c r="C5" s="433"/>
      <c r="D5" s="433"/>
      <c r="E5" s="433"/>
      <c r="F5" s="433"/>
      <c r="G5" s="433"/>
      <c r="H5" s="434"/>
      <c r="I5" s="434"/>
      <c r="J5" s="434"/>
      <c r="K5" s="434"/>
      <c r="L5" s="434"/>
      <c r="M5" s="434"/>
      <c r="N5" s="434"/>
      <c r="O5" s="434"/>
      <c r="P5" s="434"/>
      <c r="Q5" s="434"/>
      <c r="R5" s="434"/>
      <c r="S5" s="434"/>
      <c r="T5" s="434"/>
      <c r="U5" s="434"/>
      <c r="V5" s="434"/>
      <c r="W5" s="434"/>
      <c r="X5" s="434"/>
      <c r="Y5" s="434"/>
      <c r="Z5" s="434"/>
      <c r="AB5" s="435" t="s">
        <v>3</v>
      </c>
      <c r="AC5" s="435"/>
      <c r="AD5" s="435"/>
      <c r="AE5" s="522"/>
      <c r="AF5" s="522"/>
      <c r="AG5" s="522"/>
      <c r="AH5" s="522"/>
      <c r="AI5" s="522"/>
      <c r="AJ5" s="522"/>
      <c r="AK5" s="522"/>
      <c r="AL5" s="141" t="s">
        <v>4</v>
      </c>
      <c r="AM5" s="439"/>
      <c r="AN5" s="440"/>
      <c r="AO5" s="440"/>
      <c r="AP5" s="440"/>
      <c r="AQ5" s="441"/>
      <c r="AS5" s="403"/>
      <c r="AT5" s="403"/>
      <c r="AU5" s="403"/>
      <c r="AV5" s="403"/>
      <c r="AW5" s="404"/>
      <c r="AX5" s="404"/>
      <c r="AY5" s="404"/>
      <c r="AZ5" s="404"/>
      <c r="BA5" s="404"/>
      <c r="BB5" s="404"/>
      <c r="BC5" s="140"/>
      <c r="BD5" s="141" t="s">
        <v>121</v>
      </c>
      <c r="BE5" s="426" t="str">
        <f>IF(AM5="","",AM5)</f>
        <v/>
      </c>
      <c r="BF5" s="427"/>
    </row>
    <row r="6" spans="1:83" ht="8.1" customHeight="1" thickBot="1">
      <c r="N6" s="8"/>
      <c r="O6" s="8"/>
      <c r="P6" s="8"/>
      <c r="Q6" s="8"/>
      <c r="R6" s="8"/>
      <c r="S6" s="8"/>
      <c r="T6" s="8"/>
      <c r="U6" s="8"/>
      <c r="V6" s="8"/>
      <c r="W6" s="8"/>
      <c r="X6" s="8"/>
      <c r="Y6" s="8"/>
      <c r="Z6" s="8"/>
      <c r="AA6" s="8"/>
      <c r="AB6" s="8"/>
      <c r="AC6" s="8"/>
      <c r="AJ6" s="8"/>
      <c r="AK6" s="8"/>
      <c r="AN6" s="8"/>
    </row>
    <row r="7" spans="1:83" ht="15.75" customHeight="1">
      <c r="A7" s="442" t="s">
        <v>5</v>
      </c>
      <c r="B7" s="443"/>
      <c r="C7" s="421" t="s">
        <v>6</v>
      </c>
      <c r="D7" s="421" t="s">
        <v>7</v>
      </c>
      <c r="E7" s="447" t="s">
        <v>112</v>
      </c>
      <c r="F7" s="447" t="s">
        <v>8</v>
      </c>
      <c r="G7" s="417">
        <f t="shared" ref="G7:AK7" si="0">G36</f>
        <v>44470</v>
      </c>
      <c r="H7" s="417">
        <f t="shared" si="0"/>
        <v>44471</v>
      </c>
      <c r="I7" s="417">
        <f t="shared" si="0"/>
        <v>44472</v>
      </c>
      <c r="J7" s="417">
        <f t="shared" si="0"/>
        <v>44473</v>
      </c>
      <c r="K7" s="417">
        <f t="shared" si="0"/>
        <v>44474</v>
      </c>
      <c r="L7" s="417">
        <f t="shared" si="0"/>
        <v>44475</v>
      </c>
      <c r="M7" s="417">
        <f t="shared" si="0"/>
        <v>44476</v>
      </c>
      <c r="N7" s="417">
        <f t="shared" si="0"/>
        <v>44477</v>
      </c>
      <c r="O7" s="417">
        <f t="shared" si="0"/>
        <v>44478</v>
      </c>
      <c r="P7" s="417">
        <f t="shared" si="0"/>
        <v>44479</v>
      </c>
      <c r="Q7" s="417">
        <f t="shared" si="0"/>
        <v>44480</v>
      </c>
      <c r="R7" s="417">
        <f t="shared" si="0"/>
        <v>44481</v>
      </c>
      <c r="S7" s="417">
        <f t="shared" si="0"/>
        <v>44482</v>
      </c>
      <c r="T7" s="417">
        <f t="shared" si="0"/>
        <v>44483</v>
      </c>
      <c r="U7" s="417">
        <f t="shared" si="0"/>
        <v>44484</v>
      </c>
      <c r="V7" s="417">
        <f t="shared" si="0"/>
        <v>44485</v>
      </c>
      <c r="W7" s="417">
        <f t="shared" si="0"/>
        <v>44486</v>
      </c>
      <c r="X7" s="417">
        <f t="shared" si="0"/>
        <v>44487</v>
      </c>
      <c r="Y7" s="417">
        <f t="shared" si="0"/>
        <v>44488</v>
      </c>
      <c r="Z7" s="417">
        <f t="shared" si="0"/>
        <v>44489</v>
      </c>
      <c r="AA7" s="417">
        <f t="shared" si="0"/>
        <v>44490</v>
      </c>
      <c r="AB7" s="417">
        <f t="shared" si="0"/>
        <v>44491</v>
      </c>
      <c r="AC7" s="417">
        <f t="shared" si="0"/>
        <v>44492</v>
      </c>
      <c r="AD7" s="417">
        <f t="shared" si="0"/>
        <v>44493</v>
      </c>
      <c r="AE7" s="417">
        <f t="shared" si="0"/>
        <v>44494</v>
      </c>
      <c r="AF7" s="417">
        <f t="shared" si="0"/>
        <v>44495</v>
      </c>
      <c r="AG7" s="417">
        <f t="shared" si="0"/>
        <v>44496</v>
      </c>
      <c r="AH7" s="417">
        <f t="shared" si="0"/>
        <v>44497</v>
      </c>
      <c r="AI7" s="417">
        <f t="shared" si="0"/>
        <v>44498</v>
      </c>
      <c r="AJ7" s="455">
        <f t="shared" si="0"/>
        <v>44499</v>
      </c>
      <c r="AK7" s="455">
        <f t="shared" si="0"/>
        <v>44500</v>
      </c>
      <c r="AL7" s="450" t="s">
        <v>9</v>
      </c>
      <c r="AM7" s="450" t="s">
        <v>10</v>
      </c>
      <c r="AN7" s="450" t="s">
        <v>11</v>
      </c>
      <c r="AO7" s="450" t="s">
        <v>12</v>
      </c>
      <c r="AP7" s="13"/>
      <c r="AQ7" s="13"/>
      <c r="AR7" s="419"/>
      <c r="AS7" s="421" t="s">
        <v>144</v>
      </c>
      <c r="AT7" s="421" t="s">
        <v>122</v>
      </c>
      <c r="AU7" s="423" t="s">
        <v>123</v>
      </c>
      <c r="AV7" s="416" t="s">
        <v>124</v>
      </c>
      <c r="AW7" s="415" t="s">
        <v>125</v>
      </c>
      <c r="AX7" s="416" t="s">
        <v>126</v>
      </c>
      <c r="AY7" s="415" t="s">
        <v>127</v>
      </c>
      <c r="AZ7" s="416" t="s">
        <v>128</v>
      </c>
      <c r="BA7" s="415" t="s">
        <v>129</v>
      </c>
      <c r="BB7" s="405" t="s">
        <v>130</v>
      </c>
      <c r="BC7" s="407" t="s">
        <v>131</v>
      </c>
      <c r="BD7" s="409" t="s">
        <v>132</v>
      </c>
      <c r="BE7" s="411" t="s">
        <v>133</v>
      </c>
      <c r="BF7" s="413" t="s">
        <v>134</v>
      </c>
    </row>
    <row r="8" spans="1:83" ht="15.75" customHeight="1" thickBot="1">
      <c r="A8" s="444"/>
      <c r="B8" s="445"/>
      <c r="C8" s="446"/>
      <c r="D8" s="446"/>
      <c r="E8" s="448"/>
      <c r="F8" s="448"/>
      <c r="G8" s="418" t="s">
        <v>13</v>
      </c>
      <c r="H8" s="418" t="s">
        <v>14</v>
      </c>
      <c r="I8" s="418" t="s">
        <v>15</v>
      </c>
      <c r="J8" s="418" t="s">
        <v>16</v>
      </c>
      <c r="K8" s="418" t="s">
        <v>17</v>
      </c>
      <c r="L8" s="418" t="s">
        <v>18</v>
      </c>
      <c r="M8" s="418" t="s">
        <v>19</v>
      </c>
      <c r="N8" s="418" t="s">
        <v>20</v>
      </c>
      <c r="O8" s="418" t="s">
        <v>21</v>
      </c>
      <c r="P8" s="418" t="s">
        <v>22</v>
      </c>
      <c r="Q8" s="418" t="s">
        <v>23</v>
      </c>
      <c r="R8" s="418" t="s">
        <v>24</v>
      </c>
      <c r="S8" s="418" t="s">
        <v>25</v>
      </c>
      <c r="T8" s="418" t="s">
        <v>26</v>
      </c>
      <c r="U8" s="418" t="s">
        <v>27</v>
      </c>
      <c r="V8" s="418" t="s">
        <v>28</v>
      </c>
      <c r="W8" s="418">
        <v>0</v>
      </c>
      <c r="X8" s="418">
        <v>0</v>
      </c>
      <c r="Y8" s="418">
        <v>0</v>
      </c>
      <c r="Z8" s="418">
        <v>0</v>
      </c>
      <c r="AA8" s="418">
        <v>0</v>
      </c>
      <c r="AB8" s="418">
        <v>0</v>
      </c>
      <c r="AC8" s="418">
        <v>0</v>
      </c>
      <c r="AD8" s="418">
        <v>0</v>
      </c>
      <c r="AE8" s="418">
        <v>0</v>
      </c>
      <c r="AF8" s="418">
        <v>0</v>
      </c>
      <c r="AG8" s="418">
        <v>0</v>
      </c>
      <c r="AH8" s="418">
        <v>0</v>
      </c>
      <c r="AI8" s="418">
        <v>0</v>
      </c>
      <c r="AJ8" s="456">
        <v>0</v>
      </c>
      <c r="AK8" s="456">
        <v>0</v>
      </c>
      <c r="AL8" s="451"/>
      <c r="AM8" s="451"/>
      <c r="AN8" s="451"/>
      <c r="AO8" s="451"/>
      <c r="AP8" s="13"/>
      <c r="AQ8" s="13"/>
      <c r="AR8" s="420"/>
      <c r="AS8" s="422"/>
      <c r="AT8" s="422"/>
      <c r="AU8" s="424"/>
      <c r="AV8" s="406"/>
      <c r="AW8" s="410"/>
      <c r="AX8" s="406"/>
      <c r="AY8" s="410"/>
      <c r="AZ8" s="406"/>
      <c r="BA8" s="410"/>
      <c r="BB8" s="406"/>
      <c r="BC8" s="408"/>
      <c r="BD8" s="410"/>
      <c r="BE8" s="412"/>
      <c r="BF8" s="414"/>
      <c r="CA8" s="521" t="s">
        <v>113</v>
      </c>
      <c r="CB8" s="498" t="s">
        <v>114</v>
      </c>
      <c r="CC8" s="498" t="s">
        <v>115</v>
      </c>
      <c r="CD8" s="498" t="s">
        <v>116</v>
      </c>
      <c r="CE8" s="498" t="s">
        <v>117</v>
      </c>
    </row>
    <row r="9" spans="1:83" ht="15.75" customHeight="1">
      <c r="A9" s="444"/>
      <c r="B9" s="445"/>
      <c r="C9" s="446"/>
      <c r="D9" s="446"/>
      <c r="E9" s="448"/>
      <c r="F9" s="448"/>
      <c r="G9" s="418">
        <v>42380</v>
      </c>
      <c r="H9" s="418">
        <v>42411</v>
      </c>
      <c r="I9" s="418">
        <v>42449</v>
      </c>
      <c r="J9" s="418">
        <v>42450</v>
      </c>
      <c r="K9" s="418">
        <v>42489</v>
      </c>
      <c r="L9" s="418">
        <v>42493</v>
      </c>
      <c r="M9" s="418">
        <v>42494</v>
      </c>
      <c r="N9" s="418">
        <v>42495</v>
      </c>
      <c r="O9" s="418">
        <v>42569</v>
      </c>
      <c r="P9" s="418">
        <v>42593</v>
      </c>
      <c r="Q9" s="418">
        <v>42632</v>
      </c>
      <c r="R9" s="418">
        <v>42635</v>
      </c>
      <c r="S9" s="418">
        <v>42653</v>
      </c>
      <c r="T9" s="418">
        <v>42677</v>
      </c>
      <c r="U9" s="418">
        <v>42697</v>
      </c>
      <c r="V9" s="418">
        <v>42727</v>
      </c>
      <c r="W9" s="418">
        <v>0</v>
      </c>
      <c r="X9" s="418">
        <v>0</v>
      </c>
      <c r="Y9" s="418">
        <v>0</v>
      </c>
      <c r="Z9" s="418">
        <v>0</v>
      </c>
      <c r="AA9" s="418">
        <v>0</v>
      </c>
      <c r="AB9" s="418">
        <v>0</v>
      </c>
      <c r="AC9" s="418">
        <v>0</v>
      </c>
      <c r="AD9" s="418">
        <v>0</v>
      </c>
      <c r="AE9" s="418">
        <v>0</v>
      </c>
      <c r="AF9" s="418">
        <v>0</v>
      </c>
      <c r="AG9" s="418">
        <v>0</v>
      </c>
      <c r="AH9" s="418">
        <v>0</v>
      </c>
      <c r="AI9" s="418">
        <v>0</v>
      </c>
      <c r="AJ9" s="456">
        <v>0</v>
      </c>
      <c r="AK9" s="456">
        <v>0</v>
      </c>
      <c r="AL9" s="451"/>
      <c r="AM9" s="451"/>
      <c r="AN9" s="451"/>
      <c r="AO9" s="451"/>
      <c r="AP9" s="14"/>
      <c r="AQ9" s="13"/>
      <c r="AR9" s="384" t="s">
        <v>135</v>
      </c>
      <c r="AS9" s="387" t="str">
        <f>IFERROR(INDEX($B$11:$F$31,MATCH("TR",$B$11:$B$31,0),2),"")</f>
        <v/>
      </c>
      <c r="AT9" s="389"/>
      <c r="AU9" s="391" t="str">
        <f>IFERROR(INDEX($B$11:$F$31,MATCH("TR",$B$11:$B$31,0),5),"")</f>
        <v/>
      </c>
      <c r="AV9" s="365"/>
      <c r="AW9" s="361">
        <f>IF(90000&lt;=AV9,90000,AV9)</f>
        <v>0</v>
      </c>
      <c r="AX9" s="362"/>
      <c r="AY9" s="363"/>
      <c r="AZ9" s="365"/>
      <c r="BA9" s="361">
        <f>IF(20000&lt;=AZ9,20000,AZ9)</f>
        <v>0</v>
      </c>
      <c r="BB9" s="365"/>
      <c r="BC9" s="398"/>
      <c r="BD9" s="363"/>
      <c r="BE9" s="399"/>
      <c r="BF9" s="358"/>
      <c r="BH9" s="301" t="s">
        <v>44</v>
      </c>
      <c r="BI9" s="302"/>
      <c r="BJ9" s="115">
        <f>IF(AW1&lt;&gt;"",AW1,BH13)</f>
        <v>0</v>
      </c>
      <c r="BK9" s="116"/>
      <c r="BL9" s="116"/>
      <c r="BM9" s="116"/>
      <c r="BN9" s="116"/>
      <c r="BO9" s="116"/>
      <c r="BP9" s="116"/>
      <c r="BQ9" s="116"/>
      <c r="BR9" s="116"/>
      <c r="BS9" s="116"/>
      <c r="BT9" s="116"/>
      <c r="BU9" s="116"/>
      <c r="BV9" s="116"/>
      <c r="BW9" s="116"/>
      <c r="BX9" s="116"/>
      <c r="BY9" s="116"/>
      <c r="BZ9" s="116"/>
      <c r="CA9" s="521"/>
      <c r="CB9" s="498"/>
      <c r="CC9" s="498"/>
      <c r="CD9" s="498"/>
      <c r="CE9" s="498"/>
    </row>
    <row r="10" spans="1:83" ht="15.75" customHeight="1" thickBot="1">
      <c r="A10" s="444"/>
      <c r="B10" s="445"/>
      <c r="C10" s="422"/>
      <c r="D10" s="422"/>
      <c r="E10" s="449"/>
      <c r="F10" s="449"/>
      <c r="G10" s="418">
        <v>0</v>
      </c>
      <c r="H10" s="418">
        <v>0</v>
      </c>
      <c r="I10" s="418">
        <v>0</v>
      </c>
      <c r="J10" s="418">
        <v>0</v>
      </c>
      <c r="K10" s="418">
        <v>0</v>
      </c>
      <c r="L10" s="418">
        <v>0</v>
      </c>
      <c r="M10" s="418">
        <v>0</v>
      </c>
      <c r="N10" s="418">
        <v>0</v>
      </c>
      <c r="O10" s="418">
        <v>0</v>
      </c>
      <c r="P10" s="418">
        <v>0</v>
      </c>
      <c r="Q10" s="418">
        <v>0</v>
      </c>
      <c r="R10" s="418">
        <v>0</v>
      </c>
      <c r="S10" s="418">
        <v>0</v>
      </c>
      <c r="T10" s="418">
        <v>0</v>
      </c>
      <c r="U10" s="418">
        <v>0</v>
      </c>
      <c r="V10" s="418">
        <v>0</v>
      </c>
      <c r="W10" s="418">
        <v>0</v>
      </c>
      <c r="X10" s="418">
        <v>0</v>
      </c>
      <c r="Y10" s="418">
        <v>0</v>
      </c>
      <c r="Z10" s="418">
        <v>0</v>
      </c>
      <c r="AA10" s="418">
        <v>0</v>
      </c>
      <c r="AB10" s="418">
        <v>0</v>
      </c>
      <c r="AC10" s="418">
        <v>0</v>
      </c>
      <c r="AD10" s="418">
        <v>0</v>
      </c>
      <c r="AE10" s="418">
        <v>0</v>
      </c>
      <c r="AF10" s="418">
        <v>0</v>
      </c>
      <c r="AG10" s="418">
        <v>0</v>
      </c>
      <c r="AH10" s="418">
        <v>0</v>
      </c>
      <c r="AI10" s="418">
        <v>0</v>
      </c>
      <c r="AJ10" s="456">
        <v>0</v>
      </c>
      <c r="AK10" s="456">
        <v>0</v>
      </c>
      <c r="AL10" s="451"/>
      <c r="AM10" s="451"/>
      <c r="AN10" s="524"/>
      <c r="AO10" s="524"/>
      <c r="AP10" s="14"/>
      <c r="AQ10" s="13"/>
      <c r="AR10" s="385"/>
      <c r="AS10" s="388"/>
      <c r="AT10" s="390"/>
      <c r="AU10" s="523"/>
      <c r="AV10" s="348"/>
      <c r="AW10" s="341"/>
      <c r="AX10" s="335"/>
      <c r="AY10" s="342"/>
      <c r="AZ10" s="340"/>
      <c r="BA10" s="341"/>
      <c r="BB10" s="340"/>
      <c r="BC10" s="393"/>
      <c r="BD10" s="342"/>
      <c r="BE10" s="395"/>
      <c r="BF10" s="315"/>
      <c r="BH10" s="116"/>
      <c r="BI10" s="116"/>
      <c r="BJ10" s="116"/>
      <c r="BK10" s="116"/>
      <c r="BL10" s="116"/>
      <c r="BM10" s="116"/>
      <c r="BN10" s="116"/>
      <c r="BO10" s="116"/>
      <c r="BP10" s="116"/>
      <c r="BQ10" s="116"/>
      <c r="BR10" s="116"/>
      <c r="BS10" s="116"/>
      <c r="BT10" s="116"/>
      <c r="BU10" s="116"/>
      <c r="BV10" s="116"/>
      <c r="BW10" s="116"/>
      <c r="BX10" s="116"/>
      <c r="BY10" s="116"/>
      <c r="BZ10" s="116"/>
      <c r="CA10" s="521"/>
      <c r="CB10" s="498"/>
      <c r="CC10" s="498"/>
      <c r="CD10" s="498"/>
      <c r="CE10" s="498"/>
    </row>
    <row r="11" spans="1:83" ht="15.75" customHeight="1">
      <c r="A11" s="452" t="s">
        <v>29</v>
      </c>
      <c r="B11" s="147"/>
      <c r="C11" s="15">
        <v>1</v>
      </c>
      <c r="D11" s="62"/>
      <c r="E11" s="150"/>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69"/>
      <c r="AL11" s="18">
        <f t="shared" ref="AL11:AL29" si="1">COUNTA(G11:AK11)-COUNTIF(G11:AK11,"集")-COUNTIF(G11:AK11,"休")-COUNTIF(G11:AK11,"外")</f>
        <v>0</v>
      </c>
      <c r="AM11" s="18">
        <f t="shared" ref="AM11:AM30" si="2">COUNTIF(G11:AK11,"集")</f>
        <v>0</v>
      </c>
      <c r="AN11" s="81">
        <f t="shared" ref="AN11:AN30" si="3">AL11+CD11</f>
        <v>0</v>
      </c>
      <c r="AO11" s="81">
        <f t="shared" ref="AO11:AO30" si="4">AM11+CE11</f>
        <v>0</v>
      </c>
      <c r="AP11" s="14"/>
      <c r="AQ11" s="13"/>
      <c r="AR11" s="385"/>
      <c r="AS11" s="343" t="str">
        <f ca="1">IF(AS9="","",IFERROR(INDEX(INDIRECT("$B$" &amp; AS9+11 &amp;  ":$F$31"),MATCH("TR",INDIRECT("$B$" &amp; AS9+11 &amp; ":$B$31"),0),2),""))</f>
        <v/>
      </c>
      <c r="AT11" s="344"/>
      <c r="AU11" s="359" t="str">
        <f ca="1">IF(AS9="","",IFERROR(INDEX(INDIRECT("$B$" &amp; AS9+11 &amp;  ":$F$31"),MATCH("TR",INDIRECT("$B$" &amp; AS9+11 &amp; ":$B$31"),0),5),""))</f>
        <v/>
      </c>
      <c r="AV11" s="340"/>
      <c r="AW11" s="341">
        <f>IF(90000&lt;=AV11,90000,AV11)</f>
        <v>0</v>
      </c>
      <c r="AX11" s="335"/>
      <c r="AY11" s="342"/>
      <c r="AZ11" s="340"/>
      <c r="BA11" s="341">
        <f>IF(20000&lt;=AZ11,20000,AZ11)</f>
        <v>0</v>
      </c>
      <c r="BB11" s="340"/>
      <c r="BC11" s="393"/>
      <c r="BD11" s="342"/>
      <c r="BE11" s="395"/>
      <c r="BF11" s="315"/>
      <c r="BH11" s="303" t="s">
        <v>46</v>
      </c>
      <c r="BI11" s="303"/>
      <c r="BJ11" s="303"/>
      <c r="BK11" s="303"/>
      <c r="BL11" s="130" t="s">
        <v>47</v>
      </c>
      <c r="BM11" s="130" t="s">
        <v>48</v>
      </c>
      <c r="BN11" s="118" t="s">
        <v>49</v>
      </c>
      <c r="BO11" s="121"/>
      <c r="BP11" s="121"/>
      <c r="BQ11" s="121"/>
      <c r="BR11" s="121"/>
      <c r="BS11" s="121"/>
      <c r="BT11" s="121"/>
      <c r="BU11" s="121"/>
      <c r="BV11" s="121"/>
      <c r="BW11" s="121"/>
      <c r="BX11" s="121"/>
      <c r="BY11" s="121"/>
      <c r="BZ11" s="121"/>
      <c r="CA11" s="127" t="str">
        <f t="shared" ref="CA11:CA30" si="5">B11&amp;E11&amp;F11</f>
        <v/>
      </c>
      <c r="CB11" s="125">
        <f t="shared" ref="CB11:CB30" si="6">AN11</f>
        <v>0</v>
      </c>
      <c r="CC11" s="125">
        <f t="shared" ref="CC11:CC30" si="7">AO11</f>
        <v>0</v>
      </c>
      <c r="CD11" s="80">
        <f>IF(ISERROR(VLOOKUP($CA11,【9月】月集計表!$CA:$CC,2,FALSE))=TRUE,0,VLOOKUP($CA11,【9月】月集計表!$CA:$CC,2,FALSE))</f>
        <v>0</v>
      </c>
      <c r="CE11" s="80">
        <f>IF(ISERROR(VLOOKUP($CA11,【9月】月集計表!$CA:$CC,3,FALSE))=TRUE,0,VLOOKUP($CA11,【9月】月集計表!$CA:$CC,3,FALSE))</f>
        <v>0</v>
      </c>
    </row>
    <row r="12" spans="1:83" ht="16.5" customHeight="1">
      <c r="A12" s="453"/>
      <c r="B12" s="148"/>
      <c r="C12" s="20">
        <v>2</v>
      </c>
      <c r="D12" s="24"/>
      <c r="E12" s="151"/>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70"/>
      <c r="AL12" s="23">
        <f t="shared" si="1"/>
        <v>0</v>
      </c>
      <c r="AM12" s="23">
        <f t="shared" si="2"/>
        <v>0</v>
      </c>
      <c r="AN12" s="23">
        <f t="shared" si="3"/>
        <v>0</v>
      </c>
      <c r="AO12" s="23">
        <f t="shared" si="4"/>
        <v>0</v>
      </c>
      <c r="AP12" s="14"/>
      <c r="AQ12" s="13"/>
      <c r="AR12" s="385"/>
      <c r="AS12" s="343"/>
      <c r="AT12" s="345"/>
      <c r="AU12" s="360"/>
      <c r="AV12" s="348"/>
      <c r="AW12" s="341"/>
      <c r="AX12" s="335"/>
      <c r="AY12" s="342"/>
      <c r="AZ12" s="340"/>
      <c r="BA12" s="341"/>
      <c r="BB12" s="340"/>
      <c r="BC12" s="393"/>
      <c r="BD12" s="342"/>
      <c r="BE12" s="395"/>
      <c r="BF12" s="315"/>
      <c r="BH12" s="128">
        <v>1</v>
      </c>
      <c r="BI12" s="129" t="s">
        <v>50</v>
      </c>
      <c r="BJ12" s="129"/>
      <c r="BK12" s="118"/>
      <c r="BL12" s="130">
        <v>1.05</v>
      </c>
      <c r="BM12" s="303">
        <f>IF(BJ9="新規",BL13,IF(BJ9&lt;BH15,BL15,IF(AND(BJ9&gt;=BH14,BJ9&lt;BJ14),BL14,IF(AND(BJ9&gt;=BH13,BJ9&lt;BJ13),BL13,IF(BJ9=BH12,BL12,"")))))</f>
        <v>0.9</v>
      </c>
      <c r="BN12" s="304">
        <f>IF(AW1&lt;&gt;"",BM12*90000,"")</f>
        <v>81000</v>
      </c>
      <c r="BO12" s="122"/>
      <c r="BP12" s="122"/>
      <c r="BQ12" s="122"/>
      <c r="BR12" s="122"/>
      <c r="BS12" s="122"/>
      <c r="BT12" s="122"/>
      <c r="BU12" s="122"/>
      <c r="BV12" s="122"/>
      <c r="BW12" s="122"/>
      <c r="BX12" s="122"/>
      <c r="BY12" s="122"/>
      <c r="BZ12" s="122"/>
      <c r="CA12" s="78" t="str">
        <f t="shared" si="5"/>
        <v/>
      </c>
      <c r="CB12" s="79">
        <f t="shared" si="6"/>
        <v>0</v>
      </c>
      <c r="CC12" s="79">
        <f t="shared" si="7"/>
        <v>0</v>
      </c>
      <c r="CD12" s="77">
        <f>IF(ISERROR(VLOOKUP($CA12,【9月】月集計表!$CA:$CC,2,FALSE))=TRUE,0,VLOOKUP($CA12,【9月】月集計表!$CA:$CC,2,FALSE))</f>
        <v>0</v>
      </c>
      <c r="CE12" s="77">
        <f>IF(ISERROR(VLOOKUP($CA12,【9月】月集計表!$CA:$CC,3,FALSE))=TRUE,0,VLOOKUP($CA12,【9月】月集計表!$CA:$CC,3,FALSE))</f>
        <v>0</v>
      </c>
    </row>
    <row r="13" spans="1:83" ht="16.5" customHeight="1">
      <c r="A13" s="453"/>
      <c r="B13" s="148"/>
      <c r="C13" s="20">
        <v>3</v>
      </c>
      <c r="D13" s="24"/>
      <c r="E13" s="151"/>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70"/>
      <c r="AL13" s="23">
        <f t="shared" si="1"/>
        <v>0</v>
      </c>
      <c r="AM13" s="23">
        <f t="shared" si="2"/>
        <v>0</v>
      </c>
      <c r="AN13" s="23">
        <f t="shared" si="3"/>
        <v>0</v>
      </c>
      <c r="AO13" s="23">
        <f t="shared" si="4"/>
        <v>0</v>
      </c>
      <c r="AR13" s="385"/>
      <c r="AS13" s="343" t="str">
        <f ca="1">IF(AS11="","",IFERROR(INDEX(INDIRECT("$B$" &amp; AS11+11 &amp;  ":$F$31"),MATCH("TR",INDIRECT("$B$" &amp; AS11+11 &amp; ":$B$31"),0),2),""))</f>
        <v/>
      </c>
      <c r="AT13" s="344"/>
      <c r="AU13" s="346" t="str">
        <f ca="1">IF(AS11="","",IFERROR(INDEX(INDIRECT("$B$" &amp; AS11+11 &amp;  ":$F$31"),MATCH("TR",INDIRECT("$B$" &amp; AS11+11 &amp; ":$B$31"),0),5),""))</f>
        <v/>
      </c>
      <c r="AV13" s="340"/>
      <c r="AW13" s="341">
        <f>IF(90000&lt;=AV13,90000,AV13)</f>
        <v>0</v>
      </c>
      <c r="AX13" s="335"/>
      <c r="AY13" s="342"/>
      <c r="AZ13" s="340"/>
      <c r="BA13" s="341">
        <f>IF(20000&lt;=AZ13,20000,AZ13)</f>
        <v>0</v>
      </c>
      <c r="BB13" s="340"/>
      <c r="BC13" s="393"/>
      <c r="BD13" s="342"/>
      <c r="BE13" s="395"/>
      <c r="BF13" s="315"/>
      <c r="BH13" s="128">
        <v>0.8</v>
      </c>
      <c r="BI13" s="129" t="s">
        <v>50</v>
      </c>
      <c r="BJ13" s="129">
        <v>1</v>
      </c>
      <c r="BK13" s="118" t="s">
        <v>51</v>
      </c>
      <c r="BL13" s="130">
        <v>1</v>
      </c>
      <c r="BM13" s="303"/>
      <c r="BN13" s="305"/>
      <c r="BO13" s="122"/>
      <c r="BP13" s="122"/>
      <c r="BQ13" s="122"/>
      <c r="BR13" s="122"/>
      <c r="BS13" s="122"/>
      <c r="BT13" s="122"/>
      <c r="BU13" s="122"/>
      <c r="BV13" s="122"/>
      <c r="BW13" s="122"/>
      <c r="BX13" s="122"/>
      <c r="BY13" s="122"/>
      <c r="BZ13" s="122"/>
      <c r="CA13" s="78" t="str">
        <f t="shared" si="5"/>
        <v/>
      </c>
      <c r="CB13" s="79">
        <f t="shared" si="6"/>
        <v>0</v>
      </c>
      <c r="CC13" s="79">
        <f t="shared" si="7"/>
        <v>0</v>
      </c>
      <c r="CD13" s="77">
        <f>IF(ISERROR(VLOOKUP($CA13,【9月】月集計表!$CA:$CC,2,FALSE))=TRUE,0,VLOOKUP($CA13,【9月】月集計表!$CA:$CC,2,FALSE))</f>
        <v>0</v>
      </c>
      <c r="CE13" s="77">
        <f>IF(ISERROR(VLOOKUP($CA13,【9月】月集計表!$CA:$CC,3,FALSE))=TRUE,0,VLOOKUP($CA13,【9月】月集計表!$CA:$CC,3,FALSE))</f>
        <v>0</v>
      </c>
    </row>
    <row r="14" spans="1:83" ht="16.5" customHeight="1">
      <c r="A14" s="453"/>
      <c r="B14" s="148"/>
      <c r="C14" s="20">
        <v>4</v>
      </c>
      <c r="D14" s="24"/>
      <c r="E14" s="151"/>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70"/>
      <c r="AL14" s="23">
        <f t="shared" si="1"/>
        <v>0</v>
      </c>
      <c r="AM14" s="23">
        <f t="shared" si="2"/>
        <v>0</v>
      </c>
      <c r="AN14" s="23">
        <f t="shared" si="3"/>
        <v>0</v>
      </c>
      <c r="AO14" s="23">
        <f t="shared" si="4"/>
        <v>0</v>
      </c>
      <c r="AR14" s="385"/>
      <c r="AS14" s="343"/>
      <c r="AT14" s="345"/>
      <c r="AU14" s="523"/>
      <c r="AV14" s="348"/>
      <c r="AW14" s="341"/>
      <c r="AX14" s="335"/>
      <c r="AY14" s="342"/>
      <c r="AZ14" s="340"/>
      <c r="BA14" s="341"/>
      <c r="BB14" s="340"/>
      <c r="BC14" s="393"/>
      <c r="BD14" s="342"/>
      <c r="BE14" s="395"/>
      <c r="BF14" s="315"/>
      <c r="BH14" s="128">
        <v>0.6</v>
      </c>
      <c r="BI14" s="129" t="s">
        <v>50</v>
      </c>
      <c r="BJ14" s="129">
        <v>0.8</v>
      </c>
      <c r="BK14" s="118" t="s">
        <v>51</v>
      </c>
      <c r="BL14" s="130">
        <v>0.95</v>
      </c>
      <c r="BM14" s="303"/>
      <c r="BN14" s="305"/>
      <c r="BO14" s="122"/>
      <c r="BP14" s="122"/>
      <c r="BQ14" s="122"/>
      <c r="BR14" s="122"/>
      <c r="BS14" s="122"/>
      <c r="BT14" s="122"/>
      <c r="BU14" s="122"/>
      <c r="BV14" s="122"/>
      <c r="BW14" s="122"/>
      <c r="BX14" s="122"/>
      <c r="BY14" s="122"/>
      <c r="BZ14" s="122"/>
      <c r="CA14" s="78" t="str">
        <f t="shared" si="5"/>
        <v/>
      </c>
      <c r="CB14" s="79">
        <f t="shared" si="6"/>
        <v>0</v>
      </c>
      <c r="CC14" s="79">
        <f t="shared" si="7"/>
        <v>0</v>
      </c>
      <c r="CD14" s="77">
        <f>IF(ISERROR(VLOOKUP($CA14,【9月】月集計表!$CA:$CC,2,FALSE))=TRUE,0,VLOOKUP($CA14,【9月】月集計表!$CA:$CC,2,FALSE))</f>
        <v>0</v>
      </c>
      <c r="CE14" s="77">
        <f>IF(ISERROR(VLOOKUP($CA14,【9月】月集計表!$CA:$CC,3,FALSE))=TRUE,0,VLOOKUP($CA14,【9月】月集計表!$CA:$CC,3,FALSE))</f>
        <v>0</v>
      </c>
    </row>
    <row r="15" spans="1:83" ht="16.5" customHeight="1">
      <c r="A15" s="453"/>
      <c r="B15" s="148"/>
      <c r="C15" s="20">
        <v>5</v>
      </c>
      <c r="D15" s="24"/>
      <c r="E15" s="151"/>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70"/>
      <c r="AL15" s="23">
        <f t="shared" si="1"/>
        <v>0</v>
      </c>
      <c r="AM15" s="23">
        <f t="shared" si="2"/>
        <v>0</v>
      </c>
      <c r="AN15" s="23">
        <f t="shared" si="3"/>
        <v>0</v>
      </c>
      <c r="AO15" s="23">
        <f t="shared" si="4"/>
        <v>0</v>
      </c>
      <c r="AR15" s="385"/>
      <c r="AS15" s="343" t="str">
        <f ca="1">IF(AS13="","",IFERROR(INDEX(INDIRECT("$B$" &amp; AS13+11 &amp;  ":$F$31"),MATCH("TR",INDIRECT("$B$" &amp; AS13+11 &amp; ":$B$31"),0),2),""))</f>
        <v/>
      </c>
      <c r="AT15" s="344"/>
      <c r="AU15" s="346" t="str">
        <f ca="1">IF(AS13="","",IFERROR(INDEX(INDIRECT("$B$" &amp; AS13+11 &amp;  ":$F$31"),MATCH("TR",INDIRECT("$B$" &amp; AS13+11 &amp; ":$B$31"),0),5),""))</f>
        <v/>
      </c>
      <c r="AV15" s="340"/>
      <c r="AW15" s="341">
        <f>IF(90000&lt;=AV15,90000,AV15)</f>
        <v>0</v>
      </c>
      <c r="AX15" s="335"/>
      <c r="AY15" s="342"/>
      <c r="AZ15" s="340"/>
      <c r="BA15" s="341">
        <f>IF(20000&lt;=AZ15,20000,AZ15)</f>
        <v>0</v>
      </c>
      <c r="BB15" s="340"/>
      <c r="BC15" s="393"/>
      <c r="BD15" s="342"/>
      <c r="BE15" s="395"/>
      <c r="BF15" s="315"/>
      <c r="BH15" s="128">
        <v>0.6</v>
      </c>
      <c r="BI15" s="129" t="s">
        <v>51</v>
      </c>
      <c r="BJ15" s="129"/>
      <c r="BK15" s="118"/>
      <c r="BL15" s="130">
        <v>0.9</v>
      </c>
      <c r="BM15" s="303"/>
      <c r="BN15" s="306"/>
      <c r="BO15" s="122"/>
      <c r="BP15" s="122"/>
      <c r="BQ15" s="122"/>
      <c r="BR15" s="122"/>
      <c r="BS15" s="122"/>
      <c r="BT15" s="122"/>
      <c r="BU15" s="122"/>
      <c r="BV15" s="122"/>
      <c r="BW15" s="122"/>
      <c r="BX15" s="122"/>
      <c r="BY15" s="122"/>
      <c r="BZ15" s="122"/>
      <c r="CA15" s="78" t="str">
        <f t="shared" si="5"/>
        <v/>
      </c>
      <c r="CB15" s="79">
        <f t="shared" si="6"/>
        <v>0</v>
      </c>
      <c r="CC15" s="79">
        <f t="shared" si="7"/>
        <v>0</v>
      </c>
      <c r="CD15" s="77">
        <f>IF(ISERROR(VLOOKUP($CA15,【9月】月集計表!$CA:$CC,2,FALSE))=TRUE,0,VLOOKUP($CA15,【9月】月集計表!$CA:$CC,2,FALSE))</f>
        <v>0</v>
      </c>
      <c r="CE15" s="77">
        <f>IF(ISERROR(VLOOKUP($CA15,【9月】月集計表!$CA:$CC,3,FALSE))=TRUE,0,VLOOKUP($CA15,【9月】月集計表!$CA:$CC,3,FALSE))</f>
        <v>0</v>
      </c>
    </row>
    <row r="16" spans="1:83" ht="16.5" customHeight="1">
      <c r="A16" s="453"/>
      <c r="B16" s="148"/>
      <c r="C16" s="20">
        <v>6</v>
      </c>
      <c r="D16" s="24"/>
      <c r="E16" s="151"/>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70"/>
      <c r="AL16" s="23">
        <f t="shared" si="1"/>
        <v>0</v>
      </c>
      <c r="AM16" s="23">
        <f t="shared" si="2"/>
        <v>0</v>
      </c>
      <c r="AN16" s="23">
        <f t="shared" si="3"/>
        <v>0</v>
      </c>
      <c r="AO16" s="23">
        <f t="shared" si="4"/>
        <v>0</v>
      </c>
      <c r="AR16" s="385"/>
      <c r="AS16" s="343"/>
      <c r="AT16" s="345"/>
      <c r="AU16" s="523"/>
      <c r="AV16" s="348"/>
      <c r="AW16" s="341"/>
      <c r="AX16" s="335"/>
      <c r="AY16" s="342"/>
      <c r="AZ16" s="340"/>
      <c r="BA16" s="341"/>
      <c r="BB16" s="340"/>
      <c r="BC16" s="393"/>
      <c r="BD16" s="342"/>
      <c r="BE16" s="395"/>
      <c r="BF16" s="315"/>
      <c r="CA16" s="78" t="str">
        <f t="shared" si="5"/>
        <v/>
      </c>
      <c r="CB16" s="79">
        <f t="shared" si="6"/>
        <v>0</v>
      </c>
      <c r="CC16" s="79">
        <f t="shared" si="7"/>
        <v>0</v>
      </c>
      <c r="CD16" s="77">
        <f>IF(ISERROR(VLOOKUP($CA16,【9月】月集計表!$CA:$CC,2,FALSE))=TRUE,0,VLOOKUP($CA16,【9月】月集計表!$CA:$CC,2,FALSE))</f>
        <v>0</v>
      </c>
      <c r="CE16" s="77">
        <f>IF(ISERROR(VLOOKUP($CA16,【9月】月集計表!$CA:$CC,3,FALSE))=TRUE,0,VLOOKUP($CA16,【9月】月集計表!$CA:$CC,3,FALSE))</f>
        <v>0</v>
      </c>
    </row>
    <row r="17" spans="1:83" ht="16.5" customHeight="1">
      <c r="A17" s="453"/>
      <c r="B17" s="148"/>
      <c r="C17" s="20">
        <v>7</v>
      </c>
      <c r="D17" s="24"/>
      <c r="E17" s="151"/>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70"/>
      <c r="AL17" s="23">
        <f t="shared" si="1"/>
        <v>0</v>
      </c>
      <c r="AM17" s="23">
        <f t="shared" si="2"/>
        <v>0</v>
      </c>
      <c r="AN17" s="23">
        <f t="shared" si="3"/>
        <v>0</v>
      </c>
      <c r="AO17" s="23">
        <f t="shared" si="4"/>
        <v>0</v>
      </c>
      <c r="AR17" s="385"/>
      <c r="AS17" s="343" t="str">
        <f ca="1">IF(AS15="","",IFERROR(INDEX(INDIRECT("$B$" &amp; AS15+11 &amp;  ":$F$31"),MATCH("TR",INDIRECT("$B$" &amp; AS15+11 &amp; ":$B$31"),0),2),""))</f>
        <v/>
      </c>
      <c r="AT17" s="344"/>
      <c r="AU17" s="346" t="str">
        <f ca="1">IF(AS15="","",IFERROR(INDEX(INDIRECT("$B$" &amp; AS15+11 &amp;  ":$F$31"),MATCH("TR",INDIRECT("$B$" &amp; AS15+11 &amp; ":$B$31"),0),5),""))</f>
        <v/>
      </c>
      <c r="AV17" s="340"/>
      <c r="AW17" s="341">
        <f>IF(90000&lt;=AV17,90000,AV17)</f>
        <v>0</v>
      </c>
      <c r="AX17" s="335"/>
      <c r="AY17" s="342"/>
      <c r="AZ17" s="340"/>
      <c r="BA17" s="341">
        <f>IF(20000&lt;=AZ17,20000,AZ17)</f>
        <v>0</v>
      </c>
      <c r="BB17" s="340"/>
      <c r="BC17" s="393"/>
      <c r="BD17" s="342"/>
      <c r="BE17" s="395"/>
      <c r="BF17" s="315"/>
      <c r="CA17" s="78" t="str">
        <f t="shared" si="5"/>
        <v/>
      </c>
      <c r="CB17" s="79">
        <f t="shared" si="6"/>
        <v>0</v>
      </c>
      <c r="CC17" s="79">
        <f t="shared" si="7"/>
        <v>0</v>
      </c>
      <c r="CD17" s="77">
        <f>IF(ISERROR(VLOOKUP($CA17,【9月】月集計表!$CA:$CC,2,FALSE))=TRUE,0,VLOOKUP($CA17,【9月】月集計表!$CA:$CC,2,FALSE))</f>
        <v>0</v>
      </c>
      <c r="CE17" s="77">
        <f>IF(ISERROR(VLOOKUP($CA17,【9月】月集計表!$CA:$CC,3,FALSE))=TRUE,0,VLOOKUP($CA17,【9月】月集計表!$CA:$CC,3,FALSE))</f>
        <v>0</v>
      </c>
    </row>
    <row r="18" spans="1:83" ht="16.5" customHeight="1" thickBot="1">
      <c r="A18" s="453"/>
      <c r="B18" s="148"/>
      <c r="C18" s="20">
        <v>8</v>
      </c>
      <c r="D18" s="24"/>
      <c r="E18" s="151"/>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70"/>
      <c r="AL18" s="23">
        <f t="shared" si="1"/>
        <v>0</v>
      </c>
      <c r="AM18" s="23">
        <f t="shared" si="2"/>
        <v>0</v>
      </c>
      <c r="AN18" s="23">
        <f t="shared" si="3"/>
        <v>0</v>
      </c>
      <c r="AO18" s="23">
        <f t="shared" si="4"/>
        <v>0</v>
      </c>
      <c r="AR18" s="386"/>
      <c r="AS18" s="349"/>
      <c r="AT18" s="350"/>
      <c r="AU18" s="525"/>
      <c r="AV18" s="352"/>
      <c r="AW18" s="397"/>
      <c r="AX18" s="336"/>
      <c r="AY18" s="355"/>
      <c r="AZ18" s="354"/>
      <c r="BA18" s="353"/>
      <c r="BB18" s="354"/>
      <c r="BC18" s="394"/>
      <c r="BD18" s="355"/>
      <c r="BE18" s="396"/>
      <c r="BF18" s="316"/>
      <c r="CA18" s="78" t="str">
        <f t="shared" si="5"/>
        <v/>
      </c>
      <c r="CB18" s="79">
        <f t="shared" si="6"/>
        <v>0</v>
      </c>
      <c r="CC18" s="79">
        <f t="shared" si="7"/>
        <v>0</v>
      </c>
      <c r="CD18" s="77">
        <f>IF(ISERROR(VLOOKUP($CA18,【9月】月集計表!$CA:$CC,2,FALSE))=TRUE,0,VLOOKUP($CA18,【9月】月集計表!$CA:$CC,2,FALSE))</f>
        <v>0</v>
      </c>
      <c r="CE18" s="77">
        <f>IF(ISERROR(VLOOKUP($CA18,【9月】月集計表!$CA:$CC,3,FALSE))=TRUE,0,VLOOKUP($CA18,【9月】月集計表!$CA:$CC,3,FALSE))</f>
        <v>0</v>
      </c>
    </row>
    <row r="19" spans="1:83" ht="16.5" customHeight="1" thickTop="1">
      <c r="A19" s="453"/>
      <c r="B19" s="148"/>
      <c r="C19" s="20">
        <v>9</v>
      </c>
      <c r="D19" s="24"/>
      <c r="E19" s="151"/>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70"/>
      <c r="AL19" s="23">
        <f t="shared" si="1"/>
        <v>0</v>
      </c>
      <c r="AM19" s="23">
        <f t="shared" si="2"/>
        <v>0</v>
      </c>
      <c r="AN19" s="23">
        <f t="shared" si="3"/>
        <v>0</v>
      </c>
      <c r="AO19" s="23">
        <f t="shared" si="4"/>
        <v>0</v>
      </c>
      <c r="AR19" s="384" t="s">
        <v>136</v>
      </c>
      <c r="AS19" s="387" t="str">
        <f>IFERROR(INDEX($B$11:$F$31,MATCH("FW1",$B$11:$B$31,0),2),"")</f>
        <v/>
      </c>
      <c r="AT19" s="389"/>
      <c r="AU19" s="391" t="str">
        <f>IFERROR(INDEX($B$11:$F$31,MATCH("FW1",$B$11:$B$31,0),5),"")</f>
        <v/>
      </c>
      <c r="AV19" s="379"/>
      <c r="AW19" s="382">
        <f>IF($BM$12*90000&lt;=AV19,$BM$12*90000,AV19)</f>
        <v>0</v>
      </c>
      <c r="AX19" s="383"/>
      <c r="AY19" s="361">
        <f>IF(10000&lt;=AX19,10000,AX19)</f>
        <v>0</v>
      </c>
      <c r="AZ19" s="365"/>
      <c r="BA19" s="361">
        <f>IF(20000&lt;=AZ19,20000,AZ19)</f>
        <v>0</v>
      </c>
      <c r="BB19" s="379"/>
      <c r="BC19" s="380"/>
      <c r="BD19" s="381"/>
      <c r="BE19" s="357"/>
      <c r="BF19" s="358"/>
      <c r="CA19" s="78" t="str">
        <f t="shared" si="5"/>
        <v/>
      </c>
      <c r="CB19" s="79">
        <f t="shared" si="6"/>
        <v>0</v>
      </c>
      <c r="CC19" s="79">
        <f t="shared" si="7"/>
        <v>0</v>
      </c>
      <c r="CD19" s="77">
        <f>IF(ISERROR(VLOOKUP($CA19,【9月】月集計表!$CA:$CC,2,FALSE))=TRUE,0,VLOOKUP($CA19,【9月】月集計表!$CA:$CC,2,FALSE))</f>
        <v>0</v>
      </c>
      <c r="CE19" s="77">
        <f>IF(ISERROR(VLOOKUP($CA19,【9月】月集計表!$CA:$CC,3,FALSE))=TRUE,0,VLOOKUP($CA19,【9月】月集計表!$CA:$CC,3,FALSE))</f>
        <v>0</v>
      </c>
    </row>
    <row r="20" spans="1:83" ht="16.5" customHeight="1">
      <c r="A20" s="453"/>
      <c r="B20" s="148"/>
      <c r="C20" s="20">
        <v>10</v>
      </c>
      <c r="D20" s="24"/>
      <c r="E20" s="151"/>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70"/>
      <c r="AL20" s="23">
        <f t="shared" si="1"/>
        <v>0</v>
      </c>
      <c r="AM20" s="23">
        <f t="shared" si="2"/>
        <v>0</v>
      </c>
      <c r="AN20" s="23">
        <f t="shared" si="3"/>
        <v>0</v>
      </c>
      <c r="AO20" s="23">
        <f t="shared" si="4"/>
        <v>0</v>
      </c>
      <c r="AR20" s="385"/>
      <c r="AS20" s="388"/>
      <c r="AT20" s="390"/>
      <c r="AU20" s="523"/>
      <c r="AV20" s="371"/>
      <c r="AW20" s="372"/>
      <c r="AX20" s="373"/>
      <c r="AY20" s="341"/>
      <c r="AZ20" s="340"/>
      <c r="BA20" s="341"/>
      <c r="BB20" s="368"/>
      <c r="BC20" s="369"/>
      <c r="BD20" s="370"/>
      <c r="BE20" s="313"/>
      <c r="BF20" s="315"/>
      <c r="CA20" s="78" t="str">
        <f t="shared" si="5"/>
        <v/>
      </c>
      <c r="CB20" s="79">
        <f t="shared" si="6"/>
        <v>0</v>
      </c>
      <c r="CC20" s="79">
        <f t="shared" si="7"/>
        <v>0</v>
      </c>
      <c r="CD20" s="77">
        <f>IF(ISERROR(VLOOKUP($CA20,【9月】月集計表!$CA:$CC,2,FALSE))=TRUE,0,VLOOKUP($CA20,【9月】月集計表!$CA:$CC,2,FALSE))</f>
        <v>0</v>
      </c>
      <c r="CE20" s="77">
        <f>IF(ISERROR(VLOOKUP($CA20,【9月】月集計表!$CA:$CC,3,FALSE))=TRUE,0,VLOOKUP($CA20,【9月】月集計表!$CA:$CC,3,FALSE))</f>
        <v>0</v>
      </c>
    </row>
    <row r="21" spans="1:83" ht="16.5" customHeight="1">
      <c r="A21" s="453"/>
      <c r="B21" s="148"/>
      <c r="C21" s="20">
        <v>11</v>
      </c>
      <c r="D21" s="24"/>
      <c r="E21" s="151"/>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70"/>
      <c r="AL21" s="23">
        <f t="shared" si="1"/>
        <v>0</v>
      </c>
      <c r="AM21" s="23">
        <f t="shared" si="2"/>
        <v>0</v>
      </c>
      <c r="AN21" s="23">
        <f t="shared" si="3"/>
        <v>0</v>
      </c>
      <c r="AO21" s="23">
        <f t="shared" si="4"/>
        <v>0</v>
      </c>
      <c r="AR21" s="385"/>
      <c r="AS21" s="343" t="str">
        <f ca="1">IF(AS19="","",IFERROR(INDEX(INDIRECT("$B$" &amp; AS19+11 &amp;  ":$F$31"),MATCH("FW1",INDIRECT("$B$" &amp; AS19+11 &amp; ":$B$31"),0),2),""))</f>
        <v/>
      </c>
      <c r="AT21" s="344"/>
      <c r="AU21" s="359" t="str">
        <f ca="1">IF(AS19="","",IFERROR(INDEX(INDIRECT("$B$" &amp; AS19+11 &amp;  ":$F$31"),MATCH("FW1",INDIRECT("$B$" &amp; AS19+11 &amp; ":$B$31"),0),5),""))</f>
        <v/>
      </c>
      <c r="AV21" s="368"/>
      <c r="AW21" s="372">
        <f t="shared" ref="AW21" si="8">IF($BM$12*90000&lt;=AV21,$BM$12*90000,AV21)</f>
        <v>0</v>
      </c>
      <c r="AX21" s="373"/>
      <c r="AY21" s="341">
        <f>IF(10000&lt;=AX21,10000,AX21)</f>
        <v>0</v>
      </c>
      <c r="AZ21" s="340"/>
      <c r="BA21" s="341">
        <f>IF(20000&lt;=AZ21,20000,AZ21)</f>
        <v>0</v>
      </c>
      <c r="BB21" s="368"/>
      <c r="BC21" s="369"/>
      <c r="BD21" s="370"/>
      <c r="BE21" s="313"/>
      <c r="BF21" s="315"/>
      <c r="CA21" s="78" t="str">
        <f t="shared" si="5"/>
        <v/>
      </c>
      <c r="CB21" s="79">
        <f t="shared" si="6"/>
        <v>0</v>
      </c>
      <c r="CC21" s="79">
        <f t="shared" si="7"/>
        <v>0</v>
      </c>
      <c r="CD21" s="77">
        <f>IF(ISERROR(VLOOKUP($CA21,【9月】月集計表!$CA:$CC,2,FALSE))=TRUE,0,VLOOKUP($CA21,【9月】月集計表!$CA:$CC,2,FALSE))</f>
        <v>0</v>
      </c>
      <c r="CE21" s="77">
        <f>IF(ISERROR(VLOOKUP($CA21,【9月】月集計表!$CA:$CC,3,FALSE))=TRUE,0,VLOOKUP($CA21,【9月】月集計表!$CA:$CC,3,FALSE))</f>
        <v>0</v>
      </c>
    </row>
    <row r="22" spans="1:83" ht="16.5" customHeight="1">
      <c r="A22" s="453"/>
      <c r="B22" s="148"/>
      <c r="C22" s="20">
        <v>12</v>
      </c>
      <c r="D22" s="24"/>
      <c r="E22" s="151"/>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70"/>
      <c r="AL22" s="23">
        <f t="shared" si="1"/>
        <v>0</v>
      </c>
      <c r="AM22" s="23">
        <f t="shared" si="2"/>
        <v>0</v>
      </c>
      <c r="AN22" s="23">
        <f t="shared" si="3"/>
        <v>0</v>
      </c>
      <c r="AO22" s="23">
        <f t="shared" si="4"/>
        <v>0</v>
      </c>
      <c r="AR22" s="385"/>
      <c r="AS22" s="343"/>
      <c r="AT22" s="345"/>
      <c r="AU22" s="360"/>
      <c r="AV22" s="371"/>
      <c r="AW22" s="372"/>
      <c r="AX22" s="373"/>
      <c r="AY22" s="341"/>
      <c r="AZ22" s="340"/>
      <c r="BA22" s="341"/>
      <c r="BB22" s="368"/>
      <c r="BC22" s="369"/>
      <c r="BD22" s="370"/>
      <c r="BE22" s="313"/>
      <c r="BF22" s="315"/>
      <c r="CA22" s="78" t="str">
        <f t="shared" si="5"/>
        <v/>
      </c>
      <c r="CB22" s="79">
        <f t="shared" si="6"/>
        <v>0</v>
      </c>
      <c r="CC22" s="79">
        <f t="shared" si="7"/>
        <v>0</v>
      </c>
      <c r="CD22" s="77">
        <f>IF(ISERROR(VLOOKUP($CA22,【9月】月集計表!$CA:$CC,2,FALSE))=TRUE,0,VLOOKUP($CA22,【9月】月集計表!$CA:$CC,2,FALSE))</f>
        <v>0</v>
      </c>
      <c r="CE22" s="77">
        <f>IF(ISERROR(VLOOKUP($CA22,【9月】月集計表!$CA:$CC,3,FALSE))=TRUE,0,VLOOKUP($CA22,【9月】月集計表!$CA:$CC,3,FALSE))</f>
        <v>0</v>
      </c>
    </row>
    <row r="23" spans="1:83" ht="16.5" customHeight="1">
      <c r="A23" s="453"/>
      <c r="B23" s="148"/>
      <c r="C23" s="20">
        <v>13</v>
      </c>
      <c r="D23" s="24"/>
      <c r="E23" s="151"/>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70"/>
      <c r="AL23" s="23">
        <f t="shared" si="1"/>
        <v>0</v>
      </c>
      <c r="AM23" s="23">
        <f t="shared" si="2"/>
        <v>0</v>
      </c>
      <c r="AN23" s="23">
        <f t="shared" si="3"/>
        <v>0</v>
      </c>
      <c r="AO23" s="23">
        <f t="shared" si="4"/>
        <v>0</v>
      </c>
      <c r="AR23" s="385"/>
      <c r="AS23" s="343" t="str">
        <f ca="1">IF(AS21="","",IFERROR(INDEX(INDIRECT("$B$" &amp; AS21+11 &amp;  ":$F$31"),MATCH("FW1",INDIRECT("$B$" &amp; AS21+11 &amp; ":$B$31"),0),2),""))</f>
        <v/>
      </c>
      <c r="AT23" s="344"/>
      <c r="AU23" s="346" t="str">
        <f ca="1">IF(AS21="","",IFERROR(INDEX(INDIRECT("$B$" &amp; AS21+11 &amp;  ":$F$31"),MATCH("FW1",INDIRECT("$B$" &amp; AS21+11 &amp; ":$B$31"),0),5),""))</f>
        <v/>
      </c>
      <c r="AV23" s="368"/>
      <c r="AW23" s="372">
        <f t="shared" ref="AW23" si="9">IF($BM$12*90000&lt;=AV23,$BM$12*90000,AV23)</f>
        <v>0</v>
      </c>
      <c r="AX23" s="373"/>
      <c r="AY23" s="341">
        <f>IF(10000&lt;=AX23,10000,AX23)</f>
        <v>0</v>
      </c>
      <c r="AZ23" s="340"/>
      <c r="BA23" s="341">
        <f>IF(20000&lt;=AZ23,20000,AZ23)</f>
        <v>0</v>
      </c>
      <c r="BB23" s="368"/>
      <c r="BC23" s="369"/>
      <c r="BD23" s="370"/>
      <c r="BE23" s="313"/>
      <c r="BF23" s="315"/>
      <c r="CA23" s="78" t="str">
        <f t="shared" si="5"/>
        <v/>
      </c>
      <c r="CB23" s="79">
        <f t="shared" si="6"/>
        <v>0</v>
      </c>
      <c r="CC23" s="79">
        <f t="shared" si="7"/>
        <v>0</v>
      </c>
      <c r="CD23" s="77">
        <f>IF(ISERROR(VLOOKUP($CA23,【9月】月集計表!$CA:$CC,2,FALSE))=TRUE,0,VLOOKUP($CA23,【9月】月集計表!$CA:$CC,2,FALSE))</f>
        <v>0</v>
      </c>
      <c r="CE23" s="77">
        <f>IF(ISERROR(VLOOKUP($CA23,【9月】月集計表!$CA:$CC,3,FALSE))=TRUE,0,VLOOKUP($CA23,【9月】月集計表!$CA:$CC,3,FALSE))</f>
        <v>0</v>
      </c>
    </row>
    <row r="24" spans="1:83" ht="16.5" customHeight="1">
      <c r="A24" s="453"/>
      <c r="B24" s="148"/>
      <c r="C24" s="20">
        <v>14</v>
      </c>
      <c r="D24" s="24"/>
      <c r="E24" s="151"/>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70"/>
      <c r="AL24" s="23">
        <f t="shared" si="1"/>
        <v>0</v>
      </c>
      <c r="AM24" s="23">
        <f t="shared" si="2"/>
        <v>0</v>
      </c>
      <c r="AN24" s="23">
        <f t="shared" si="3"/>
        <v>0</v>
      </c>
      <c r="AO24" s="23">
        <f t="shared" si="4"/>
        <v>0</v>
      </c>
      <c r="AR24" s="385"/>
      <c r="AS24" s="343"/>
      <c r="AT24" s="345"/>
      <c r="AU24" s="523"/>
      <c r="AV24" s="371"/>
      <c r="AW24" s="372"/>
      <c r="AX24" s="373"/>
      <c r="AY24" s="341"/>
      <c r="AZ24" s="340"/>
      <c r="BA24" s="341"/>
      <c r="BB24" s="368"/>
      <c r="BC24" s="369"/>
      <c r="BD24" s="370"/>
      <c r="BE24" s="313"/>
      <c r="BF24" s="315"/>
      <c r="CA24" s="78" t="str">
        <f t="shared" si="5"/>
        <v/>
      </c>
      <c r="CB24" s="79">
        <f t="shared" si="6"/>
        <v>0</v>
      </c>
      <c r="CC24" s="79">
        <f t="shared" si="7"/>
        <v>0</v>
      </c>
      <c r="CD24" s="77">
        <f>IF(ISERROR(VLOOKUP($CA24,【9月】月集計表!$CA:$CC,2,FALSE))=TRUE,0,VLOOKUP($CA24,【9月】月集計表!$CA:$CC,2,FALSE))</f>
        <v>0</v>
      </c>
      <c r="CE24" s="77">
        <f>IF(ISERROR(VLOOKUP($CA24,【9月】月集計表!$CA:$CC,3,FALSE))=TRUE,0,VLOOKUP($CA24,【9月】月集計表!$CA:$CC,3,FALSE))</f>
        <v>0</v>
      </c>
    </row>
    <row r="25" spans="1:83" ht="16.5" customHeight="1">
      <c r="A25" s="453"/>
      <c r="B25" s="148"/>
      <c r="C25" s="20">
        <v>15</v>
      </c>
      <c r="D25" s="24"/>
      <c r="E25" s="151"/>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70"/>
      <c r="AL25" s="23">
        <f t="shared" si="1"/>
        <v>0</v>
      </c>
      <c r="AM25" s="23">
        <f t="shared" si="2"/>
        <v>0</v>
      </c>
      <c r="AN25" s="23">
        <f t="shared" si="3"/>
        <v>0</v>
      </c>
      <c r="AO25" s="23">
        <f t="shared" si="4"/>
        <v>0</v>
      </c>
      <c r="AR25" s="385"/>
      <c r="AS25" s="343" t="str">
        <f ca="1">IF(AS23="","",IFERROR(INDEX(INDIRECT("$B$" &amp; AS23+11 &amp;  ":$F$31"),MATCH("FW1",INDIRECT("$B$" &amp; AS23+11 &amp; ":$B$31"),0),2),""))</f>
        <v/>
      </c>
      <c r="AT25" s="344"/>
      <c r="AU25" s="346" t="str">
        <f ca="1">IF(AS23="","",IFERROR(INDEX(INDIRECT("$B$" &amp; AS23+11 &amp;  ":$F$31"),MATCH("FW1",INDIRECT("$B$" &amp; AS23+11 &amp; ":$B$31"),0),5),""))</f>
        <v/>
      </c>
      <c r="AV25" s="368"/>
      <c r="AW25" s="372">
        <f t="shared" ref="AW25" si="10">IF($BM$12*90000&lt;=AV25,$BM$12*90000,AV25)</f>
        <v>0</v>
      </c>
      <c r="AX25" s="373"/>
      <c r="AY25" s="341">
        <f>IF(10000&lt;=AX25,10000,AX25)</f>
        <v>0</v>
      </c>
      <c r="AZ25" s="340"/>
      <c r="BA25" s="341">
        <f>IF(20000&lt;=AZ25,20000,AZ25)</f>
        <v>0</v>
      </c>
      <c r="BB25" s="368"/>
      <c r="BC25" s="369"/>
      <c r="BD25" s="370"/>
      <c r="BE25" s="313"/>
      <c r="BF25" s="315"/>
      <c r="CA25" s="78" t="str">
        <f t="shared" si="5"/>
        <v/>
      </c>
      <c r="CB25" s="79">
        <f t="shared" si="6"/>
        <v>0</v>
      </c>
      <c r="CC25" s="79">
        <f t="shared" si="7"/>
        <v>0</v>
      </c>
      <c r="CD25" s="77">
        <f>IF(ISERROR(VLOOKUP($CA25,【9月】月集計表!$CA:$CC,2,FALSE))=TRUE,0,VLOOKUP($CA25,【9月】月集計表!$CA:$CC,2,FALSE))</f>
        <v>0</v>
      </c>
      <c r="CE25" s="77">
        <f>IF(ISERROR(VLOOKUP($CA25,【9月】月集計表!$CA:$CC,3,FALSE))=TRUE,0,VLOOKUP($CA25,【9月】月集計表!$CA:$CC,3,FALSE))</f>
        <v>0</v>
      </c>
    </row>
    <row r="26" spans="1:83" ht="16.5" customHeight="1">
      <c r="A26" s="453"/>
      <c r="B26" s="148"/>
      <c r="C26" s="20">
        <v>16</v>
      </c>
      <c r="D26" s="24"/>
      <c r="E26" s="151"/>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70"/>
      <c r="AL26" s="23">
        <f t="shared" si="1"/>
        <v>0</v>
      </c>
      <c r="AM26" s="23">
        <f t="shared" si="2"/>
        <v>0</v>
      </c>
      <c r="AN26" s="23">
        <f t="shared" si="3"/>
        <v>0</v>
      </c>
      <c r="AO26" s="23">
        <f t="shared" si="4"/>
        <v>0</v>
      </c>
      <c r="AR26" s="385"/>
      <c r="AS26" s="343"/>
      <c r="AT26" s="345"/>
      <c r="AU26" s="523"/>
      <c r="AV26" s="371"/>
      <c r="AW26" s="372"/>
      <c r="AX26" s="373"/>
      <c r="AY26" s="341"/>
      <c r="AZ26" s="340"/>
      <c r="BA26" s="341"/>
      <c r="BB26" s="368"/>
      <c r="BC26" s="369"/>
      <c r="BD26" s="370"/>
      <c r="BE26" s="313"/>
      <c r="BF26" s="315"/>
      <c r="CA26" s="78" t="str">
        <f t="shared" si="5"/>
        <v/>
      </c>
      <c r="CB26" s="79">
        <f t="shared" si="6"/>
        <v>0</v>
      </c>
      <c r="CC26" s="79">
        <f t="shared" si="7"/>
        <v>0</v>
      </c>
      <c r="CD26" s="77">
        <f>IF(ISERROR(VLOOKUP($CA26,【9月】月集計表!$CA:$CC,2,FALSE))=TRUE,0,VLOOKUP($CA26,【9月】月集計表!$CA:$CC,2,FALSE))</f>
        <v>0</v>
      </c>
      <c r="CE26" s="77">
        <f>IF(ISERROR(VLOOKUP($CA26,【9月】月集計表!$CA:$CC,3,FALSE))=TRUE,0,VLOOKUP($CA26,【9月】月集計表!$CA:$CC,3,FALSE))</f>
        <v>0</v>
      </c>
    </row>
    <row r="27" spans="1:83" ht="16.5" customHeight="1">
      <c r="A27" s="453"/>
      <c r="B27" s="148"/>
      <c r="C27" s="20">
        <v>17</v>
      </c>
      <c r="D27" s="24"/>
      <c r="E27" s="151"/>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70"/>
      <c r="AL27" s="23">
        <f t="shared" si="1"/>
        <v>0</v>
      </c>
      <c r="AM27" s="23">
        <f t="shared" si="2"/>
        <v>0</v>
      </c>
      <c r="AN27" s="23">
        <f t="shared" si="3"/>
        <v>0</v>
      </c>
      <c r="AO27" s="23">
        <f t="shared" si="4"/>
        <v>0</v>
      </c>
      <c r="AR27" s="385"/>
      <c r="AS27" s="343" t="str">
        <f ca="1">IF(AS25="","",IFERROR(INDEX(INDIRECT("$B$" &amp; AS25+11 &amp;  ":$F$31"),MATCH("FW1",INDIRECT("$B$" &amp; AS25+11 &amp; ":$B$31"),0),2),""))</f>
        <v/>
      </c>
      <c r="AT27" s="344"/>
      <c r="AU27" s="346" t="str">
        <f ca="1">IF(AS25="","",IFERROR(INDEX(INDIRECT("$B$" &amp; AS25+11 &amp;  ":$F$31"),MATCH("FW1",INDIRECT("$B$" &amp; AS25+11 &amp; ":$B$31"),0),5),""))</f>
        <v/>
      </c>
      <c r="AV27" s="368"/>
      <c r="AW27" s="372">
        <f t="shared" ref="AW27" si="11">IF($BM$12*90000&lt;=AV27,$BM$12*90000,AV27)</f>
        <v>0</v>
      </c>
      <c r="AX27" s="373"/>
      <c r="AY27" s="341">
        <f>IF(10000&lt;=AX27,10000,AX27)</f>
        <v>0</v>
      </c>
      <c r="AZ27" s="340"/>
      <c r="BA27" s="341">
        <f>IF(20000&lt;=AZ27,20000,AZ27)</f>
        <v>0</v>
      </c>
      <c r="BB27" s="368"/>
      <c r="BC27" s="369"/>
      <c r="BD27" s="370"/>
      <c r="BE27" s="313"/>
      <c r="BF27" s="315"/>
      <c r="CA27" s="78" t="str">
        <f t="shared" si="5"/>
        <v/>
      </c>
      <c r="CB27" s="79">
        <f t="shared" si="6"/>
        <v>0</v>
      </c>
      <c r="CC27" s="79">
        <f t="shared" si="7"/>
        <v>0</v>
      </c>
      <c r="CD27" s="77">
        <f>IF(ISERROR(VLOOKUP($CA27,【9月】月集計表!$CA:$CC,2,FALSE))=TRUE,0,VLOOKUP($CA27,【9月】月集計表!$CA:$CC,2,FALSE))</f>
        <v>0</v>
      </c>
      <c r="CE27" s="77">
        <f>IF(ISERROR(VLOOKUP($CA27,【9月】月集計表!$CA:$CC,3,FALSE))=TRUE,0,VLOOKUP($CA27,【9月】月集計表!$CA:$CC,3,FALSE))</f>
        <v>0</v>
      </c>
    </row>
    <row r="28" spans="1:83" ht="16.5" customHeight="1" thickBot="1">
      <c r="A28" s="453"/>
      <c r="B28" s="148"/>
      <c r="C28" s="20">
        <v>18</v>
      </c>
      <c r="D28" s="24"/>
      <c r="E28" s="151"/>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70"/>
      <c r="AL28" s="23">
        <f t="shared" si="1"/>
        <v>0</v>
      </c>
      <c r="AM28" s="23">
        <f t="shared" si="2"/>
        <v>0</v>
      </c>
      <c r="AN28" s="23">
        <f t="shared" si="3"/>
        <v>0</v>
      </c>
      <c r="AO28" s="23">
        <f t="shared" si="4"/>
        <v>0</v>
      </c>
      <c r="AR28" s="386"/>
      <c r="AS28" s="349"/>
      <c r="AT28" s="350"/>
      <c r="AU28" s="525"/>
      <c r="AV28" s="392"/>
      <c r="AW28" s="374"/>
      <c r="AX28" s="375"/>
      <c r="AY28" s="353"/>
      <c r="AZ28" s="354"/>
      <c r="BA28" s="353"/>
      <c r="BB28" s="376"/>
      <c r="BC28" s="377"/>
      <c r="BD28" s="378"/>
      <c r="BE28" s="314"/>
      <c r="BF28" s="316"/>
      <c r="CA28" s="78" t="str">
        <f t="shared" si="5"/>
        <v/>
      </c>
      <c r="CB28" s="79">
        <f t="shared" si="6"/>
        <v>0</v>
      </c>
      <c r="CC28" s="79">
        <f t="shared" si="7"/>
        <v>0</v>
      </c>
      <c r="CD28" s="77">
        <f>IF(ISERROR(VLOOKUP($CA28,【9月】月集計表!$CA:$CC,2,FALSE))=TRUE,0,VLOOKUP($CA28,【9月】月集計表!$CA:$CC,2,FALSE))</f>
        <v>0</v>
      </c>
      <c r="CE28" s="77">
        <f>IF(ISERROR(VLOOKUP($CA28,【9月】月集計表!$CA:$CC,3,FALSE))=TRUE,0,VLOOKUP($CA28,【9月】月集計表!$CA:$CC,3,FALSE))</f>
        <v>0</v>
      </c>
    </row>
    <row r="29" spans="1:83" ht="16.5" customHeight="1">
      <c r="A29" s="453"/>
      <c r="B29" s="148"/>
      <c r="C29" s="20">
        <v>19</v>
      </c>
      <c r="D29" s="24"/>
      <c r="E29" s="151"/>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70"/>
      <c r="AL29" s="23">
        <f t="shared" si="1"/>
        <v>0</v>
      </c>
      <c r="AM29" s="23">
        <f t="shared" si="2"/>
        <v>0</v>
      </c>
      <c r="AN29" s="23">
        <f t="shared" si="3"/>
        <v>0</v>
      </c>
      <c r="AO29" s="23">
        <f t="shared" si="4"/>
        <v>0</v>
      </c>
      <c r="AR29" s="384" t="s">
        <v>137</v>
      </c>
      <c r="AS29" s="387" t="str">
        <f>IFERROR(INDEX($B$11:$F$31,MATCH("FW2",$B$11:$B$31,0),2),"")</f>
        <v/>
      </c>
      <c r="AT29" s="389"/>
      <c r="AU29" s="391" t="str">
        <f>IFERROR(INDEX($B$11:$F$31,MATCH("FW2",$B$11:$B$31,0),5),"")</f>
        <v/>
      </c>
      <c r="AV29" s="365"/>
      <c r="AW29" s="367">
        <f>IF(90000&lt;=AV29,90000,AV29)</f>
        <v>0</v>
      </c>
      <c r="AX29" s="365"/>
      <c r="AY29" s="361">
        <f>IF(10000&lt;=AX29,10000,AX29)</f>
        <v>0</v>
      </c>
      <c r="AZ29" s="362"/>
      <c r="BA29" s="363"/>
      <c r="BB29" s="362"/>
      <c r="BC29" s="366"/>
      <c r="BD29" s="356"/>
      <c r="BE29" s="357"/>
      <c r="BF29" s="358"/>
      <c r="CA29" s="78" t="str">
        <f t="shared" si="5"/>
        <v/>
      </c>
      <c r="CB29" s="79">
        <f t="shared" si="6"/>
        <v>0</v>
      </c>
      <c r="CC29" s="79">
        <f t="shared" si="7"/>
        <v>0</v>
      </c>
      <c r="CD29" s="77">
        <f>IF(ISERROR(VLOOKUP($CA29,【9月】月集計表!$CA:$CC,2,FALSE))=TRUE,0,VLOOKUP($CA29,【9月】月集計表!$CA:$CC,2,FALSE))</f>
        <v>0</v>
      </c>
      <c r="CE29" s="77">
        <f>IF(ISERROR(VLOOKUP($CA29,【9月】月集計表!$CA:$CC,3,FALSE))=TRUE,0,VLOOKUP($CA29,【9月】月集計表!$CA:$CC,3,FALSE))</f>
        <v>0</v>
      </c>
    </row>
    <row r="30" spans="1:83" ht="16.5" customHeight="1" thickBot="1">
      <c r="A30" s="453"/>
      <c r="B30" s="149"/>
      <c r="C30" s="20">
        <v>20</v>
      </c>
      <c r="D30" s="63"/>
      <c r="E30" s="152"/>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71"/>
      <c r="AL30" s="28">
        <f>COUNTA(G30:AK30)-COUNTIF(G30:AK30,"集")-COUNTIF(G30:AK30,"休")-COUNTIF(G30:AK30,"外")</f>
        <v>0</v>
      </c>
      <c r="AM30" s="28">
        <f t="shared" si="2"/>
        <v>0</v>
      </c>
      <c r="AN30" s="28">
        <f t="shared" si="3"/>
        <v>0</v>
      </c>
      <c r="AO30" s="28">
        <f t="shared" si="4"/>
        <v>0</v>
      </c>
      <c r="AR30" s="385"/>
      <c r="AS30" s="388"/>
      <c r="AT30" s="390"/>
      <c r="AU30" s="523"/>
      <c r="AV30" s="348"/>
      <c r="AW30" s="341"/>
      <c r="AX30" s="340"/>
      <c r="AY30" s="341"/>
      <c r="AZ30" s="335"/>
      <c r="BA30" s="342"/>
      <c r="BB30" s="335"/>
      <c r="BC30" s="334"/>
      <c r="BD30" s="338"/>
      <c r="BE30" s="313"/>
      <c r="BF30" s="315"/>
      <c r="CA30" s="78" t="str">
        <f t="shared" si="5"/>
        <v/>
      </c>
      <c r="CB30" s="79">
        <f t="shared" si="6"/>
        <v>0</v>
      </c>
      <c r="CC30" s="79">
        <f t="shared" si="7"/>
        <v>0</v>
      </c>
      <c r="CD30" s="77">
        <f>IF(ISERROR(VLOOKUP($CA30,【9月】月集計表!$CA:$CC,2,FALSE))=TRUE,0,VLOOKUP($CA30,【9月】月集計表!$CA:$CC,2,FALSE))</f>
        <v>0</v>
      </c>
      <c r="CE30" s="77">
        <f>IF(ISERROR(VLOOKUP($CA30,【9月】月集計表!$CA:$CC,3,FALSE))=TRUE,0,VLOOKUP($CA30,【9月】月集計表!$CA:$CC,3,FALSE))</f>
        <v>0</v>
      </c>
    </row>
    <row r="31" spans="1:83" ht="16.5" customHeight="1" thickBot="1">
      <c r="A31" s="454"/>
      <c r="B31" s="501" t="s">
        <v>33</v>
      </c>
      <c r="C31" s="502"/>
      <c r="D31" s="502"/>
      <c r="E31" s="502"/>
      <c r="F31" s="503"/>
      <c r="G31" s="144">
        <f>COUNTA(G11:G30)-COUNTIF(G11:G30,"外")-COUNTIF(G11:G30,"休")-COUNTIF(G11:G30,"集")</f>
        <v>0</v>
      </c>
      <c r="H31" s="144">
        <f t="shared" ref="H31:AK31" si="12">COUNTA(H11:H30)-COUNTIF(H11:H30,"外")-COUNTIF(H11:H30,"休")-COUNTIF(H11:H30,"集")</f>
        <v>0</v>
      </c>
      <c r="I31" s="144">
        <f t="shared" si="12"/>
        <v>0</v>
      </c>
      <c r="J31" s="144">
        <f t="shared" si="12"/>
        <v>0</v>
      </c>
      <c r="K31" s="144">
        <f t="shared" si="12"/>
        <v>0</v>
      </c>
      <c r="L31" s="144">
        <f t="shared" si="12"/>
        <v>0</v>
      </c>
      <c r="M31" s="144">
        <f t="shared" si="12"/>
        <v>0</v>
      </c>
      <c r="N31" s="144">
        <f t="shared" si="12"/>
        <v>0</v>
      </c>
      <c r="O31" s="144">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2">
        <f t="shared" si="12"/>
        <v>0</v>
      </c>
      <c r="AK31" s="72">
        <f t="shared" si="12"/>
        <v>0</v>
      </c>
      <c r="AL31" s="75"/>
      <c r="AR31" s="385"/>
      <c r="AS31" s="343" t="str">
        <f ca="1">IF(AS29="","",IFERROR(INDEX(INDIRECT("$B$" &amp; AS29+11 &amp;  ":$F$31"),MATCH("FW2",INDIRECT("$B$" &amp; AS29+11 &amp; ":$B$31"),0),2),""))</f>
        <v/>
      </c>
      <c r="AT31" s="344"/>
      <c r="AU31" s="359" t="str">
        <f ca="1">IF(AS29="","",IFERROR(INDEX(INDIRECT("$B$" &amp; AS29+11 &amp;  ":$F$31"),MATCH("FW2",INDIRECT("$B$" &amp; AS29+11 &amp; ":$B$31"),0),5),""))</f>
        <v/>
      </c>
      <c r="AV31" s="340"/>
      <c r="AW31" s="341">
        <f>IF(90000&lt;=AV31,90000,AV31)</f>
        <v>0</v>
      </c>
      <c r="AX31" s="340"/>
      <c r="AY31" s="341">
        <f>IF(10000&lt;=AX31,10000,AX31)</f>
        <v>0</v>
      </c>
      <c r="AZ31" s="335"/>
      <c r="BA31" s="342"/>
      <c r="BB31" s="335"/>
      <c r="BC31" s="334"/>
      <c r="BD31" s="338"/>
      <c r="BE31" s="313"/>
      <c r="BF31" s="315"/>
    </row>
    <row r="32" spans="1:83" ht="18" customHeight="1" thickBot="1">
      <c r="A32" s="504" t="s">
        <v>34</v>
      </c>
      <c r="B32" s="502"/>
      <c r="C32" s="502"/>
      <c r="D32" s="502"/>
      <c r="E32" s="502"/>
      <c r="F32" s="503"/>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2">
        <f t="shared" si="13"/>
        <v>0</v>
      </c>
      <c r="AK32" s="72">
        <f t="shared" si="13"/>
        <v>0</v>
      </c>
      <c r="AL32" s="75"/>
      <c r="AP32" s="13"/>
      <c r="AQ32" s="13"/>
      <c r="AR32" s="385"/>
      <c r="AS32" s="343"/>
      <c r="AT32" s="345"/>
      <c r="AU32" s="360"/>
      <c r="AV32" s="348"/>
      <c r="AW32" s="341"/>
      <c r="AX32" s="340"/>
      <c r="AY32" s="341"/>
      <c r="AZ32" s="335"/>
      <c r="BA32" s="342"/>
      <c r="BB32" s="335"/>
      <c r="BC32" s="334"/>
      <c r="BD32" s="338"/>
      <c r="BE32" s="313"/>
      <c r="BF32" s="315"/>
    </row>
    <row r="33" spans="1:83" ht="16.5" customHeight="1" thickBot="1">
      <c r="A33" s="504" t="s">
        <v>35</v>
      </c>
      <c r="B33" s="502"/>
      <c r="C33" s="502"/>
      <c r="D33" s="502"/>
      <c r="E33" s="502"/>
      <c r="F33" s="503"/>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73"/>
      <c r="AL33" s="75"/>
      <c r="AP33" s="13"/>
      <c r="AQ33" s="13"/>
      <c r="AR33" s="385"/>
      <c r="AS33" s="343" t="str">
        <f ca="1">IF(AS31="","",IFERROR(INDEX(INDIRECT("$B$" &amp; AS31+11 &amp;  ":$F$31"),MATCH("FW2",INDIRECT("$B$" &amp; AS31+11 &amp; ":$B$31"),0),2),""))</f>
        <v/>
      </c>
      <c r="AT33" s="344"/>
      <c r="AU33" s="346" t="str">
        <f ca="1">IF(AS31="","",IFERROR(INDEX(INDIRECT("$B$" &amp; AS31+11 &amp;  ":$F$31"),MATCH("FW2",INDIRECT("$B$" &amp; AS31+11 &amp; ":$B$31"),0),5),""))</f>
        <v/>
      </c>
      <c r="AV33" s="340"/>
      <c r="AW33" s="341">
        <f>IF(90000&lt;=AV33,90000,AV33)</f>
        <v>0</v>
      </c>
      <c r="AX33" s="340"/>
      <c r="AY33" s="341">
        <f>IF(10000&lt;=AX33,10000,AX33)</f>
        <v>0</v>
      </c>
      <c r="AZ33" s="335"/>
      <c r="BA33" s="342"/>
      <c r="BB33" s="335"/>
      <c r="BC33" s="334"/>
      <c r="BD33" s="338"/>
      <c r="BE33" s="313"/>
      <c r="BF33" s="315"/>
    </row>
    <row r="34" spans="1:83" ht="16.5" customHeight="1" thickBot="1">
      <c r="AO34" s="35"/>
      <c r="AP34" s="13"/>
      <c r="AQ34" s="13"/>
      <c r="AR34" s="385"/>
      <c r="AS34" s="343"/>
      <c r="AT34" s="345"/>
      <c r="AU34" s="523"/>
      <c r="AV34" s="348"/>
      <c r="AW34" s="341"/>
      <c r="AX34" s="340"/>
      <c r="AY34" s="341"/>
      <c r="AZ34" s="335"/>
      <c r="BA34" s="342"/>
      <c r="BB34" s="335"/>
      <c r="BC34" s="334"/>
      <c r="BD34" s="338"/>
      <c r="BE34" s="313"/>
      <c r="BF34" s="315"/>
      <c r="CA34" s="4"/>
      <c r="CB34" s="4"/>
      <c r="CC34" s="4"/>
      <c r="CD34" s="4"/>
      <c r="CE34" s="4"/>
    </row>
    <row r="35" spans="1:83" ht="20.100000000000001" customHeight="1">
      <c r="A35" s="442" t="s">
        <v>5</v>
      </c>
      <c r="B35" s="443"/>
      <c r="C35" s="461" t="s">
        <v>6</v>
      </c>
      <c r="D35" s="423"/>
      <c r="E35" s="499" t="s">
        <v>111</v>
      </c>
      <c r="F35" s="447" t="s">
        <v>8</v>
      </c>
      <c r="G35" s="465" t="s">
        <v>36</v>
      </c>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7"/>
      <c r="AL35" s="36" t="s">
        <v>37</v>
      </c>
      <c r="AM35" s="37" t="s">
        <v>38</v>
      </c>
      <c r="AN35" s="37" t="s">
        <v>39</v>
      </c>
      <c r="AO35" s="38" t="s">
        <v>40</v>
      </c>
      <c r="AR35" s="385"/>
      <c r="AS35" s="343" t="str">
        <f ca="1">IF(AS33="","",IFERROR(INDEX(INDIRECT("$B$" &amp; AS33+11 &amp;  ":$F$31"),MATCH("FW2",INDIRECT("$B$" &amp; AS33+11 &amp; ":$B$31"),0),2),""))</f>
        <v/>
      </c>
      <c r="AT35" s="344"/>
      <c r="AU35" s="346" t="str">
        <f ca="1">IF(AS33="","",IFERROR(INDEX(INDIRECT("$B$" &amp; AS33+11 &amp;  ":$F$31"),MATCH("FW2",INDIRECT("$B$" &amp; AS33+11 &amp; ":$B$31"),0),5),""))</f>
        <v/>
      </c>
      <c r="AV35" s="340"/>
      <c r="AW35" s="341">
        <f>IF(90000&lt;=AV35,90000,AV35)</f>
        <v>0</v>
      </c>
      <c r="AX35" s="340"/>
      <c r="AY35" s="341">
        <f>IF(10000&lt;=AX35,10000,AX35)</f>
        <v>0</v>
      </c>
      <c r="AZ35" s="335"/>
      <c r="BA35" s="342"/>
      <c r="BB35" s="335"/>
      <c r="BC35" s="334"/>
      <c r="BD35" s="338"/>
      <c r="BE35" s="313"/>
      <c r="BF35" s="315"/>
      <c r="CA35" s="4"/>
      <c r="CB35" s="4"/>
      <c r="CC35" s="4"/>
      <c r="CD35" s="4"/>
      <c r="CE35" s="4"/>
    </row>
    <row r="36" spans="1:83" ht="20.100000000000001" customHeight="1">
      <c r="A36" s="459"/>
      <c r="B36" s="460"/>
      <c r="C36" s="462"/>
      <c r="D36" s="463"/>
      <c r="E36" s="500"/>
      <c r="F36" s="464"/>
      <c r="G36" s="39">
        <f>日付!B9</f>
        <v>44470</v>
      </c>
      <c r="H36" s="39">
        <f>日付!C9</f>
        <v>44471</v>
      </c>
      <c r="I36" s="39">
        <f>日付!D9</f>
        <v>44472</v>
      </c>
      <c r="J36" s="39">
        <f>日付!E9</f>
        <v>44473</v>
      </c>
      <c r="K36" s="39">
        <f>日付!F9</f>
        <v>44474</v>
      </c>
      <c r="L36" s="39">
        <f>日付!G9</f>
        <v>44475</v>
      </c>
      <c r="M36" s="39">
        <f>日付!H9</f>
        <v>44476</v>
      </c>
      <c r="N36" s="39">
        <f>日付!I9</f>
        <v>44477</v>
      </c>
      <c r="O36" s="39">
        <f>日付!J9</f>
        <v>44478</v>
      </c>
      <c r="P36" s="39">
        <f>日付!K9</f>
        <v>44479</v>
      </c>
      <c r="Q36" s="39">
        <f>日付!L9</f>
        <v>44480</v>
      </c>
      <c r="R36" s="39">
        <f>日付!M9</f>
        <v>44481</v>
      </c>
      <c r="S36" s="39">
        <f>日付!N9</f>
        <v>44482</v>
      </c>
      <c r="T36" s="39">
        <f>日付!O9</f>
        <v>44483</v>
      </c>
      <c r="U36" s="39">
        <f>日付!P9</f>
        <v>44484</v>
      </c>
      <c r="V36" s="39">
        <f>日付!Q9</f>
        <v>44485</v>
      </c>
      <c r="W36" s="39">
        <f>日付!R9</f>
        <v>44486</v>
      </c>
      <c r="X36" s="39">
        <f>日付!S9</f>
        <v>44487</v>
      </c>
      <c r="Y36" s="39">
        <f>日付!T9</f>
        <v>44488</v>
      </c>
      <c r="Z36" s="39">
        <f>日付!U9</f>
        <v>44489</v>
      </c>
      <c r="AA36" s="39">
        <f>日付!V9</f>
        <v>44490</v>
      </c>
      <c r="AB36" s="39">
        <f>日付!W9</f>
        <v>44491</v>
      </c>
      <c r="AC36" s="39">
        <f>日付!X9</f>
        <v>44492</v>
      </c>
      <c r="AD36" s="39">
        <f>日付!Y9</f>
        <v>44493</v>
      </c>
      <c r="AE36" s="39">
        <f>日付!Z9</f>
        <v>44494</v>
      </c>
      <c r="AF36" s="39">
        <f>日付!AA9</f>
        <v>44495</v>
      </c>
      <c r="AG36" s="39">
        <f>日付!AB9</f>
        <v>44496</v>
      </c>
      <c r="AH36" s="39">
        <f>日付!AC9</f>
        <v>44497</v>
      </c>
      <c r="AI36" s="39">
        <f>日付!AD9</f>
        <v>44498</v>
      </c>
      <c r="AJ36" s="39">
        <f>日付!AE9</f>
        <v>44499</v>
      </c>
      <c r="AK36" s="39">
        <f>日付!AF9</f>
        <v>44500</v>
      </c>
      <c r="AL36" s="468" t="s">
        <v>41</v>
      </c>
      <c r="AM36" s="480" t="s">
        <v>42</v>
      </c>
      <c r="AN36" s="506">
        <f>COUNTIF($G$32:$AK$32,1)+COUNTIF($G$32:$AK$32,2)+COUNTIF($G$32:$AK$32,3)</f>
        <v>0</v>
      </c>
      <c r="AO36" s="509">
        <f>AN36+【9月】月集計表!AO36</f>
        <v>0</v>
      </c>
      <c r="AR36" s="385"/>
      <c r="AS36" s="343"/>
      <c r="AT36" s="345"/>
      <c r="AU36" s="523"/>
      <c r="AV36" s="348"/>
      <c r="AW36" s="341"/>
      <c r="AX36" s="340"/>
      <c r="AY36" s="341"/>
      <c r="AZ36" s="335"/>
      <c r="BA36" s="342"/>
      <c r="BB36" s="335"/>
      <c r="BC36" s="334"/>
      <c r="BD36" s="338"/>
      <c r="BE36" s="313"/>
      <c r="BF36" s="315"/>
      <c r="CA36" s="4"/>
      <c r="CB36" s="4"/>
      <c r="CC36" s="4"/>
      <c r="CD36" s="4"/>
      <c r="CE36" s="4"/>
    </row>
    <row r="37" spans="1:83" ht="16.5" customHeight="1">
      <c r="A37" s="452" t="s">
        <v>43</v>
      </c>
      <c r="B37" s="512"/>
      <c r="C37" s="516">
        <v>1</v>
      </c>
      <c r="D37" s="517"/>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69"/>
      <c r="AM37" s="481"/>
      <c r="AN37" s="507"/>
      <c r="AO37" s="510"/>
      <c r="AR37" s="385"/>
      <c r="AS37" s="343" t="str">
        <f ca="1">IF(AS35="","",IFERROR(INDEX(INDIRECT("$B$" &amp; AS35+11 &amp;  ":$F$31"),MATCH("FW2",INDIRECT("$B$" &amp; AS35+11 &amp; ":$B$31"),0),2),""))</f>
        <v/>
      </c>
      <c r="AT37" s="344"/>
      <c r="AU37" s="346" t="str">
        <f ca="1">IF(AS35="","",IFERROR(INDEX(INDIRECT("$B$" &amp; AS35+11 &amp;  ":$F$31"),MATCH("FW2",INDIRECT("$B$" &amp; AS35+11 &amp; ":$B$31"),0),5),""))</f>
        <v/>
      </c>
      <c r="AV37" s="340"/>
      <c r="AW37" s="341">
        <f>IF(90000&lt;=AV37,90000,AV37)</f>
        <v>0</v>
      </c>
      <c r="AX37" s="340"/>
      <c r="AY37" s="341">
        <f>IF(10000&lt;=AX37,10000,AX37)</f>
        <v>0</v>
      </c>
      <c r="AZ37" s="335"/>
      <c r="BA37" s="342"/>
      <c r="BB37" s="335"/>
      <c r="BC37" s="334"/>
      <c r="BD37" s="338"/>
      <c r="BE37" s="313"/>
      <c r="BF37" s="315"/>
      <c r="CA37" s="4"/>
      <c r="CB37" s="4"/>
      <c r="CC37" s="4"/>
      <c r="CD37" s="4"/>
      <c r="CE37" s="4"/>
    </row>
    <row r="38" spans="1:83" ht="16.5" customHeight="1" thickBot="1">
      <c r="A38" s="453"/>
      <c r="B38" s="513"/>
      <c r="C38" s="471">
        <v>2</v>
      </c>
      <c r="D38" s="472"/>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69"/>
      <c r="AM38" s="505"/>
      <c r="AN38" s="508"/>
      <c r="AO38" s="511"/>
      <c r="AR38" s="386"/>
      <c r="AS38" s="349"/>
      <c r="AT38" s="350"/>
      <c r="AU38" s="525"/>
      <c r="AV38" s="352"/>
      <c r="AW38" s="353"/>
      <c r="AX38" s="354"/>
      <c r="AY38" s="353"/>
      <c r="AZ38" s="336"/>
      <c r="BA38" s="355"/>
      <c r="BB38" s="336"/>
      <c r="BC38" s="337"/>
      <c r="BD38" s="339"/>
      <c r="BE38" s="314"/>
      <c r="BF38" s="316"/>
      <c r="CA38" s="4"/>
      <c r="CB38" s="4"/>
      <c r="CC38" s="4"/>
      <c r="CD38" s="4"/>
      <c r="CE38" s="4"/>
    </row>
    <row r="39" spans="1:83" ht="16.5" customHeight="1">
      <c r="A39" s="453"/>
      <c r="B39" s="513"/>
      <c r="C39" s="471">
        <v>3</v>
      </c>
      <c r="D39" s="472"/>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69"/>
      <c r="AM39" s="480" t="s">
        <v>45</v>
      </c>
      <c r="AN39" s="506">
        <f>COUNTIF($G$32:$AK$32,2)+COUNTIF($G$32:$AK$32,3)</f>
        <v>0</v>
      </c>
      <c r="AO39" s="509">
        <f>AN39+【9月】月集計表!AO39</f>
        <v>0</v>
      </c>
      <c r="AR39" s="384" t="s">
        <v>138</v>
      </c>
      <c r="AS39" s="387" t="str">
        <f>IFERROR(INDEX($B$11:$F$31,MATCH("FW3",$B$11:$B$31,0),2),"")</f>
        <v/>
      </c>
      <c r="AT39" s="389"/>
      <c r="AU39" s="391" t="str">
        <f>IFERROR(INDEX($B$11:$F$31,MATCH("FW3",$B$11:$B$31,0),5),"")</f>
        <v/>
      </c>
      <c r="AV39" s="365"/>
      <c r="AW39" s="361">
        <f>IF(90000&lt;=AV39,90000,AV39)</f>
        <v>0</v>
      </c>
      <c r="AX39" s="365"/>
      <c r="AY39" s="361">
        <f>IF(10000&lt;=AX39,10000,AX39)</f>
        <v>0</v>
      </c>
      <c r="AZ39" s="362"/>
      <c r="BA39" s="363"/>
      <c r="BB39" s="362"/>
      <c r="BC39" s="364"/>
      <c r="BD39" s="356"/>
      <c r="BE39" s="357"/>
      <c r="BF39" s="358"/>
      <c r="CA39" s="4"/>
      <c r="CB39" s="4"/>
      <c r="CC39" s="4"/>
      <c r="CD39" s="4"/>
      <c r="CE39" s="4"/>
    </row>
    <row r="40" spans="1:83" ht="16.5" customHeight="1">
      <c r="A40" s="453"/>
      <c r="B40" s="513"/>
      <c r="C40" s="471">
        <v>4</v>
      </c>
      <c r="D40" s="472"/>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469"/>
      <c r="AM40" s="481"/>
      <c r="AN40" s="507"/>
      <c r="AO40" s="526"/>
      <c r="AR40" s="385"/>
      <c r="AS40" s="388"/>
      <c r="AT40" s="390"/>
      <c r="AU40" s="523"/>
      <c r="AV40" s="348"/>
      <c r="AW40" s="341"/>
      <c r="AX40" s="340"/>
      <c r="AY40" s="341"/>
      <c r="AZ40" s="335"/>
      <c r="BA40" s="342"/>
      <c r="BB40" s="335"/>
      <c r="BC40" s="334"/>
      <c r="BD40" s="338"/>
      <c r="BE40" s="313"/>
      <c r="BF40" s="315"/>
      <c r="CA40" s="4"/>
      <c r="CB40" s="4"/>
      <c r="CC40" s="4"/>
      <c r="CD40" s="4"/>
      <c r="CE40" s="4"/>
    </row>
    <row r="41" spans="1:83" ht="16.5" customHeight="1">
      <c r="A41" s="453"/>
      <c r="B41" s="513"/>
      <c r="C41" s="471">
        <v>5</v>
      </c>
      <c r="D41" s="472"/>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469"/>
      <c r="AM41" s="505"/>
      <c r="AN41" s="508"/>
      <c r="AO41" s="527"/>
      <c r="AR41" s="385"/>
      <c r="AS41" s="343" t="str">
        <f ca="1">IF(AS39="","",IFERROR(INDEX(INDIRECT("$B$" &amp; AS39+11 &amp;  ":$F$31"),MATCH("FW3",INDIRECT("$B$" &amp; AS39+11 &amp; ":$B$31"),0),2),""))</f>
        <v/>
      </c>
      <c r="AT41" s="344"/>
      <c r="AU41" s="359" t="str">
        <f ca="1">IF(AS39="","",IFERROR(INDEX(INDIRECT("$B$" &amp; AS39+11 &amp;  ":$F$31"),MATCH("FW3",INDIRECT("$B$" &amp; AS39+11 &amp; ":$B$31"),0),5),""))</f>
        <v/>
      </c>
      <c r="AV41" s="340"/>
      <c r="AW41" s="341">
        <f>IF(90000&lt;=AV41,90000,AV41)</f>
        <v>0</v>
      </c>
      <c r="AX41" s="340"/>
      <c r="AY41" s="341">
        <f>IF(10000&lt;=AX41,10000,AX41)</f>
        <v>0</v>
      </c>
      <c r="AZ41" s="335"/>
      <c r="BA41" s="342"/>
      <c r="BB41" s="335"/>
      <c r="BC41" s="334"/>
      <c r="BD41" s="338"/>
      <c r="BE41" s="313"/>
      <c r="BF41" s="315"/>
      <c r="CA41" s="4"/>
      <c r="CB41" s="4"/>
      <c r="CC41" s="4"/>
      <c r="CD41" s="4"/>
      <c r="CE41" s="4"/>
    </row>
    <row r="42" spans="1:83" ht="16.5" customHeight="1">
      <c r="A42" s="453"/>
      <c r="B42" s="513"/>
      <c r="C42" s="471">
        <v>6</v>
      </c>
      <c r="D42" s="472"/>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469"/>
      <c r="AM42" s="480" t="s">
        <v>52</v>
      </c>
      <c r="AN42" s="506">
        <f>COUNTIF($G$32:$AK$32,3)</f>
        <v>0</v>
      </c>
      <c r="AO42" s="509">
        <f>AN42+【9月】月集計表!AO42</f>
        <v>0</v>
      </c>
      <c r="AR42" s="385"/>
      <c r="AS42" s="343"/>
      <c r="AT42" s="345"/>
      <c r="AU42" s="360"/>
      <c r="AV42" s="348"/>
      <c r="AW42" s="341"/>
      <c r="AX42" s="340"/>
      <c r="AY42" s="341"/>
      <c r="AZ42" s="335"/>
      <c r="BA42" s="342"/>
      <c r="BB42" s="335"/>
      <c r="BC42" s="334"/>
      <c r="BD42" s="338"/>
      <c r="BE42" s="313"/>
      <c r="BF42" s="315"/>
      <c r="CA42" s="4"/>
      <c r="CB42" s="4"/>
      <c r="CC42" s="4"/>
      <c r="CD42" s="4"/>
      <c r="CE42" s="4"/>
    </row>
    <row r="43" spans="1:83" ht="16.5" customHeight="1">
      <c r="A43" s="453"/>
      <c r="B43" s="513"/>
      <c r="C43" s="471">
        <v>7</v>
      </c>
      <c r="D43" s="472"/>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469"/>
      <c r="AM43" s="481"/>
      <c r="AN43" s="507"/>
      <c r="AO43" s="510"/>
      <c r="AR43" s="385"/>
      <c r="AS43" s="343" t="str">
        <f ca="1">IF(AS41="","",IFERROR(INDEX(INDIRECT("$B$" &amp; AS41+11 &amp;  ":$F$31"),MATCH("FW3",INDIRECT("$B$" &amp; AS41+11 &amp; ":$B$31"),0),2),""))</f>
        <v/>
      </c>
      <c r="AT43" s="344"/>
      <c r="AU43" s="346" t="str">
        <f ca="1">IF(AS41="","",IFERROR(INDEX(INDIRECT("$B$" &amp; AS41+11 &amp;  ":$F$31"),MATCH("FW3",INDIRECT("$B$" &amp; AS41+11 &amp; ":$B$31"),0),5),""))</f>
        <v/>
      </c>
      <c r="AV43" s="340"/>
      <c r="AW43" s="341">
        <f>IF(90000&lt;=AV43,90000,AV43)</f>
        <v>0</v>
      </c>
      <c r="AX43" s="340"/>
      <c r="AY43" s="341">
        <f>IF(10000&lt;=AX43,10000,AX43)</f>
        <v>0</v>
      </c>
      <c r="AZ43" s="335"/>
      <c r="BA43" s="342"/>
      <c r="BB43" s="335"/>
      <c r="BC43" s="334"/>
      <c r="BD43" s="338"/>
      <c r="BE43" s="313"/>
      <c r="BF43" s="315"/>
      <c r="CA43" s="4"/>
      <c r="CB43" s="4"/>
      <c r="CC43" s="4"/>
      <c r="CD43" s="4"/>
      <c r="CE43" s="4"/>
    </row>
    <row r="44" spans="1:83" ht="17.25" customHeight="1">
      <c r="A44" s="453"/>
      <c r="B44" s="513"/>
      <c r="C44" s="471">
        <v>8</v>
      </c>
      <c r="D44" s="472"/>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469"/>
      <c r="AM44" s="505"/>
      <c r="AN44" s="508"/>
      <c r="AO44" s="511"/>
      <c r="AR44" s="385"/>
      <c r="AS44" s="343"/>
      <c r="AT44" s="345"/>
      <c r="AU44" s="523"/>
      <c r="AV44" s="348"/>
      <c r="AW44" s="341"/>
      <c r="AX44" s="340"/>
      <c r="AY44" s="341"/>
      <c r="AZ44" s="335"/>
      <c r="BA44" s="342"/>
      <c r="BB44" s="335"/>
      <c r="BC44" s="334"/>
      <c r="BD44" s="338"/>
      <c r="BE44" s="313"/>
      <c r="BF44" s="315"/>
      <c r="CA44" s="4"/>
      <c r="CB44" s="4"/>
      <c r="CC44" s="4"/>
      <c r="CD44" s="4"/>
      <c r="CE44" s="4"/>
    </row>
    <row r="45" spans="1:83" ht="17.25" customHeight="1">
      <c r="A45" s="453"/>
      <c r="B45" s="513"/>
      <c r="C45" s="471">
        <v>9</v>
      </c>
      <c r="D45" s="472"/>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69"/>
      <c r="AM45" s="480" t="s">
        <v>53</v>
      </c>
      <c r="AN45" s="483">
        <f>SUM(AN36:AN44)</f>
        <v>0</v>
      </c>
      <c r="AO45" s="486">
        <f>SUM(AO36:AO44)</f>
        <v>0</v>
      </c>
      <c r="AR45" s="385"/>
      <c r="AS45" s="343" t="str">
        <f ca="1">IF(AS43="","",IFERROR(INDEX(INDIRECT("$B$" &amp; AS43+11 &amp;  ":$F$31"),MATCH("FW3",INDIRECT("$B$" &amp; AS43+11 &amp; ":$B$31"),0),2),""))</f>
        <v/>
      </c>
      <c r="AT45" s="344"/>
      <c r="AU45" s="346" t="str">
        <f ca="1">IF(AS43="","",IFERROR(INDEX(INDIRECT("$B$" &amp; AS43+11 &amp;  ":$F$31"),MATCH("FW3",INDIRECT("$B$" &amp; AS43+11 &amp; ":$B$31"),0),5),""))</f>
        <v/>
      </c>
      <c r="AV45" s="340"/>
      <c r="AW45" s="341">
        <f>IF(90000&lt;=AV45,90000,AV45)</f>
        <v>0</v>
      </c>
      <c r="AX45" s="340"/>
      <c r="AY45" s="341">
        <f>IF(10000&lt;=AX45,10000,AX45)</f>
        <v>0</v>
      </c>
      <c r="AZ45" s="335"/>
      <c r="BA45" s="342"/>
      <c r="BB45" s="335"/>
      <c r="BC45" s="334"/>
      <c r="BD45" s="338"/>
      <c r="BE45" s="313"/>
      <c r="BF45" s="315"/>
      <c r="CA45" s="4"/>
      <c r="CB45" s="4"/>
      <c r="CC45" s="4"/>
      <c r="CD45" s="4"/>
      <c r="CE45" s="4"/>
    </row>
    <row r="46" spans="1:83" ht="17.25" customHeight="1">
      <c r="A46" s="453"/>
      <c r="B46" s="513"/>
      <c r="C46" s="471">
        <v>10</v>
      </c>
      <c r="D46" s="472"/>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69"/>
      <c r="AM46" s="481"/>
      <c r="AN46" s="484"/>
      <c r="AO46" s="487"/>
      <c r="AR46" s="385"/>
      <c r="AS46" s="343"/>
      <c r="AT46" s="345"/>
      <c r="AU46" s="523"/>
      <c r="AV46" s="348"/>
      <c r="AW46" s="341"/>
      <c r="AX46" s="340"/>
      <c r="AY46" s="341"/>
      <c r="AZ46" s="335"/>
      <c r="BA46" s="342"/>
      <c r="BB46" s="335"/>
      <c r="BC46" s="334"/>
      <c r="BD46" s="338"/>
      <c r="BE46" s="313"/>
      <c r="BF46" s="315"/>
      <c r="CA46" s="4"/>
      <c r="CB46" s="4"/>
      <c r="CC46" s="4"/>
      <c r="CD46" s="4"/>
      <c r="CE46" s="4"/>
    </row>
    <row r="47" spans="1:83" ht="17.25" customHeight="1" thickBot="1">
      <c r="A47" s="453"/>
      <c r="B47" s="513"/>
      <c r="C47" s="471">
        <v>11</v>
      </c>
      <c r="D47" s="472"/>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70"/>
      <c r="AM47" s="482"/>
      <c r="AN47" s="485"/>
      <c r="AO47" s="488"/>
      <c r="AP47" s="8"/>
      <c r="AQ47" s="8"/>
      <c r="AR47" s="385"/>
      <c r="AS47" s="343" t="str">
        <f ca="1">IF(AS45="","",IFERROR(INDEX(INDIRECT("$B$" &amp; AS45+11 &amp;  ":$F$31"),MATCH("FW3",INDIRECT("$B$" &amp; AS45+11 &amp; ":$B$31"),0),2),""))</f>
        <v/>
      </c>
      <c r="AT47" s="344"/>
      <c r="AU47" s="346" t="str">
        <f ca="1">IF(AS45="","",IFERROR(INDEX(INDIRECT("$B$" &amp; AS45+11 &amp;  ":$F$31"),MATCH("FW3",INDIRECT("$B$" &amp; AS45+11 &amp; ":$B$31"),0),5),""))</f>
        <v/>
      </c>
      <c r="AV47" s="340"/>
      <c r="AW47" s="341">
        <f>IF(90000&lt;=AV47,90000,AV47)</f>
        <v>0</v>
      </c>
      <c r="AX47" s="340"/>
      <c r="AY47" s="341">
        <f>IF(10000&lt;=AX47,10000,AX47)</f>
        <v>0</v>
      </c>
      <c r="AZ47" s="335"/>
      <c r="BA47" s="342"/>
      <c r="BB47" s="335"/>
      <c r="BC47" s="334"/>
      <c r="BD47" s="338"/>
      <c r="BE47" s="313"/>
      <c r="BF47" s="315"/>
    </row>
    <row r="48" spans="1:83" ht="17.25" customHeight="1" thickBot="1">
      <c r="A48" s="453"/>
      <c r="B48" s="513"/>
      <c r="C48" s="471">
        <v>12</v>
      </c>
      <c r="D48" s="472"/>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67"/>
      <c r="AM48" s="44"/>
      <c r="AN48" s="45"/>
      <c r="AO48" s="46"/>
      <c r="AP48" s="46"/>
      <c r="AQ48" s="46"/>
      <c r="AR48" s="386"/>
      <c r="AS48" s="349"/>
      <c r="AT48" s="350"/>
      <c r="AU48" s="525"/>
      <c r="AV48" s="352"/>
      <c r="AW48" s="353"/>
      <c r="AX48" s="354"/>
      <c r="AY48" s="353"/>
      <c r="AZ48" s="336"/>
      <c r="BA48" s="355"/>
      <c r="BB48" s="336"/>
      <c r="BC48" s="337"/>
      <c r="BD48" s="339"/>
      <c r="BE48" s="314"/>
      <c r="BF48" s="316"/>
    </row>
    <row r="49" spans="1:58" ht="16.5" customHeight="1">
      <c r="A49" s="453"/>
      <c r="B49" s="513"/>
      <c r="C49" s="471">
        <v>13</v>
      </c>
      <c r="D49" s="472"/>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68"/>
      <c r="AM49" s="46"/>
      <c r="AN49" s="46"/>
      <c r="AO49" s="46"/>
      <c r="AP49" s="46"/>
      <c r="AQ49" s="46"/>
      <c r="AR49" s="317" t="s">
        <v>139</v>
      </c>
      <c r="AS49" s="318"/>
      <c r="AT49" s="319"/>
      <c r="AU49" s="323"/>
      <c r="AV49" s="325">
        <f t="shared" ref="AV49:BE49" si="14">SUM(AV19:AV48)</f>
        <v>0</v>
      </c>
      <c r="AW49" s="327">
        <f t="shared" si="14"/>
        <v>0</v>
      </c>
      <c r="AX49" s="325">
        <f t="shared" si="14"/>
        <v>0</v>
      </c>
      <c r="AY49" s="327">
        <f t="shared" si="14"/>
        <v>0</v>
      </c>
      <c r="AZ49" s="325">
        <f>SUM(AZ19:AZ48)</f>
        <v>0</v>
      </c>
      <c r="BA49" s="327">
        <f>SUM(BA19:BA48)</f>
        <v>0</v>
      </c>
      <c r="BB49" s="325">
        <f>SUM(BB19:BB48)</f>
        <v>0</v>
      </c>
      <c r="BC49" s="329">
        <f>SUM(BC19:BC48)</f>
        <v>0</v>
      </c>
      <c r="BD49" s="327">
        <f t="shared" si="14"/>
        <v>0</v>
      </c>
      <c r="BE49" s="325">
        <f t="shared" si="14"/>
        <v>0</v>
      </c>
      <c r="BF49" s="332"/>
    </row>
    <row r="50" spans="1:58" ht="16.5" customHeight="1" thickBot="1">
      <c r="A50" s="514"/>
      <c r="B50" s="515"/>
      <c r="C50" s="518" t="s">
        <v>54</v>
      </c>
      <c r="D50" s="519"/>
      <c r="E50" s="519"/>
      <c r="F50" s="520"/>
      <c r="G50" s="49">
        <f>COUNTIF(G37:G49,"出")</f>
        <v>0</v>
      </c>
      <c r="H50" s="49">
        <f t="shared" ref="H50:AK50" si="15">COUNTIF(H37:H49,"出")</f>
        <v>0</v>
      </c>
      <c r="I50" s="49">
        <f t="shared" si="15"/>
        <v>0</v>
      </c>
      <c r="J50" s="49">
        <f t="shared" si="15"/>
        <v>0</v>
      </c>
      <c r="K50" s="49">
        <f t="shared" si="15"/>
        <v>0</v>
      </c>
      <c r="L50" s="49">
        <f t="shared" si="15"/>
        <v>0</v>
      </c>
      <c r="M50" s="49">
        <f t="shared" si="15"/>
        <v>0</v>
      </c>
      <c r="N50" s="49">
        <f t="shared" si="15"/>
        <v>0</v>
      </c>
      <c r="O50" s="49">
        <f t="shared" si="15"/>
        <v>0</v>
      </c>
      <c r="P50" s="49">
        <f t="shared" si="15"/>
        <v>0</v>
      </c>
      <c r="Q50" s="49">
        <f t="shared" si="15"/>
        <v>0</v>
      </c>
      <c r="R50" s="49">
        <f t="shared" si="15"/>
        <v>0</v>
      </c>
      <c r="S50" s="49">
        <f t="shared" si="15"/>
        <v>0</v>
      </c>
      <c r="T50" s="49">
        <f t="shared" si="15"/>
        <v>0</v>
      </c>
      <c r="U50" s="49">
        <f t="shared" si="15"/>
        <v>0</v>
      </c>
      <c r="V50" s="49">
        <f t="shared" si="15"/>
        <v>0</v>
      </c>
      <c r="W50" s="49">
        <f t="shared" si="15"/>
        <v>0</v>
      </c>
      <c r="X50" s="49">
        <f t="shared" si="15"/>
        <v>0</v>
      </c>
      <c r="Y50" s="49">
        <f t="shared" si="15"/>
        <v>0</v>
      </c>
      <c r="Z50" s="49">
        <f t="shared" si="15"/>
        <v>0</v>
      </c>
      <c r="AA50" s="49">
        <f t="shared" si="15"/>
        <v>0</v>
      </c>
      <c r="AB50" s="49">
        <f t="shared" si="15"/>
        <v>0</v>
      </c>
      <c r="AC50" s="49">
        <f t="shared" si="15"/>
        <v>0</v>
      </c>
      <c r="AD50" s="49">
        <f t="shared" si="15"/>
        <v>0</v>
      </c>
      <c r="AE50" s="49">
        <f t="shared" si="15"/>
        <v>0</v>
      </c>
      <c r="AF50" s="49">
        <f t="shared" si="15"/>
        <v>0</v>
      </c>
      <c r="AG50" s="49">
        <f t="shared" si="15"/>
        <v>0</v>
      </c>
      <c r="AH50" s="49">
        <f t="shared" si="15"/>
        <v>0</v>
      </c>
      <c r="AI50" s="49">
        <f t="shared" si="15"/>
        <v>0</v>
      </c>
      <c r="AJ50" s="49">
        <f t="shared" si="15"/>
        <v>0</v>
      </c>
      <c r="AK50" s="49">
        <f t="shared" si="15"/>
        <v>0</v>
      </c>
      <c r="AL50" s="68"/>
      <c r="AM50" s="46"/>
      <c r="AN50" s="46"/>
      <c r="AO50" s="46"/>
      <c r="AP50" s="46"/>
      <c r="AQ50" s="46"/>
      <c r="AR50" s="320"/>
      <c r="AS50" s="321"/>
      <c r="AT50" s="322"/>
      <c r="AU50" s="324"/>
      <c r="AV50" s="326"/>
      <c r="AW50" s="328"/>
      <c r="AX50" s="326"/>
      <c r="AY50" s="328"/>
      <c r="AZ50" s="326"/>
      <c r="BA50" s="328"/>
      <c r="BB50" s="326"/>
      <c r="BC50" s="330"/>
      <c r="BD50" s="328"/>
      <c r="BE50" s="331"/>
      <c r="BF50" s="333"/>
    </row>
    <row r="51" spans="1:58" ht="16.5" customHeight="1">
      <c r="AL51" s="46"/>
      <c r="AM51" s="46"/>
      <c r="AN51" s="46"/>
      <c r="AO51" s="46"/>
      <c r="AP51" s="13"/>
      <c r="AQ51" s="13"/>
      <c r="AR51" s="307" t="s">
        <v>140</v>
      </c>
      <c r="AS51" s="308"/>
      <c r="AT51" s="308"/>
      <c r="AU51" s="90"/>
      <c r="AV51" s="91">
        <f>SUM(AV9:AV18)</f>
        <v>0</v>
      </c>
      <c r="AW51" s="138">
        <f t="shared" ref="AW51:BE51" si="16">SUM(AW9:AW18)</f>
        <v>0</v>
      </c>
      <c r="AX51" s="93">
        <f t="shared" si="16"/>
        <v>0</v>
      </c>
      <c r="AY51" s="94">
        <f t="shared" si="16"/>
        <v>0</v>
      </c>
      <c r="AZ51" s="91">
        <f>SUM(AZ9:AZ18)</f>
        <v>0</v>
      </c>
      <c r="BA51" s="138">
        <f t="shared" si="16"/>
        <v>0</v>
      </c>
      <c r="BB51" s="91">
        <f t="shared" si="16"/>
        <v>0</v>
      </c>
      <c r="BC51" s="95">
        <f t="shared" si="16"/>
        <v>0</v>
      </c>
      <c r="BD51" s="94">
        <f t="shared" si="16"/>
        <v>0</v>
      </c>
      <c r="BE51" s="96">
        <f t="shared" si="16"/>
        <v>0</v>
      </c>
      <c r="BF51" s="97"/>
    </row>
    <row r="52" spans="1:58" ht="16.5" customHeight="1">
      <c r="A52" s="489" t="s">
        <v>55</v>
      </c>
      <c r="B52" s="490"/>
      <c r="C52" s="490"/>
      <c r="D52" s="490"/>
      <c r="E52" s="491"/>
      <c r="F52" s="143" t="s">
        <v>56</v>
      </c>
      <c r="G52" s="142" t="s">
        <v>32</v>
      </c>
      <c r="H52" s="142" t="s">
        <v>30</v>
      </c>
      <c r="I52" s="142" t="s">
        <v>31</v>
      </c>
      <c r="J52" s="142" t="s">
        <v>57</v>
      </c>
      <c r="K52" s="142" t="s">
        <v>58</v>
      </c>
      <c r="L52" s="142" t="s">
        <v>59</v>
      </c>
      <c r="M52" s="142" t="s">
        <v>60</v>
      </c>
      <c r="N52" s="142" t="s">
        <v>61</v>
      </c>
      <c r="O52" s="142" t="s">
        <v>62</v>
      </c>
      <c r="P52" s="142" t="s">
        <v>63</v>
      </c>
      <c r="Q52" s="142" t="s">
        <v>64</v>
      </c>
      <c r="R52" s="142" t="s">
        <v>65</v>
      </c>
      <c r="S52" s="142" t="s">
        <v>66</v>
      </c>
      <c r="T52" s="142" t="s">
        <v>67</v>
      </c>
      <c r="U52" s="142" t="s">
        <v>68</v>
      </c>
      <c r="V52" s="142" t="s">
        <v>69</v>
      </c>
      <c r="W52" s="473" t="s">
        <v>70</v>
      </c>
      <c r="X52" s="474"/>
      <c r="Y52" s="475"/>
      <c r="AL52" s="46"/>
      <c r="AM52" s="46"/>
      <c r="AN52" s="46"/>
      <c r="AO52" s="46"/>
      <c r="AP52" s="46"/>
      <c r="AQ52" s="46"/>
      <c r="AR52" s="309" t="s">
        <v>141</v>
      </c>
      <c r="AS52" s="310"/>
      <c r="AT52" s="310"/>
      <c r="AU52" s="98"/>
      <c r="AV52" s="99">
        <f>SUM(AV19:AV28)</f>
        <v>0</v>
      </c>
      <c r="AW52" s="134">
        <f t="shared" ref="AW52:BD52" si="17">SUM(AW19:AW28)</f>
        <v>0</v>
      </c>
      <c r="AX52" s="99">
        <f t="shared" si="17"/>
        <v>0</v>
      </c>
      <c r="AY52" s="134">
        <f t="shared" si="17"/>
        <v>0</v>
      </c>
      <c r="AZ52" s="99">
        <f t="shared" si="17"/>
        <v>0</v>
      </c>
      <c r="BA52" s="134">
        <f t="shared" si="17"/>
        <v>0</v>
      </c>
      <c r="BB52" s="99">
        <f t="shared" si="17"/>
        <v>0</v>
      </c>
      <c r="BC52" s="101">
        <f t="shared" si="17"/>
        <v>0</v>
      </c>
      <c r="BD52" s="134">
        <f t="shared" si="17"/>
        <v>0</v>
      </c>
      <c r="BE52" s="102">
        <f>SUM(BE19:BE28)</f>
        <v>0</v>
      </c>
      <c r="BF52" s="103"/>
    </row>
    <row r="53" spans="1:58" ht="16.5" customHeight="1">
      <c r="A53" s="492"/>
      <c r="B53" s="493"/>
      <c r="C53" s="493"/>
      <c r="D53" s="493"/>
      <c r="E53" s="494"/>
      <c r="F53" s="143" t="s">
        <v>71</v>
      </c>
      <c r="G53" s="52"/>
      <c r="H53" s="52"/>
      <c r="I53" s="52"/>
      <c r="J53" s="52"/>
      <c r="K53" s="52"/>
      <c r="L53" s="52"/>
      <c r="M53" s="52"/>
      <c r="N53" s="52"/>
      <c r="O53" s="52"/>
      <c r="P53" s="52"/>
      <c r="Q53" s="52"/>
      <c r="R53" s="52"/>
      <c r="S53" s="52"/>
      <c r="T53" s="52"/>
      <c r="U53" s="52"/>
      <c r="V53" s="52"/>
      <c r="W53" s="476">
        <f>SUM(G53:S53)</f>
        <v>0</v>
      </c>
      <c r="X53" s="477"/>
      <c r="Y53" s="478"/>
      <c r="AL53" s="46"/>
      <c r="AM53" s="46"/>
      <c r="AN53" s="46"/>
      <c r="AO53" s="46"/>
      <c r="AP53" s="46"/>
      <c r="AQ53" s="46"/>
      <c r="AR53" s="309" t="s">
        <v>142</v>
      </c>
      <c r="AS53" s="310"/>
      <c r="AT53" s="310"/>
      <c r="AU53" s="98"/>
      <c r="AV53" s="99">
        <f>SUM(AV29:AV38)</f>
        <v>0</v>
      </c>
      <c r="AW53" s="134">
        <f t="shared" ref="AW53:BE53" si="18">SUM(AW29:AW38)</f>
        <v>0</v>
      </c>
      <c r="AX53" s="99">
        <f t="shared" si="18"/>
        <v>0</v>
      </c>
      <c r="AY53" s="134">
        <f t="shared" si="18"/>
        <v>0</v>
      </c>
      <c r="AZ53" s="104">
        <f t="shared" si="18"/>
        <v>0</v>
      </c>
      <c r="BA53" s="105">
        <f t="shared" si="18"/>
        <v>0</v>
      </c>
      <c r="BB53" s="104">
        <f t="shared" si="18"/>
        <v>0</v>
      </c>
      <c r="BC53" s="106">
        <f>SUM(BC29:BC38)</f>
        <v>0</v>
      </c>
      <c r="BD53" s="134">
        <f t="shared" si="18"/>
        <v>0</v>
      </c>
      <c r="BE53" s="102">
        <f t="shared" si="18"/>
        <v>0</v>
      </c>
      <c r="BF53" s="103"/>
    </row>
    <row r="54" spans="1:58" ht="16.5" customHeight="1" thickBot="1">
      <c r="A54" s="492"/>
      <c r="B54" s="493"/>
      <c r="C54" s="493"/>
      <c r="D54" s="493"/>
      <c r="E54" s="494"/>
      <c r="F54" s="143" t="s">
        <v>72</v>
      </c>
      <c r="G54" s="53">
        <f>AK84</f>
        <v>0</v>
      </c>
      <c r="H54" s="53">
        <f>AK85</f>
        <v>0</v>
      </c>
      <c r="I54" s="53">
        <f>AK86</f>
        <v>0</v>
      </c>
      <c r="J54" s="53">
        <f>AK87</f>
        <v>0</v>
      </c>
      <c r="K54" s="53">
        <f>AK88</f>
        <v>0</v>
      </c>
      <c r="L54" s="53">
        <f>AK89</f>
        <v>0</v>
      </c>
      <c r="M54" s="53">
        <f>AK90</f>
        <v>0</v>
      </c>
      <c r="N54" s="53">
        <f>AK91</f>
        <v>0</v>
      </c>
      <c r="O54" s="53">
        <f>AK92</f>
        <v>0</v>
      </c>
      <c r="P54" s="53">
        <f>AK93</f>
        <v>0</v>
      </c>
      <c r="Q54" s="53">
        <f>AK94</f>
        <v>0</v>
      </c>
      <c r="R54" s="53">
        <f>AK95</f>
        <v>0</v>
      </c>
      <c r="S54" s="53">
        <f>AK96</f>
        <v>0</v>
      </c>
      <c r="T54" s="53">
        <f>AK97</f>
        <v>0</v>
      </c>
      <c r="U54" s="53">
        <f>AK98</f>
        <v>0</v>
      </c>
      <c r="V54" s="53">
        <f>AK99</f>
        <v>0</v>
      </c>
      <c r="W54" s="476">
        <f>SUM(G54:S54)</f>
        <v>0</v>
      </c>
      <c r="X54" s="477"/>
      <c r="Y54" s="478"/>
      <c r="AO54" s="35"/>
      <c r="AP54" s="13"/>
      <c r="AQ54" s="13"/>
      <c r="AR54" s="311" t="s">
        <v>143</v>
      </c>
      <c r="AS54" s="312"/>
      <c r="AT54" s="312"/>
      <c r="AU54" s="107"/>
      <c r="AV54" s="108">
        <f>SUM(AV39:AV48)</f>
        <v>0</v>
      </c>
      <c r="AW54" s="137">
        <f t="shared" ref="AW54:BE54" si="19">SUM(AW39:AW48)</f>
        <v>0</v>
      </c>
      <c r="AX54" s="108">
        <f t="shared" si="19"/>
        <v>0</v>
      </c>
      <c r="AY54" s="137">
        <f t="shared" si="19"/>
        <v>0</v>
      </c>
      <c r="AZ54" s="110">
        <f t="shared" si="19"/>
        <v>0</v>
      </c>
      <c r="BA54" s="111">
        <f t="shared" si="19"/>
        <v>0</v>
      </c>
      <c r="BB54" s="110">
        <f t="shared" si="19"/>
        <v>0</v>
      </c>
      <c r="BC54" s="112">
        <f>SUM(BC39:BC48)</f>
        <v>0</v>
      </c>
      <c r="BD54" s="137">
        <f t="shared" si="19"/>
        <v>0</v>
      </c>
      <c r="BE54" s="113">
        <f t="shared" si="19"/>
        <v>0</v>
      </c>
      <c r="BF54" s="114"/>
    </row>
    <row r="55" spans="1:58" ht="16.5" customHeight="1">
      <c r="A55" s="495"/>
      <c r="B55" s="496"/>
      <c r="C55" s="496"/>
      <c r="D55" s="496"/>
      <c r="E55" s="497"/>
      <c r="F55" s="54" t="s">
        <v>73</v>
      </c>
      <c r="G55" s="126">
        <f>G54+【9月】月集計表!G55</f>
        <v>0</v>
      </c>
      <c r="H55" s="126">
        <f>H54+【9月】月集計表!H55</f>
        <v>0</v>
      </c>
      <c r="I55" s="126">
        <f>I54+【9月】月集計表!I55</f>
        <v>0</v>
      </c>
      <c r="J55" s="126">
        <f>J54+【9月】月集計表!J55</f>
        <v>0</v>
      </c>
      <c r="K55" s="126">
        <f>K54+【9月】月集計表!K55</f>
        <v>0</v>
      </c>
      <c r="L55" s="126">
        <f>L54+【9月】月集計表!L55</f>
        <v>0</v>
      </c>
      <c r="M55" s="126">
        <f>M54+【9月】月集計表!M55</f>
        <v>0</v>
      </c>
      <c r="N55" s="126">
        <f>N54+【9月】月集計表!N55</f>
        <v>0</v>
      </c>
      <c r="O55" s="126">
        <f>O54+【9月】月集計表!O55</f>
        <v>0</v>
      </c>
      <c r="P55" s="126">
        <f>P54+【9月】月集計表!P55</f>
        <v>0</v>
      </c>
      <c r="Q55" s="126">
        <f>Q54+【9月】月集計表!Q55</f>
        <v>0</v>
      </c>
      <c r="R55" s="126">
        <f>R54+【9月】月集計表!R55</f>
        <v>0</v>
      </c>
      <c r="S55" s="126">
        <f>S54+【9月】月集計表!S55</f>
        <v>0</v>
      </c>
      <c r="T55" s="126">
        <f>T54+【9月】月集計表!T55</f>
        <v>0</v>
      </c>
      <c r="U55" s="126">
        <f>U54+【9月】月集計表!U55</f>
        <v>0</v>
      </c>
      <c r="V55" s="126">
        <f>V54+【9月】月集計表!V55</f>
        <v>0</v>
      </c>
      <c r="W55" s="479">
        <f>SUM(G55:S55)</f>
        <v>0</v>
      </c>
      <c r="X55" s="479"/>
      <c r="Y55" s="479"/>
      <c r="Z55" s="4" t="s">
        <v>74</v>
      </c>
      <c r="AO55" s="35"/>
      <c r="AP55" s="13"/>
      <c r="AQ55" s="13"/>
    </row>
    <row r="56" spans="1:58" ht="13.5" customHeight="1">
      <c r="AO56" s="13"/>
      <c r="AP56" s="13"/>
      <c r="AQ56" s="13"/>
    </row>
    <row r="57" spans="1:58" ht="13.5" customHeight="1">
      <c r="AO57" s="55"/>
      <c r="AP57" s="55"/>
      <c r="AQ57" s="55"/>
    </row>
    <row r="58" spans="1:58" ht="13.5" hidden="1" customHeight="1">
      <c r="K58" s="56" t="s">
        <v>75</v>
      </c>
      <c r="AO58" s="35"/>
      <c r="AP58" s="35"/>
      <c r="AQ58" s="35"/>
    </row>
    <row r="59" spans="1:58" ht="13.5" hidden="1" customHeight="1">
      <c r="AO59" s="35"/>
      <c r="AP59" s="35"/>
      <c r="AQ59" s="35"/>
    </row>
    <row r="60" spans="1:58" ht="13.5" hidden="1" customHeight="1">
      <c r="K60" s="56" t="s">
        <v>6</v>
      </c>
      <c r="L60" s="56" t="s">
        <v>76</v>
      </c>
      <c r="AO60" s="35"/>
      <c r="AP60" s="35"/>
      <c r="AQ60" s="35"/>
    </row>
    <row r="61" spans="1:58" ht="13.5" hidden="1" customHeight="1">
      <c r="K61" s="56" t="s">
        <v>77</v>
      </c>
      <c r="L61" s="4" t="s">
        <v>78</v>
      </c>
      <c r="AO61" s="35"/>
      <c r="AP61" s="35"/>
      <c r="AQ61" s="35"/>
    </row>
    <row r="62" spans="1:58" ht="13.5" hidden="1" customHeight="1">
      <c r="K62" s="56" t="s">
        <v>79</v>
      </c>
      <c r="L62" s="56" t="s">
        <v>80</v>
      </c>
    </row>
    <row r="63" spans="1:58" ht="13.5" hidden="1" customHeight="1">
      <c r="K63" s="56" t="s">
        <v>81</v>
      </c>
      <c r="L63" s="56" t="s">
        <v>82</v>
      </c>
    </row>
    <row r="64" spans="1:58" ht="13.5" hidden="1" customHeight="1">
      <c r="K64" s="56" t="s">
        <v>83</v>
      </c>
      <c r="L64" s="56" t="s">
        <v>84</v>
      </c>
    </row>
    <row r="65" spans="11:22" ht="13.5" hidden="1" customHeight="1">
      <c r="K65" s="56" t="s">
        <v>85</v>
      </c>
      <c r="L65" s="56" t="s">
        <v>86</v>
      </c>
    </row>
    <row r="66" spans="11:22" ht="13.5" hidden="1" customHeight="1">
      <c r="K66" s="56" t="s">
        <v>87</v>
      </c>
      <c r="L66" s="56" t="s">
        <v>88</v>
      </c>
    </row>
    <row r="67" spans="11:22" ht="13.5" hidden="1" customHeight="1">
      <c r="K67" s="56" t="s">
        <v>89</v>
      </c>
      <c r="L67" s="56" t="s">
        <v>90</v>
      </c>
    </row>
    <row r="68" spans="11:22" ht="13.5" hidden="1" customHeight="1">
      <c r="K68" s="56" t="s">
        <v>91</v>
      </c>
      <c r="L68" s="56" t="s">
        <v>92</v>
      </c>
    </row>
    <row r="69" spans="11:22" ht="13.5" hidden="1" customHeight="1">
      <c r="K69" s="56" t="s">
        <v>93</v>
      </c>
      <c r="L69" s="56" t="s">
        <v>94</v>
      </c>
    </row>
    <row r="70" spans="11:22" ht="13.5" hidden="1" customHeight="1">
      <c r="K70" s="56" t="s">
        <v>63</v>
      </c>
      <c r="L70" s="56" t="s">
        <v>96</v>
      </c>
      <c r="U70" s="56"/>
      <c r="V70" s="56"/>
    </row>
    <row r="71" spans="11:22" ht="13.5" hidden="1" customHeight="1">
      <c r="K71" s="56" t="s">
        <v>64</v>
      </c>
      <c r="L71" s="56" t="s">
        <v>98</v>
      </c>
      <c r="U71" s="56"/>
      <c r="V71" s="56"/>
    </row>
    <row r="72" spans="11:22" ht="13.5" hidden="1" customHeight="1">
      <c r="K72" s="56" t="s">
        <v>65</v>
      </c>
      <c r="L72" s="56" t="s">
        <v>100</v>
      </c>
      <c r="U72" s="56"/>
      <c r="V72" s="56"/>
    </row>
    <row r="73" spans="11:22" ht="13.5" hidden="1" customHeight="1">
      <c r="K73" s="56" t="s">
        <v>66</v>
      </c>
      <c r="L73" s="56" t="s">
        <v>102</v>
      </c>
    </row>
    <row r="74" spans="11:22" ht="13.5" hidden="1" customHeight="1">
      <c r="K74" s="4" t="s">
        <v>103</v>
      </c>
      <c r="L74" s="4" t="s">
        <v>104</v>
      </c>
    </row>
    <row r="75" spans="11:22" ht="13.5" hidden="1" customHeight="1">
      <c r="K75" s="4" t="s">
        <v>69</v>
      </c>
      <c r="L75" s="4" t="s">
        <v>105</v>
      </c>
    </row>
    <row r="76" spans="11:22" ht="13.5" hidden="1" customHeight="1">
      <c r="K76" s="56" t="s">
        <v>67</v>
      </c>
      <c r="L76" s="56" t="s">
        <v>106</v>
      </c>
    </row>
    <row r="77" spans="11:22" ht="13.5" hidden="1" customHeight="1"/>
    <row r="78" spans="11:22" ht="13.5" hidden="1" customHeight="1"/>
    <row r="79" spans="11:22" ht="13.5" hidden="1" customHeight="1"/>
    <row r="80" spans="11:22" ht="13.5" hidden="1" customHeight="1"/>
    <row r="81" spans="5:37" ht="13.5" hidden="1" customHeight="1"/>
    <row r="82" spans="5:37" ht="13.5" hidden="1" customHeight="1"/>
    <row r="83" spans="5:37" ht="13.5" hidden="1" customHeight="1">
      <c r="E83" s="53"/>
      <c r="F83" s="57">
        <v>1</v>
      </c>
      <c r="G83" s="57">
        <v>2</v>
      </c>
      <c r="H83" s="57">
        <v>3</v>
      </c>
      <c r="I83" s="57">
        <v>4</v>
      </c>
      <c r="J83" s="57">
        <v>5</v>
      </c>
      <c r="K83" s="57">
        <v>6</v>
      </c>
      <c r="L83" s="57">
        <v>7</v>
      </c>
      <c r="M83" s="57">
        <v>8</v>
      </c>
      <c r="N83" s="57">
        <v>9</v>
      </c>
      <c r="O83" s="57">
        <v>10</v>
      </c>
      <c r="P83" s="57">
        <v>11</v>
      </c>
      <c r="Q83" s="57">
        <v>12</v>
      </c>
      <c r="R83" s="57">
        <v>13</v>
      </c>
      <c r="S83" s="57">
        <v>14</v>
      </c>
      <c r="T83" s="57">
        <v>15</v>
      </c>
      <c r="U83" s="57">
        <v>16</v>
      </c>
      <c r="V83" s="57">
        <v>17</v>
      </c>
      <c r="W83" s="57">
        <v>18</v>
      </c>
      <c r="X83" s="57">
        <v>19</v>
      </c>
      <c r="Y83" s="57">
        <v>20</v>
      </c>
      <c r="Z83" s="57">
        <v>21</v>
      </c>
      <c r="AA83" s="57">
        <v>22</v>
      </c>
      <c r="AB83" s="57">
        <v>23</v>
      </c>
      <c r="AC83" s="57">
        <v>24</v>
      </c>
      <c r="AD83" s="57">
        <v>25</v>
      </c>
      <c r="AE83" s="57">
        <v>26</v>
      </c>
      <c r="AF83" s="57">
        <v>27</v>
      </c>
      <c r="AG83" s="57">
        <v>28</v>
      </c>
      <c r="AH83" s="57">
        <v>29</v>
      </c>
      <c r="AI83" s="57">
        <v>30</v>
      </c>
      <c r="AJ83" s="58">
        <v>31</v>
      </c>
      <c r="AK83" s="58">
        <v>31</v>
      </c>
    </row>
    <row r="84" spans="5:37" ht="13.5" hidden="1" customHeight="1">
      <c r="E84" s="142" t="s">
        <v>32</v>
      </c>
      <c r="F84" s="53">
        <f t="shared" ref="F84:U99" si="20">IF(COUNTIF(G$11:G$30,$E84)=0,0,1)</f>
        <v>0</v>
      </c>
      <c r="G84" s="53">
        <f t="shared" si="20"/>
        <v>0</v>
      </c>
      <c r="H84" s="53">
        <f t="shared" si="20"/>
        <v>0</v>
      </c>
      <c r="I84" s="53">
        <f t="shared" si="20"/>
        <v>0</v>
      </c>
      <c r="J84" s="53">
        <f t="shared" si="20"/>
        <v>0</v>
      </c>
      <c r="K84" s="53">
        <f t="shared" si="20"/>
        <v>0</v>
      </c>
      <c r="L84" s="53">
        <f t="shared" si="20"/>
        <v>0</v>
      </c>
      <c r="M84" s="53">
        <f t="shared" si="20"/>
        <v>0</v>
      </c>
      <c r="N84" s="53">
        <f t="shared" si="20"/>
        <v>0</v>
      </c>
      <c r="O84" s="53">
        <f t="shared" si="20"/>
        <v>0</v>
      </c>
      <c r="P84" s="53">
        <f t="shared" si="20"/>
        <v>0</v>
      </c>
      <c r="Q84" s="53">
        <f t="shared" si="20"/>
        <v>0</v>
      </c>
      <c r="R84" s="53">
        <f t="shared" si="20"/>
        <v>0</v>
      </c>
      <c r="S84" s="53">
        <f t="shared" si="20"/>
        <v>0</v>
      </c>
      <c r="T84" s="53">
        <f t="shared" si="20"/>
        <v>0</v>
      </c>
      <c r="U84" s="53">
        <f t="shared" si="20"/>
        <v>0</v>
      </c>
      <c r="V84" s="53">
        <f t="shared" ref="V84:AK99" si="21">IF(COUNTIF(W$11:W$30,$E84)=0,0,1)</f>
        <v>0</v>
      </c>
      <c r="W84" s="53">
        <f t="shared" si="21"/>
        <v>0</v>
      </c>
      <c r="X84" s="53">
        <f t="shared" si="21"/>
        <v>0</v>
      </c>
      <c r="Y84" s="53">
        <f t="shared" si="21"/>
        <v>0</v>
      </c>
      <c r="Z84" s="53">
        <f t="shared" si="21"/>
        <v>0</v>
      </c>
      <c r="AA84" s="53">
        <f t="shared" si="21"/>
        <v>0</v>
      </c>
      <c r="AB84" s="53">
        <f t="shared" si="21"/>
        <v>0</v>
      </c>
      <c r="AC84" s="53">
        <f t="shared" si="21"/>
        <v>0</v>
      </c>
      <c r="AD84" s="53">
        <f t="shared" si="21"/>
        <v>0</v>
      </c>
      <c r="AE84" s="53">
        <f t="shared" si="21"/>
        <v>0</v>
      </c>
      <c r="AF84" s="53">
        <f t="shared" si="21"/>
        <v>0</v>
      </c>
      <c r="AG84" s="53">
        <f t="shared" si="21"/>
        <v>0</v>
      </c>
      <c r="AH84" s="53">
        <f t="shared" si="21"/>
        <v>0</v>
      </c>
      <c r="AI84" s="53">
        <f t="shared" si="21"/>
        <v>0</v>
      </c>
      <c r="AJ84" s="53">
        <f t="shared" si="21"/>
        <v>0</v>
      </c>
      <c r="AK84" s="53">
        <f t="shared" si="21"/>
        <v>0</v>
      </c>
    </row>
    <row r="85" spans="5:37" ht="13.5" hidden="1" customHeight="1">
      <c r="E85" s="142" t="s">
        <v>30</v>
      </c>
      <c r="F85" s="53">
        <f t="shared" si="20"/>
        <v>0</v>
      </c>
      <c r="G85" s="53">
        <f t="shared" si="20"/>
        <v>0</v>
      </c>
      <c r="H85" s="53">
        <f t="shared" si="20"/>
        <v>0</v>
      </c>
      <c r="I85" s="53">
        <f t="shared" si="20"/>
        <v>0</v>
      </c>
      <c r="J85" s="53">
        <f t="shared" si="20"/>
        <v>0</v>
      </c>
      <c r="K85" s="53">
        <f t="shared" si="20"/>
        <v>0</v>
      </c>
      <c r="L85" s="53">
        <f t="shared" si="20"/>
        <v>0</v>
      </c>
      <c r="M85" s="53">
        <f t="shared" si="20"/>
        <v>0</v>
      </c>
      <c r="N85" s="53">
        <f t="shared" si="20"/>
        <v>0</v>
      </c>
      <c r="O85" s="53">
        <f t="shared" si="20"/>
        <v>0</v>
      </c>
      <c r="P85" s="53">
        <f t="shared" si="20"/>
        <v>0</v>
      </c>
      <c r="Q85" s="53">
        <f t="shared" si="20"/>
        <v>0</v>
      </c>
      <c r="R85" s="53">
        <f t="shared" si="20"/>
        <v>0</v>
      </c>
      <c r="S85" s="53">
        <f t="shared" si="20"/>
        <v>0</v>
      </c>
      <c r="T85" s="53">
        <f t="shared" si="20"/>
        <v>0</v>
      </c>
      <c r="U85" s="53">
        <f t="shared" si="20"/>
        <v>0</v>
      </c>
      <c r="V85" s="53">
        <f t="shared" si="21"/>
        <v>0</v>
      </c>
      <c r="W85" s="53">
        <f t="shared" si="21"/>
        <v>0</v>
      </c>
      <c r="X85" s="53">
        <f t="shared" si="21"/>
        <v>0</v>
      </c>
      <c r="Y85" s="53">
        <f t="shared" si="21"/>
        <v>0</v>
      </c>
      <c r="Z85" s="53">
        <f t="shared" si="21"/>
        <v>0</v>
      </c>
      <c r="AA85" s="53">
        <f t="shared" si="21"/>
        <v>0</v>
      </c>
      <c r="AB85" s="53">
        <f t="shared" si="21"/>
        <v>0</v>
      </c>
      <c r="AC85" s="53">
        <f t="shared" si="21"/>
        <v>0</v>
      </c>
      <c r="AD85" s="53">
        <f t="shared" si="21"/>
        <v>0</v>
      </c>
      <c r="AE85" s="53">
        <f t="shared" si="21"/>
        <v>0</v>
      </c>
      <c r="AF85" s="53">
        <f t="shared" si="21"/>
        <v>0</v>
      </c>
      <c r="AG85" s="53">
        <f t="shared" si="21"/>
        <v>0</v>
      </c>
      <c r="AH85" s="53">
        <f t="shared" si="21"/>
        <v>0</v>
      </c>
      <c r="AI85" s="53">
        <f t="shared" si="21"/>
        <v>0</v>
      </c>
      <c r="AJ85" s="53">
        <f t="shared" si="21"/>
        <v>0</v>
      </c>
      <c r="AK85" s="53">
        <f t="shared" si="21"/>
        <v>0</v>
      </c>
    </row>
    <row r="86" spans="5:37" ht="13.5" hidden="1" customHeight="1">
      <c r="E86" s="142" t="s">
        <v>31</v>
      </c>
      <c r="F86" s="53">
        <f t="shared" si="20"/>
        <v>0</v>
      </c>
      <c r="G86" s="53">
        <f t="shared" si="20"/>
        <v>0</v>
      </c>
      <c r="H86" s="53">
        <f t="shared" si="20"/>
        <v>0</v>
      </c>
      <c r="I86" s="53">
        <f t="shared" si="20"/>
        <v>0</v>
      </c>
      <c r="J86" s="53">
        <f t="shared" si="20"/>
        <v>0</v>
      </c>
      <c r="K86" s="53">
        <f t="shared" si="20"/>
        <v>0</v>
      </c>
      <c r="L86" s="53">
        <f t="shared" si="20"/>
        <v>0</v>
      </c>
      <c r="M86" s="53">
        <f t="shared" si="20"/>
        <v>0</v>
      </c>
      <c r="N86" s="53">
        <f t="shared" si="20"/>
        <v>0</v>
      </c>
      <c r="O86" s="53">
        <f t="shared" si="20"/>
        <v>0</v>
      </c>
      <c r="P86" s="53">
        <f t="shared" si="20"/>
        <v>0</v>
      </c>
      <c r="Q86" s="53">
        <f t="shared" si="20"/>
        <v>0</v>
      </c>
      <c r="R86" s="53">
        <f t="shared" si="20"/>
        <v>0</v>
      </c>
      <c r="S86" s="53">
        <f t="shared" si="20"/>
        <v>0</v>
      </c>
      <c r="T86" s="53">
        <f t="shared" si="20"/>
        <v>0</v>
      </c>
      <c r="U86" s="53">
        <f t="shared" si="20"/>
        <v>0</v>
      </c>
      <c r="V86" s="53">
        <f t="shared" si="21"/>
        <v>0</v>
      </c>
      <c r="W86" s="53">
        <f t="shared" si="21"/>
        <v>0</v>
      </c>
      <c r="X86" s="53">
        <f t="shared" si="21"/>
        <v>0</v>
      </c>
      <c r="Y86" s="53">
        <f t="shared" si="21"/>
        <v>0</v>
      </c>
      <c r="Z86" s="53">
        <f t="shared" si="21"/>
        <v>0</v>
      </c>
      <c r="AA86" s="53">
        <f t="shared" si="21"/>
        <v>0</v>
      </c>
      <c r="AB86" s="53">
        <f t="shared" si="21"/>
        <v>0</v>
      </c>
      <c r="AC86" s="53">
        <f t="shared" si="21"/>
        <v>0</v>
      </c>
      <c r="AD86" s="53">
        <f t="shared" si="21"/>
        <v>0</v>
      </c>
      <c r="AE86" s="53">
        <f t="shared" si="21"/>
        <v>0</v>
      </c>
      <c r="AF86" s="53">
        <f t="shared" si="21"/>
        <v>0</v>
      </c>
      <c r="AG86" s="53">
        <f t="shared" si="21"/>
        <v>0</v>
      </c>
      <c r="AH86" s="53">
        <f t="shared" si="21"/>
        <v>0</v>
      </c>
      <c r="AI86" s="53">
        <f t="shared" si="21"/>
        <v>0</v>
      </c>
      <c r="AJ86" s="53">
        <f t="shared" si="21"/>
        <v>0</v>
      </c>
      <c r="AK86" s="53">
        <f t="shared" si="21"/>
        <v>0</v>
      </c>
    </row>
    <row r="87" spans="5:37" ht="13.5" hidden="1" customHeight="1">
      <c r="E87" s="142" t="s">
        <v>57</v>
      </c>
      <c r="F87" s="53">
        <f t="shared" si="20"/>
        <v>0</v>
      </c>
      <c r="G87" s="53">
        <f t="shared" si="20"/>
        <v>0</v>
      </c>
      <c r="H87" s="53">
        <f t="shared" si="20"/>
        <v>0</v>
      </c>
      <c r="I87" s="53">
        <f t="shared" si="20"/>
        <v>0</v>
      </c>
      <c r="J87" s="53">
        <f t="shared" si="20"/>
        <v>0</v>
      </c>
      <c r="K87" s="53">
        <f t="shared" si="20"/>
        <v>0</v>
      </c>
      <c r="L87" s="53">
        <f t="shared" si="20"/>
        <v>0</v>
      </c>
      <c r="M87" s="53">
        <f t="shared" si="20"/>
        <v>0</v>
      </c>
      <c r="N87" s="53">
        <f t="shared" si="20"/>
        <v>0</v>
      </c>
      <c r="O87" s="53">
        <f t="shared" si="20"/>
        <v>0</v>
      </c>
      <c r="P87" s="53">
        <f t="shared" si="20"/>
        <v>0</v>
      </c>
      <c r="Q87" s="53">
        <f t="shared" si="20"/>
        <v>0</v>
      </c>
      <c r="R87" s="53">
        <f t="shared" si="20"/>
        <v>0</v>
      </c>
      <c r="S87" s="53">
        <f t="shared" si="20"/>
        <v>0</v>
      </c>
      <c r="T87" s="53">
        <f t="shared" si="20"/>
        <v>0</v>
      </c>
      <c r="U87" s="53">
        <f t="shared" si="20"/>
        <v>0</v>
      </c>
      <c r="V87" s="53">
        <f t="shared" si="21"/>
        <v>0</v>
      </c>
      <c r="W87" s="53">
        <f t="shared" si="21"/>
        <v>0</v>
      </c>
      <c r="X87" s="53">
        <f t="shared" si="21"/>
        <v>0</v>
      </c>
      <c r="Y87" s="53">
        <f t="shared" si="21"/>
        <v>0</v>
      </c>
      <c r="Z87" s="53">
        <f t="shared" si="21"/>
        <v>0</v>
      </c>
      <c r="AA87" s="53">
        <f t="shared" si="21"/>
        <v>0</v>
      </c>
      <c r="AB87" s="53">
        <f t="shared" si="21"/>
        <v>0</v>
      </c>
      <c r="AC87" s="53">
        <f t="shared" si="21"/>
        <v>0</v>
      </c>
      <c r="AD87" s="53">
        <f t="shared" si="21"/>
        <v>0</v>
      </c>
      <c r="AE87" s="53">
        <f t="shared" si="21"/>
        <v>0</v>
      </c>
      <c r="AF87" s="53">
        <f t="shared" si="21"/>
        <v>0</v>
      </c>
      <c r="AG87" s="53">
        <f t="shared" si="21"/>
        <v>0</v>
      </c>
      <c r="AH87" s="53">
        <f t="shared" si="21"/>
        <v>0</v>
      </c>
      <c r="AI87" s="53">
        <f t="shared" si="21"/>
        <v>0</v>
      </c>
      <c r="AJ87" s="53">
        <f t="shared" si="21"/>
        <v>0</v>
      </c>
      <c r="AK87" s="53">
        <f t="shared" si="21"/>
        <v>0</v>
      </c>
    </row>
    <row r="88" spans="5:37" ht="13.5" hidden="1" customHeight="1">
      <c r="E88" s="142" t="s">
        <v>58</v>
      </c>
      <c r="F88" s="53">
        <f t="shared" si="20"/>
        <v>0</v>
      </c>
      <c r="G88" s="53">
        <f t="shared" si="20"/>
        <v>0</v>
      </c>
      <c r="H88" s="53">
        <f t="shared" si="20"/>
        <v>0</v>
      </c>
      <c r="I88" s="53">
        <f t="shared" si="20"/>
        <v>0</v>
      </c>
      <c r="J88" s="53">
        <f t="shared" si="20"/>
        <v>0</v>
      </c>
      <c r="K88" s="53">
        <f t="shared" si="20"/>
        <v>0</v>
      </c>
      <c r="L88" s="53">
        <f t="shared" si="20"/>
        <v>0</v>
      </c>
      <c r="M88" s="53">
        <f t="shared" si="20"/>
        <v>0</v>
      </c>
      <c r="N88" s="53">
        <f t="shared" si="20"/>
        <v>0</v>
      </c>
      <c r="O88" s="53">
        <f t="shared" si="20"/>
        <v>0</v>
      </c>
      <c r="P88" s="53">
        <f t="shared" si="20"/>
        <v>0</v>
      </c>
      <c r="Q88" s="53">
        <f t="shared" si="20"/>
        <v>0</v>
      </c>
      <c r="R88" s="53">
        <f t="shared" si="20"/>
        <v>0</v>
      </c>
      <c r="S88" s="53">
        <f t="shared" si="20"/>
        <v>0</v>
      </c>
      <c r="T88" s="53">
        <f t="shared" si="20"/>
        <v>0</v>
      </c>
      <c r="U88" s="53">
        <f t="shared" si="20"/>
        <v>0</v>
      </c>
      <c r="V88" s="53">
        <f t="shared" si="21"/>
        <v>0</v>
      </c>
      <c r="W88" s="53">
        <f t="shared" si="21"/>
        <v>0</v>
      </c>
      <c r="X88" s="53">
        <f t="shared" si="21"/>
        <v>0</v>
      </c>
      <c r="Y88" s="53">
        <f t="shared" si="21"/>
        <v>0</v>
      </c>
      <c r="Z88" s="53">
        <f t="shared" si="21"/>
        <v>0</v>
      </c>
      <c r="AA88" s="53">
        <f t="shared" si="21"/>
        <v>0</v>
      </c>
      <c r="AB88" s="53">
        <f t="shared" si="21"/>
        <v>0</v>
      </c>
      <c r="AC88" s="53">
        <f t="shared" si="21"/>
        <v>0</v>
      </c>
      <c r="AD88" s="53">
        <f t="shared" si="21"/>
        <v>0</v>
      </c>
      <c r="AE88" s="53">
        <f t="shared" si="21"/>
        <v>0</v>
      </c>
      <c r="AF88" s="53">
        <f t="shared" si="21"/>
        <v>0</v>
      </c>
      <c r="AG88" s="53">
        <f t="shared" si="21"/>
        <v>0</v>
      </c>
      <c r="AH88" s="53">
        <f t="shared" si="21"/>
        <v>0</v>
      </c>
      <c r="AI88" s="53">
        <f t="shared" si="21"/>
        <v>0</v>
      </c>
      <c r="AJ88" s="53">
        <f t="shared" si="21"/>
        <v>0</v>
      </c>
      <c r="AK88" s="53">
        <f t="shared" si="21"/>
        <v>0</v>
      </c>
    </row>
    <row r="89" spans="5:37" ht="13.5" hidden="1" customHeight="1">
      <c r="E89" s="142" t="s">
        <v>59</v>
      </c>
      <c r="F89" s="53">
        <f t="shared" si="20"/>
        <v>0</v>
      </c>
      <c r="G89" s="53">
        <f t="shared" si="20"/>
        <v>0</v>
      </c>
      <c r="H89" s="53">
        <f t="shared" si="20"/>
        <v>0</v>
      </c>
      <c r="I89" s="53">
        <f t="shared" si="20"/>
        <v>0</v>
      </c>
      <c r="J89" s="53">
        <f t="shared" si="20"/>
        <v>0</v>
      </c>
      <c r="K89" s="53">
        <f t="shared" si="20"/>
        <v>0</v>
      </c>
      <c r="L89" s="53">
        <f t="shared" si="20"/>
        <v>0</v>
      </c>
      <c r="M89" s="53">
        <f t="shared" si="20"/>
        <v>0</v>
      </c>
      <c r="N89" s="53">
        <f t="shared" si="20"/>
        <v>0</v>
      </c>
      <c r="O89" s="53">
        <f t="shared" si="20"/>
        <v>0</v>
      </c>
      <c r="P89" s="53">
        <f t="shared" si="20"/>
        <v>0</v>
      </c>
      <c r="Q89" s="53">
        <f t="shared" si="20"/>
        <v>0</v>
      </c>
      <c r="R89" s="53">
        <f t="shared" si="20"/>
        <v>0</v>
      </c>
      <c r="S89" s="53">
        <f t="shared" si="20"/>
        <v>0</v>
      </c>
      <c r="T89" s="53">
        <f t="shared" si="20"/>
        <v>0</v>
      </c>
      <c r="U89" s="53">
        <f t="shared" si="20"/>
        <v>0</v>
      </c>
      <c r="V89" s="53">
        <f t="shared" si="21"/>
        <v>0</v>
      </c>
      <c r="W89" s="53">
        <f t="shared" si="21"/>
        <v>0</v>
      </c>
      <c r="X89" s="53">
        <f t="shared" si="21"/>
        <v>0</v>
      </c>
      <c r="Y89" s="53">
        <f t="shared" si="21"/>
        <v>0</v>
      </c>
      <c r="Z89" s="53">
        <f t="shared" si="21"/>
        <v>0</v>
      </c>
      <c r="AA89" s="53">
        <f t="shared" si="21"/>
        <v>0</v>
      </c>
      <c r="AB89" s="53">
        <f t="shared" si="21"/>
        <v>0</v>
      </c>
      <c r="AC89" s="53">
        <f t="shared" si="21"/>
        <v>0</v>
      </c>
      <c r="AD89" s="53">
        <f t="shared" si="21"/>
        <v>0</v>
      </c>
      <c r="AE89" s="53">
        <f t="shared" si="21"/>
        <v>0</v>
      </c>
      <c r="AF89" s="53">
        <f t="shared" si="21"/>
        <v>0</v>
      </c>
      <c r="AG89" s="53">
        <f t="shared" si="21"/>
        <v>0</v>
      </c>
      <c r="AH89" s="53">
        <f t="shared" si="21"/>
        <v>0</v>
      </c>
      <c r="AI89" s="53">
        <f t="shared" si="21"/>
        <v>0</v>
      </c>
      <c r="AJ89" s="53">
        <f t="shared" si="21"/>
        <v>0</v>
      </c>
      <c r="AK89" s="53">
        <f t="shared" si="21"/>
        <v>0</v>
      </c>
    </row>
    <row r="90" spans="5:37" ht="13.5" hidden="1" customHeight="1">
      <c r="E90" s="142" t="s">
        <v>60</v>
      </c>
      <c r="F90" s="53">
        <f t="shared" si="20"/>
        <v>0</v>
      </c>
      <c r="G90" s="53">
        <f t="shared" si="20"/>
        <v>0</v>
      </c>
      <c r="H90" s="53">
        <f t="shared" si="20"/>
        <v>0</v>
      </c>
      <c r="I90" s="53">
        <f t="shared" si="20"/>
        <v>0</v>
      </c>
      <c r="J90" s="53">
        <f t="shared" si="20"/>
        <v>0</v>
      </c>
      <c r="K90" s="53">
        <f t="shared" si="20"/>
        <v>0</v>
      </c>
      <c r="L90" s="53">
        <f t="shared" si="20"/>
        <v>0</v>
      </c>
      <c r="M90" s="53">
        <f t="shared" si="20"/>
        <v>0</v>
      </c>
      <c r="N90" s="53">
        <f t="shared" si="20"/>
        <v>0</v>
      </c>
      <c r="O90" s="53">
        <f t="shared" si="20"/>
        <v>0</v>
      </c>
      <c r="P90" s="53">
        <f t="shared" si="20"/>
        <v>0</v>
      </c>
      <c r="Q90" s="53">
        <f t="shared" si="20"/>
        <v>0</v>
      </c>
      <c r="R90" s="53">
        <f t="shared" si="20"/>
        <v>0</v>
      </c>
      <c r="S90" s="53">
        <f t="shared" si="20"/>
        <v>0</v>
      </c>
      <c r="T90" s="53">
        <f t="shared" si="20"/>
        <v>0</v>
      </c>
      <c r="U90" s="53">
        <f t="shared" si="20"/>
        <v>0</v>
      </c>
      <c r="V90" s="53">
        <f t="shared" si="21"/>
        <v>0</v>
      </c>
      <c r="W90" s="53">
        <f t="shared" si="21"/>
        <v>0</v>
      </c>
      <c r="X90" s="53">
        <f t="shared" si="21"/>
        <v>0</v>
      </c>
      <c r="Y90" s="53">
        <f t="shared" si="21"/>
        <v>0</v>
      </c>
      <c r="Z90" s="53">
        <f t="shared" si="21"/>
        <v>0</v>
      </c>
      <c r="AA90" s="53">
        <f t="shared" si="21"/>
        <v>0</v>
      </c>
      <c r="AB90" s="53">
        <f t="shared" si="21"/>
        <v>0</v>
      </c>
      <c r="AC90" s="53">
        <f t="shared" si="21"/>
        <v>0</v>
      </c>
      <c r="AD90" s="53">
        <f t="shared" si="21"/>
        <v>0</v>
      </c>
      <c r="AE90" s="53">
        <f t="shared" si="21"/>
        <v>0</v>
      </c>
      <c r="AF90" s="53">
        <f t="shared" si="21"/>
        <v>0</v>
      </c>
      <c r="AG90" s="53">
        <f t="shared" si="21"/>
        <v>0</v>
      </c>
      <c r="AH90" s="53">
        <f t="shared" si="21"/>
        <v>0</v>
      </c>
      <c r="AI90" s="53">
        <f t="shared" si="21"/>
        <v>0</v>
      </c>
      <c r="AJ90" s="53">
        <f t="shared" si="21"/>
        <v>0</v>
      </c>
      <c r="AK90" s="53">
        <f t="shared" si="21"/>
        <v>0</v>
      </c>
    </row>
    <row r="91" spans="5:37" ht="13.5" hidden="1" customHeight="1">
      <c r="E91" s="142" t="s">
        <v>61</v>
      </c>
      <c r="F91" s="53">
        <f t="shared" si="20"/>
        <v>0</v>
      </c>
      <c r="G91" s="53">
        <f t="shared" si="20"/>
        <v>0</v>
      </c>
      <c r="H91" s="53">
        <f t="shared" si="20"/>
        <v>0</v>
      </c>
      <c r="I91" s="53">
        <f t="shared" si="20"/>
        <v>0</v>
      </c>
      <c r="J91" s="53">
        <f t="shared" si="20"/>
        <v>0</v>
      </c>
      <c r="K91" s="53">
        <f t="shared" si="20"/>
        <v>0</v>
      </c>
      <c r="L91" s="53">
        <f t="shared" si="20"/>
        <v>0</v>
      </c>
      <c r="M91" s="53">
        <f t="shared" si="20"/>
        <v>0</v>
      </c>
      <c r="N91" s="53">
        <f t="shared" si="20"/>
        <v>0</v>
      </c>
      <c r="O91" s="53">
        <f t="shared" si="20"/>
        <v>0</v>
      </c>
      <c r="P91" s="53">
        <f t="shared" si="20"/>
        <v>0</v>
      </c>
      <c r="Q91" s="53">
        <f t="shared" si="20"/>
        <v>0</v>
      </c>
      <c r="R91" s="53">
        <f t="shared" si="20"/>
        <v>0</v>
      </c>
      <c r="S91" s="53">
        <f t="shared" si="20"/>
        <v>0</v>
      </c>
      <c r="T91" s="53">
        <f t="shared" si="20"/>
        <v>0</v>
      </c>
      <c r="U91" s="53">
        <f t="shared" si="20"/>
        <v>0</v>
      </c>
      <c r="V91" s="53">
        <f t="shared" si="21"/>
        <v>0</v>
      </c>
      <c r="W91" s="53">
        <f t="shared" si="21"/>
        <v>0</v>
      </c>
      <c r="X91" s="53">
        <f t="shared" si="21"/>
        <v>0</v>
      </c>
      <c r="Y91" s="53">
        <f t="shared" si="21"/>
        <v>0</v>
      </c>
      <c r="Z91" s="53">
        <f t="shared" si="21"/>
        <v>0</v>
      </c>
      <c r="AA91" s="53">
        <f t="shared" si="21"/>
        <v>0</v>
      </c>
      <c r="AB91" s="53">
        <f t="shared" si="21"/>
        <v>0</v>
      </c>
      <c r="AC91" s="53">
        <f t="shared" si="21"/>
        <v>0</v>
      </c>
      <c r="AD91" s="53">
        <f t="shared" si="21"/>
        <v>0</v>
      </c>
      <c r="AE91" s="53">
        <f t="shared" si="21"/>
        <v>0</v>
      </c>
      <c r="AF91" s="53">
        <f t="shared" si="21"/>
        <v>0</v>
      </c>
      <c r="AG91" s="53">
        <f t="shared" si="21"/>
        <v>0</v>
      </c>
      <c r="AH91" s="53">
        <f t="shared" si="21"/>
        <v>0</v>
      </c>
      <c r="AI91" s="53">
        <f t="shared" si="21"/>
        <v>0</v>
      </c>
      <c r="AJ91" s="53">
        <f t="shared" si="21"/>
        <v>0</v>
      </c>
      <c r="AK91" s="53">
        <f t="shared" si="21"/>
        <v>0</v>
      </c>
    </row>
    <row r="92" spans="5:37" ht="13.5" hidden="1" customHeight="1">
      <c r="E92" s="142" t="s">
        <v>62</v>
      </c>
      <c r="F92" s="53">
        <f t="shared" si="20"/>
        <v>0</v>
      </c>
      <c r="G92" s="53">
        <f t="shared" si="20"/>
        <v>0</v>
      </c>
      <c r="H92" s="53">
        <f t="shared" si="20"/>
        <v>0</v>
      </c>
      <c r="I92" s="53">
        <f t="shared" si="20"/>
        <v>0</v>
      </c>
      <c r="J92" s="53">
        <f t="shared" si="20"/>
        <v>0</v>
      </c>
      <c r="K92" s="53">
        <f t="shared" si="20"/>
        <v>0</v>
      </c>
      <c r="L92" s="53">
        <f t="shared" si="20"/>
        <v>0</v>
      </c>
      <c r="M92" s="53">
        <f t="shared" si="20"/>
        <v>0</v>
      </c>
      <c r="N92" s="53">
        <f t="shared" si="20"/>
        <v>0</v>
      </c>
      <c r="O92" s="53">
        <f t="shared" si="20"/>
        <v>0</v>
      </c>
      <c r="P92" s="53">
        <f t="shared" si="20"/>
        <v>0</v>
      </c>
      <c r="Q92" s="53">
        <f t="shared" si="20"/>
        <v>0</v>
      </c>
      <c r="R92" s="53">
        <f t="shared" si="20"/>
        <v>0</v>
      </c>
      <c r="S92" s="53">
        <f t="shared" si="20"/>
        <v>0</v>
      </c>
      <c r="T92" s="53">
        <f t="shared" si="20"/>
        <v>0</v>
      </c>
      <c r="U92" s="53">
        <f t="shared" si="20"/>
        <v>0</v>
      </c>
      <c r="V92" s="53">
        <f t="shared" si="21"/>
        <v>0</v>
      </c>
      <c r="W92" s="53">
        <f t="shared" si="21"/>
        <v>0</v>
      </c>
      <c r="X92" s="53">
        <f t="shared" si="21"/>
        <v>0</v>
      </c>
      <c r="Y92" s="53">
        <f t="shared" si="21"/>
        <v>0</v>
      </c>
      <c r="Z92" s="53">
        <f t="shared" si="21"/>
        <v>0</v>
      </c>
      <c r="AA92" s="53">
        <f t="shared" si="21"/>
        <v>0</v>
      </c>
      <c r="AB92" s="53">
        <f t="shared" si="21"/>
        <v>0</v>
      </c>
      <c r="AC92" s="53">
        <f t="shared" si="21"/>
        <v>0</v>
      </c>
      <c r="AD92" s="53">
        <f t="shared" si="21"/>
        <v>0</v>
      </c>
      <c r="AE92" s="53">
        <f t="shared" si="21"/>
        <v>0</v>
      </c>
      <c r="AF92" s="53">
        <f t="shared" si="21"/>
        <v>0</v>
      </c>
      <c r="AG92" s="53">
        <f t="shared" si="21"/>
        <v>0</v>
      </c>
      <c r="AH92" s="53">
        <f t="shared" si="21"/>
        <v>0</v>
      </c>
      <c r="AI92" s="53">
        <f t="shared" si="21"/>
        <v>0</v>
      </c>
      <c r="AJ92" s="53">
        <f t="shared" si="21"/>
        <v>0</v>
      </c>
      <c r="AK92" s="53">
        <f t="shared" si="21"/>
        <v>0</v>
      </c>
    </row>
    <row r="93" spans="5:37" ht="13.5" hidden="1" customHeight="1">
      <c r="E93" s="142" t="s">
        <v>63</v>
      </c>
      <c r="F93" s="53">
        <f t="shared" si="20"/>
        <v>0</v>
      </c>
      <c r="G93" s="53">
        <f t="shared" si="20"/>
        <v>0</v>
      </c>
      <c r="H93" s="53">
        <f t="shared" si="20"/>
        <v>0</v>
      </c>
      <c r="I93" s="53">
        <f t="shared" si="20"/>
        <v>0</v>
      </c>
      <c r="J93" s="53">
        <f t="shared" si="20"/>
        <v>0</v>
      </c>
      <c r="K93" s="53">
        <f t="shared" si="20"/>
        <v>0</v>
      </c>
      <c r="L93" s="53">
        <f t="shared" si="20"/>
        <v>0</v>
      </c>
      <c r="M93" s="53">
        <f t="shared" si="20"/>
        <v>0</v>
      </c>
      <c r="N93" s="53">
        <f t="shared" si="20"/>
        <v>0</v>
      </c>
      <c r="O93" s="53">
        <f t="shared" si="20"/>
        <v>0</v>
      </c>
      <c r="P93" s="53">
        <f t="shared" si="20"/>
        <v>0</v>
      </c>
      <c r="Q93" s="53">
        <f t="shared" si="20"/>
        <v>0</v>
      </c>
      <c r="R93" s="53">
        <f t="shared" si="20"/>
        <v>0</v>
      </c>
      <c r="S93" s="53">
        <f t="shared" si="20"/>
        <v>0</v>
      </c>
      <c r="T93" s="53">
        <f t="shared" si="20"/>
        <v>0</v>
      </c>
      <c r="U93" s="53">
        <f t="shared" si="20"/>
        <v>0</v>
      </c>
      <c r="V93" s="53">
        <f t="shared" si="21"/>
        <v>0</v>
      </c>
      <c r="W93" s="53">
        <f t="shared" si="21"/>
        <v>0</v>
      </c>
      <c r="X93" s="53">
        <f t="shared" si="21"/>
        <v>0</v>
      </c>
      <c r="Y93" s="53">
        <f t="shared" si="21"/>
        <v>0</v>
      </c>
      <c r="Z93" s="53">
        <f t="shared" si="21"/>
        <v>0</v>
      </c>
      <c r="AA93" s="53">
        <f t="shared" si="21"/>
        <v>0</v>
      </c>
      <c r="AB93" s="53">
        <f t="shared" si="21"/>
        <v>0</v>
      </c>
      <c r="AC93" s="53">
        <f t="shared" si="21"/>
        <v>0</v>
      </c>
      <c r="AD93" s="53">
        <f t="shared" si="21"/>
        <v>0</v>
      </c>
      <c r="AE93" s="53">
        <f t="shared" si="21"/>
        <v>0</v>
      </c>
      <c r="AF93" s="53">
        <f t="shared" si="21"/>
        <v>0</v>
      </c>
      <c r="AG93" s="53">
        <f t="shared" si="21"/>
        <v>0</v>
      </c>
      <c r="AH93" s="53">
        <f t="shared" si="21"/>
        <v>0</v>
      </c>
      <c r="AI93" s="53">
        <f t="shared" si="21"/>
        <v>0</v>
      </c>
      <c r="AJ93" s="53">
        <f t="shared" si="21"/>
        <v>0</v>
      </c>
      <c r="AK93" s="53">
        <f t="shared" si="21"/>
        <v>0</v>
      </c>
    </row>
    <row r="94" spans="5:37" ht="13.5" hidden="1" customHeight="1">
      <c r="E94" s="142" t="s">
        <v>64</v>
      </c>
      <c r="F94" s="53">
        <f t="shared" si="20"/>
        <v>0</v>
      </c>
      <c r="G94" s="53">
        <f t="shared" si="20"/>
        <v>0</v>
      </c>
      <c r="H94" s="53">
        <f t="shared" si="20"/>
        <v>0</v>
      </c>
      <c r="I94" s="53">
        <f t="shared" si="20"/>
        <v>0</v>
      </c>
      <c r="J94" s="53">
        <f t="shared" si="20"/>
        <v>0</v>
      </c>
      <c r="K94" s="53">
        <f t="shared" si="20"/>
        <v>0</v>
      </c>
      <c r="L94" s="53">
        <f t="shared" si="20"/>
        <v>0</v>
      </c>
      <c r="M94" s="53">
        <f t="shared" si="20"/>
        <v>0</v>
      </c>
      <c r="N94" s="53">
        <f t="shared" si="20"/>
        <v>0</v>
      </c>
      <c r="O94" s="53">
        <f t="shared" si="20"/>
        <v>0</v>
      </c>
      <c r="P94" s="53">
        <f t="shared" si="20"/>
        <v>0</v>
      </c>
      <c r="Q94" s="53">
        <f t="shared" si="20"/>
        <v>0</v>
      </c>
      <c r="R94" s="53">
        <f t="shared" si="20"/>
        <v>0</v>
      </c>
      <c r="S94" s="53">
        <f t="shared" si="20"/>
        <v>0</v>
      </c>
      <c r="T94" s="53">
        <f t="shared" si="20"/>
        <v>0</v>
      </c>
      <c r="U94" s="53">
        <f t="shared" si="20"/>
        <v>0</v>
      </c>
      <c r="V94" s="53">
        <f t="shared" si="21"/>
        <v>0</v>
      </c>
      <c r="W94" s="53">
        <f t="shared" si="21"/>
        <v>0</v>
      </c>
      <c r="X94" s="53">
        <f t="shared" si="21"/>
        <v>0</v>
      </c>
      <c r="Y94" s="53">
        <f t="shared" si="21"/>
        <v>0</v>
      </c>
      <c r="Z94" s="53">
        <f t="shared" si="21"/>
        <v>0</v>
      </c>
      <c r="AA94" s="53">
        <f t="shared" si="21"/>
        <v>0</v>
      </c>
      <c r="AB94" s="53">
        <f t="shared" si="21"/>
        <v>0</v>
      </c>
      <c r="AC94" s="53">
        <f t="shared" si="21"/>
        <v>0</v>
      </c>
      <c r="AD94" s="53">
        <f t="shared" si="21"/>
        <v>0</v>
      </c>
      <c r="AE94" s="53">
        <f t="shared" si="21"/>
        <v>0</v>
      </c>
      <c r="AF94" s="53">
        <f t="shared" si="21"/>
        <v>0</v>
      </c>
      <c r="AG94" s="53">
        <f t="shared" si="21"/>
        <v>0</v>
      </c>
      <c r="AH94" s="53">
        <f t="shared" si="21"/>
        <v>0</v>
      </c>
      <c r="AI94" s="53">
        <f t="shared" si="21"/>
        <v>0</v>
      </c>
      <c r="AJ94" s="53">
        <f t="shared" si="21"/>
        <v>0</v>
      </c>
      <c r="AK94" s="53">
        <f t="shared" si="21"/>
        <v>0</v>
      </c>
    </row>
    <row r="95" spans="5:37" ht="13.5" hidden="1" customHeight="1">
      <c r="E95" s="142" t="s">
        <v>65</v>
      </c>
      <c r="F95" s="53">
        <f t="shared" si="20"/>
        <v>0</v>
      </c>
      <c r="G95" s="53">
        <f t="shared" si="20"/>
        <v>0</v>
      </c>
      <c r="H95" s="53">
        <f t="shared" si="20"/>
        <v>0</v>
      </c>
      <c r="I95" s="53">
        <f t="shared" si="20"/>
        <v>0</v>
      </c>
      <c r="J95" s="53">
        <f t="shared" si="20"/>
        <v>0</v>
      </c>
      <c r="K95" s="53">
        <f t="shared" si="20"/>
        <v>0</v>
      </c>
      <c r="L95" s="53">
        <f t="shared" si="20"/>
        <v>0</v>
      </c>
      <c r="M95" s="53">
        <f t="shared" si="20"/>
        <v>0</v>
      </c>
      <c r="N95" s="53">
        <f t="shared" si="20"/>
        <v>0</v>
      </c>
      <c r="O95" s="53">
        <f t="shared" si="20"/>
        <v>0</v>
      </c>
      <c r="P95" s="53">
        <f t="shared" si="20"/>
        <v>0</v>
      </c>
      <c r="Q95" s="53">
        <f t="shared" si="20"/>
        <v>0</v>
      </c>
      <c r="R95" s="53">
        <f t="shared" si="20"/>
        <v>0</v>
      </c>
      <c r="S95" s="53">
        <f t="shared" si="20"/>
        <v>0</v>
      </c>
      <c r="T95" s="53">
        <f t="shared" si="20"/>
        <v>0</v>
      </c>
      <c r="U95" s="53">
        <f t="shared" si="20"/>
        <v>0</v>
      </c>
      <c r="V95" s="53">
        <f t="shared" si="21"/>
        <v>0</v>
      </c>
      <c r="W95" s="53">
        <f t="shared" si="21"/>
        <v>0</v>
      </c>
      <c r="X95" s="53">
        <f t="shared" si="21"/>
        <v>0</v>
      </c>
      <c r="Y95" s="53">
        <f t="shared" si="21"/>
        <v>0</v>
      </c>
      <c r="Z95" s="53">
        <f t="shared" si="21"/>
        <v>0</v>
      </c>
      <c r="AA95" s="53">
        <f t="shared" si="21"/>
        <v>0</v>
      </c>
      <c r="AB95" s="53">
        <f t="shared" si="21"/>
        <v>0</v>
      </c>
      <c r="AC95" s="53">
        <f t="shared" si="21"/>
        <v>0</v>
      </c>
      <c r="AD95" s="53">
        <f t="shared" si="21"/>
        <v>0</v>
      </c>
      <c r="AE95" s="53">
        <f t="shared" si="21"/>
        <v>0</v>
      </c>
      <c r="AF95" s="53">
        <f t="shared" si="21"/>
        <v>0</v>
      </c>
      <c r="AG95" s="53">
        <f t="shared" si="21"/>
        <v>0</v>
      </c>
      <c r="AH95" s="53">
        <f t="shared" si="21"/>
        <v>0</v>
      </c>
      <c r="AI95" s="53">
        <f t="shared" si="21"/>
        <v>0</v>
      </c>
      <c r="AJ95" s="53">
        <f t="shared" si="21"/>
        <v>0</v>
      </c>
      <c r="AK95" s="53">
        <f t="shared" si="21"/>
        <v>0</v>
      </c>
    </row>
    <row r="96" spans="5:37" ht="13.5" hidden="1" customHeight="1">
      <c r="E96" s="142" t="s">
        <v>66</v>
      </c>
      <c r="F96" s="53">
        <f t="shared" si="20"/>
        <v>0</v>
      </c>
      <c r="G96" s="53">
        <f t="shared" si="20"/>
        <v>0</v>
      </c>
      <c r="H96" s="53">
        <f t="shared" si="20"/>
        <v>0</v>
      </c>
      <c r="I96" s="53">
        <f t="shared" si="20"/>
        <v>0</v>
      </c>
      <c r="J96" s="53">
        <f t="shared" si="20"/>
        <v>0</v>
      </c>
      <c r="K96" s="53">
        <f t="shared" si="20"/>
        <v>0</v>
      </c>
      <c r="L96" s="53">
        <f t="shared" si="20"/>
        <v>0</v>
      </c>
      <c r="M96" s="53">
        <f t="shared" si="20"/>
        <v>0</v>
      </c>
      <c r="N96" s="53">
        <f t="shared" si="20"/>
        <v>0</v>
      </c>
      <c r="O96" s="53">
        <f t="shared" si="20"/>
        <v>0</v>
      </c>
      <c r="P96" s="53">
        <f t="shared" si="20"/>
        <v>0</v>
      </c>
      <c r="Q96" s="53">
        <f t="shared" si="20"/>
        <v>0</v>
      </c>
      <c r="R96" s="53">
        <f t="shared" si="20"/>
        <v>0</v>
      </c>
      <c r="S96" s="53">
        <f t="shared" si="20"/>
        <v>0</v>
      </c>
      <c r="T96" s="53">
        <f t="shared" si="20"/>
        <v>0</v>
      </c>
      <c r="U96" s="53">
        <f t="shared" si="20"/>
        <v>0</v>
      </c>
      <c r="V96" s="53">
        <f t="shared" si="21"/>
        <v>0</v>
      </c>
      <c r="W96" s="53">
        <f t="shared" si="21"/>
        <v>0</v>
      </c>
      <c r="X96" s="53">
        <f t="shared" si="21"/>
        <v>0</v>
      </c>
      <c r="Y96" s="53">
        <f t="shared" si="21"/>
        <v>0</v>
      </c>
      <c r="Z96" s="53">
        <f t="shared" si="21"/>
        <v>0</v>
      </c>
      <c r="AA96" s="53">
        <f t="shared" si="21"/>
        <v>0</v>
      </c>
      <c r="AB96" s="53">
        <f t="shared" si="21"/>
        <v>0</v>
      </c>
      <c r="AC96" s="53">
        <f t="shared" si="21"/>
        <v>0</v>
      </c>
      <c r="AD96" s="53">
        <f t="shared" si="21"/>
        <v>0</v>
      </c>
      <c r="AE96" s="53">
        <f t="shared" si="21"/>
        <v>0</v>
      </c>
      <c r="AF96" s="53">
        <f t="shared" si="21"/>
        <v>0</v>
      </c>
      <c r="AG96" s="53">
        <f t="shared" si="21"/>
        <v>0</v>
      </c>
      <c r="AH96" s="53">
        <f t="shared" si="21"/>
        <v>0</v>
      </c>
      <c r="AI96" s="53">
        <f t="shared" si="21"/>
        <v>0</v>
      </c>
      <c r="AJ96" s="53">
        <f t="shared" si="21"/>
        <v>0</v>
      </c>
      <c r="AK96" s="53">
        <f t="shared" si="21"/>
        <v>0</v>
      </c>
    </row>
    <row r="97" spans="5:37" ht="13.5" hidden="1" customHeight="1">
      <c r="E97" s="142" t="s">
        <v>67</v>
      </c>
      <c r="F97" s="53">
        <f t="shared" si="20"/>
        <v>0</v>
      </c>
      <c r="G97" s="53">
        <f t="shared" si="20"/>
        <v>0</v>
      </c>
      <c r="H97" s="53">
        <f t="shared" si="20"/>
        <v>0</v>
      </c>
      <c r="I97" s="53">
        <f t="shared" si="20"/>
        <v>0</v>
      </c>
      <c r="J97" s="53">
        <f t="shared" si="20"/>
        <v>0</v>
      </c>
      <c r="K97" s="53">
        <f t="shared" si="20"/>
        <v>0</v>
      </c>
      <c r="L97" s="53">
        <f t="shared" si="20"/>
        <v>0</v>
      </c>
      <c r="M97" s="53">
        <f t="shared" si="20"/>
        <v>0</v>
      </c>
      <c r="N97" s="53">
        <f t="shared" si="20"/>
        <v>0</v>
      </c>
      <c r="O97" s="53">
        <f t="shared" si="20"/>
        <v>0</v>
      </c>
      <c r="P97" s="53">
        <f t="shared" si="20"/>
        <v>0</v>
      </c>
      <c r="Q97" s="53">
        <f t="shared" si="20"/>
        <v>0</v>
      </c>
      <c r="R97" s="53">
        <f t="shared" si="20"/>
        <v>0</v>
      </c>
      <c r="S97" s="53">
        <f t="shared" si="20"/>
        <v>0</v>
      </c>
      <c r="T97" s="53">
        <f t="shared" si="20"/>
        <v>0</v>
      </c>
      <c r="U97" s="53">
        <f t="shared" si="20"/>
        <v>0</v>
      </c>
      <c r="V97" s="53">
        <f t="shared" si="21"/>
        <v>0</v>
      </c>
      <c r="W97" s="53">
        <f t="shared" si="21"/>
        <v>0</v>
      </c>
      <c r="X97" s="53">
        <f t="shared" si="21"/>
        <v>0</v>
      </c>
      <c r="Y97" s="53">
        <f t="shared" si="21"/>
        <v>0</v>
      </c>
      <c r="Z97" s="53">
        <f t="shared" si="21"/>
        <v>0</v>
      </c>
      <c r="AA97" s="53">
        <f t="shared" si="21"/>
        <v>0</v>
      </c>
      <c r="AB97" s="53">
        <f t="shared" si="21"/>
        <v>0</v>
      </c>
      <c r="AC97" s="53">
        <f t="shared" si="21"/>
        <v>0</v>
      </c>
      <c r="AD97" s="53">
        <f t="shared" si="21"/>
        <v>0</v>
      </c>
      <c r="AE97" s="53">
        <f t="shared" si="21"/>
        <v>0</v>
      </c>
      <c r="AF97" s="53">
        <f t="shared" si="21"/>
        <v>0</v>
      </c>
      <c r="AG97" s="53">
        <f t="shared" si="21"/>
        <v>0</v>
      </c>
      <c r="AH97" s="53">
        <f t="shared" si="21"/>
        <v>0</v>
      </c>
      <c r="AI97" s="53">
        <f t="shared" si="21"/>
        <v>0</v>
      </c>
      <c r="AJ97" s="53">
        <f t="shared" si="21"/>
        <v>0</v>
      </c>
      <c r="AK97" s="53">
        <f t="shared" si="21"/>
        <v>0</v>
      </c>
    </row>
    <row r="98" spans="5:37" ht="13.5" hidden="1" customHeight="1">
      <c r="E98" s="142" t="s">
        <v>68</v>
      </c>
      <c r="F98" s="53">
        <f t="shared" si="20"/>
        <v>0</v>
      </c>
      <c r="G98" s="53">
        <f t="shared" si="20"/>
        <v>0</v>
      </c>
      <c r="H98" s="53">
        <f t="shared" si="20"/>
        <v>0</v>
      </c>
      <c r="I98" s="53">
        <f t="shared" si="20"/>
        <v>0</v>
      </c>
      <c r="J98" s="53">
        <f t="shared" si="20"/>
        <v>0</v>
      </c>
      <c r="K98" s="53">
        <f t="shared" si="20"/>
        <v>0</v>
      </c>
      <c r="L98" s="53">
        <f t="shared" si="20"/>
        <v>0</v>
      </c>
      <c r="M98" s="53">
        <f t="shared" si="20"/>
        <v>0</v>
      </c>
      <c r="N98" s="53">
        <f t="shared" si="20"/>
        <v>0</v>
      </c>
      <c r="O98" s="53">
        <f t="shared" si="20"/>
        <v>0</v>
      </c>
      <c r="P98" s="53">
        <f t="shared" si="20"/>
        <v>0</v>
      </c>
      <c r="Q98" s="53">
        <f t="shared" si="20"/>
        <v>0</v>
      </c>
      <c r="R98" s="53">
        <f t="shared" si="20"/>
        <v>0</v>
      </c>
      <c r="S98" s="53">
        <f t="shared" si="20"/>
        <v>0</v>
      </c>
      <c r="T98" s="53">
        <f t="shared" si="20"/>
        <v>0</v>
      </c>
      <c r="U98" s="53">
        <f t="shared" si="20"/>
        <v>0</v>
      </c>
      <c r="V98" s="53">
        <f t="shared" si="21"/>
        <v>0</v>
      </c>
      <c r="W98" s="53">
        <f t="shared" si="21"/>
        <v>0</v>
      </c>
      <c r="X98" s="53">
        <f t="shared" si="21"/>
        <v>0</v>
      </c>
      <c r="Y98" s="53">
        <f t="shared" si="21"/>
        <v>0</v>
      </c>
      <c r="Z98" s="53">
        <f t="shared" si="21"/>
        <v>0</v>
      </c>
      <c r="AA98" s="53">
        <f t="shared" si="21"/>
        <v>0</v>
      </c>
      <c r="AB98" s="53">
        <f t="shared" si="21"/>
        <v>0</v>
      </c>
      <c r="AC98" s="53">
        <f t="shared" si="21"/>
        <v>0</v>
      </c>
      <c r="AD98" s="53">
        <f t="shared" si="21"/>
        <v>0</v>
      </c>
      <c r="AE98" s="53">
        <f t="shared" si="21"/>
        <v>0</v>
      </c>
      <c r="AF98" s="53">
        <f t="shared" si="21"/>
        <v>0</v>
      </c>
      <c r="AG98" s="53">
        <f t="shared" si="21"/>
        <v>0</v>
      </c>
      <c r="AH98" s="53">
        <f t="shared" si="21"/>
        <v>0</v>
      </c>
      <c r="AI98" s="53">
        <f t="shared" si="21"/>
        <v>0</v>
      </c>
      <c r="AJ98" s="53">
        <f t="shared" si="21"/>
        <v>0</v>
      </c>
      <c r="AK98" s="53">
        <f t="shared" si="21"/>
        <v>0</v>
      </c>
    </row>
    <row r="99" spans="5:37" ht="13.5" hidden="1" customHeight="1">
      <c r="E99" s="142" t="s">
        <v>69</v>
      </c>
      <c r="F99" s="53">
        <f t="shared" si="20"/>
        <v>0</v>
      </c>
      <c r="G99" s="53">
        <f t="shared" si="20"/>
        <v>0</v>
      </c>
      <c r="H99" s="53">
        <f t="shared" si="20"/>
        <v>0</v>
      </c>
      <c r="I99" s="53">
        <f t="shared" si="20"/>
        <v>0</v>
      </c>
      <c r="J99" s="53">
        <f t="shared" si="20"/>
        <v>0</v>
      </c>
      <c r="K99" s="53">
        <f t="shared" si="20"/>
        <v>0</v>
      </c>
      <c r="L99" s="53">
        <f t="shared" si="20"/>
        <v>0</v>
      </c>
      <c r="M99" s="53">
        <f t="shared" si="20"/>
        <v>0</v>
      </c>
      <c r="N99" s="53">
        <f t="shared" si="20"/>
        <v>0</v>
      </c>
      <c r="O99" s="53">
        <f t="shared" si="20"/>
        <v>0</v>
      </c>
      <c r="P99" s="53">
        <f t="shared" si="20"/>
        <v>0</v>
      </c>
      <c r="Q99" s="53">
        <f t="shared" si="20"/>
        <v>0</v>
      </c>
      <c r="R99" s="53">
        <f t="shared" si="20"/>
        <v>0</v>
      </c>
      <c r="S99" s="53">
        <f t="shared" si="20"/>
        <v>0</v>
      </c>
      <c r="T99" s="53">
        <f t="shared" si="20"/>
        <v>0</v>
      </c>
      <c r="U99" s="53">
        <f t="shared" ref="U99:AJ99" si="22">IF(COUNTIF(V$11:V$30,$E99)=0,0,1)</f>
        <v>0</v>
      </c>
      <c r="V99" s="53">
        <f t="shared" si="22"/>
        <v>0</v>
      </c>
      <c r="W99" s="53">
        <f t="shared" si="22"/>
        <v>0</v>
      </c>
      <c r="X99" s="53">
        <f t="shared" si="22"/>
        <v>0</v>
      </c>
      <c r="Y99" s="53">
        <f t="shared" si="22"/>
        <v>0</v>
      </c>
      <c r="Z99" s="53">
        <f t="shared" si="22"/>
        <v>0</v>
      </c>
      <c r="AA99" s="53">
        <f t="shared" si="22"/>
        <v>0</v>
      </c>
      <c r="AB99" s="53">
        <f t="shared" si="22"/>
        <v>0</v>
      </c>
      <c r="AC99" s="53">
        <f t="shared" si="22"/>
        <v>0</v>
      </c>
      <c r="AD99" s="53">
        <f t="shared" si="22"/>
        <v>0</v>
      </c>
      <c r="AE99" s="53">
        <f t="shared" si="22"/>
        <v>0</v>
      </c>
      <c r="AF99" s="53">
        <f t="shared" si="22"/>
        <v>0</v>
      </c>
      <c r="AG99" s="53">
        <f t="shared" si="22"/>
        <v>0</v>
      </c>
      <c r="AH99" s="53">
        <f t="shared" si="22"/>
        <v>0</v>
      </c>
      <c r="AI99" s="53">
        <f t="shared" si="22"/>
        <v>0</v>
      </c>
      <c r="AJ99" s="53">
        <f t="shared" si="22"/>
        <v>0</v>
      </c>
      <c r="AK99" s="53">
        <f t="shared" si="21"/>
        <v>0</v>
      </c>
    </row>
    <row r="100" spans="5:37" ht="13.5" customHeight="1"/>
  </sheetData>
  <sheetProtection algorithmName="SHA-512" hashValue="BgHurBuSD8kxCn1xOwInawHGDH8MIgHF4On4go4Updf7LcYuIlqrPs+Mr1XgyxeCx2N+RrJhWqglEPoD4BE/Ug==" saltValue="u/HvWr/x44nakUSSllXVXw==" spinCount="100000" sheet="1" formatCells="0"/>
  <mergeCells count="421">
    <mergeCell ref="A1:E1"/>
    <mergeCell ref="AO1:AP1"/>
    <mergeCell ref="AV1:AV2"/>
    <mergeCell ref="AW1:AW2"/>
    <mergeCell ref="AO2:AP3"/>
    <mergeCell ref="A3:G5"/>
    <mergeCell ref="H3:Z5"/>
    <mergeCell ref="AS3:AV5"/>
    <mergeCell ref="AW3:BB5"/>
    <mergeCell ref="Q7:Q10"/>
    <mergeCell ref="R7:R10"/>
    <mergeCell ref="G7:G10"/>
    <mergeCell ref="H7:H10"/>
    <mergeCell ref="I7:I10"/>
    <mergeCell ref="J7:J10"/>
    <mergeCell ref="K7:K10"/>
    <mergeCell ref="L7:L10"/>
    <mergeCell ref="Y7:Y10"/>
    <mergeCell ref="S7:S10"/>
    <mergeCell ref="T7:T10"/>
    <mergeCell ref="U7:U10"/>
    <mergeCell ref="V7:V10"/>
    <mergeCell ref="W7:W10"/>
    <mergeCell ref="X7:X10"/>
    <mergeCell ref="A7:B10"/>
    <mergeCell ref="C7:C10"/>
    <mergeCell ref="D7:D10"/>
    <mergeCell ref="E7:E10"/>
    <mergeCell ref="F7:F10"/>
    <mergeCell ref="M7:M10"/>
    <mergeCell ref="N7:N10"/>
    <mergeCell ref="O7:O10"/>
    <mergeCell ref="P7:P10"/>
    <mergeCell ref="BE3:BF3"/>
    <mergeCell ref="AB5:AD5"/>
    <mergeCell ref="AE5:AK5"/>
    <mergeCell ref="AM5:AQ5"/>
    <mergeCell ref="BE5:BF5"/>
    <mergeCell ref="Z7:Z10"/>
    <mergeCell ref="AE7:AE10"/>
    <mergeCell ref="AF7:AF10"/>
    <mergeCell ref="AG7:AG10"/>
    <mergeCell ref="AH7:AH10"/>
    <mergeCell ref="AI7:AI10"/>
    <mergeCell ref="AJ7:AJ10"/>
    <mergeCell ref="AA7:AA10"/>
    <mergeCell ref="AB7:AB10"/>
    <mergeCell ref="AC7:AC10"/>
    <mergeCell ref="AD7:AD10"/>
    <mergeCell ref="AT7:AT8"/>
    <mergeCell ref="AU7:AU8"/>
    <mergeCell ref="AV7:AV8"/>
    <mergeCell ref="AW7:AW8"/>
    <mergeCell ref="AX7:AX8"/>
    <mergeCell ref="AK7:AK10"/>
    <mergeCell ref="AL7:AL10"/>
    <mergeCell ref="AM7:AM10"/>
    <mergeCell ref="AN7:AN10"/>
    <mergeCell ref="AO7:AO10"/>
    <mergeCell ref="AR7:AR8"/>
    <mergeCell ref="CE8:CE10"/>
    <mergeCell ref="AR9:AR18"/>
    <mergeCell ref="AS9:AS10"/>
    <mergeCell ref="AT9:AT10"/>
    <mergeCell ref="AU9:AU10"/>
    <mergeCell ref="AV9:AV10"/>
    <mergeCell ref="AW9:AW10"/>
    <mergeCell ref="AX9:AX10"/>
    <mergeCell ref="AY9:AY10"/>
    <mergeCell ref="AZ9:AZ10"/>
    <mergeCell ref="BE7:BE8"/>
    <mergeCell ref="BF7:BF8"/>
    <mergeCell ref="CA8:CA10"/>
    <mergeCell ref="CB8:CB10"/>
    <mergeCell ref="CC8:CC10"/>
    <mergeCell ref="CD8:CD10"/>
    <mergeCell ref="BH9:BI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AU13:AU14"/>
    <mergeCell ref="AV13:AV14"/>
    <mergeCell ref="BE9:BE10"/>
    <mergeCell ref="BF9:BF10"/>
    <mergeCell ref="BD11:BD12"/>
    <mergeCell ref="BE11:BE12"/>
    <mergeCell ref="BF11:BF12"/>
    <mergeCell ref="BH11:BK11"/>
    <mergeCell ref="BM12:BM15"/>
    <mergeCell ref="BD13:BD14"/>
    <mergeCell ref="BE13:BE14"/>
    <mergeCell ref="BN12:BN15"/>
    <mergeCell ref="BE15:BE16"/>
    <mergeCell ref="BF15:BF16"/>
    <mergeCell ref="AX11:AX12"/>
    <mergeCell ref="AY11:AY12"/>
    <mergeCell ref="AZ11:AZ12"/>
    <mergeCell ref="BA11:BA12"/>
    <mergeCell ref="BB11:BB12"/>
    <mergeCell ref="BC11:BC12"/>
    <mergeCell ref="BF13:BF14"/>
    <mergeCell ref="AZ13:AZ14"/>
    <mergeCell ref="BA13:BA14"/>
    <mergeCell ref="BB13:BB14"/>
    <mergeCell ref="AZ15:AZ16"/>
    <mergeCell ref="BA15:BA16"/>
    <mergeCell ref="BB15:BB16"/>
    <mergeCell ref="AX15:AX16"/>
    <mergeCell ref="AX13:AX14"/>
    <mergeCell ref="AY13:AY14"/>
    <mergeCell ref="AY15:AY16"/>
    <mergeCell ref="BE17:BE18"/>
    <mergeCell ref="BF17:BF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F19:BF20"/>
    <mergeCell ref="AS21:AS22"/>
    <mergeCell ref="AT21:AT22"/>
    <mergeCell ref="AU21:AU22"/>
    <mergeCell ref="AV21:AV22"/>
    <mergeCell ref="AW21:AW22"/>
    <mergeCell ref="AX21:AX22"/>
    <mergeCell ref="AY21:AY22"/>
    <mergeCell ref="AZ21:AZ22"/>
    <mergeCell ref="BA21:BA22"/>
    <mergeCell ref="AZ19:AZ20"/>
    <mergeCell ref="BA19:BA20"/>
    <mergeCell ref="BB19:BB20"/>
    <mergeCell ref="BC19:BC20"/>
    <mergeCell ref="BD19:BD20"/>
    <mergeCell ref="BE19:BE20"/>
    <mergeCell ref="BB21:BB22"/>
    <mergeCell ref="BC21:BC22"/>
    <mergeCell ref="BD21:BD22"/>
    <mergeCell ref="BE21:BE22"/>
    <mergeCell ref="BF21:BF22"/>
    <mergeCell ref="BD23:BD24"/>
    <mergeCell ref="BE23:BE24"/>
    <mergeCell ref="BF23:BF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F25:BF26"/>
    <mergeCell ref="AZ25:AZ26"/>
    <mergeCell ref="BA25:BA26"/>
    <mergeCell ref="BD33:BD34"/>
    <mergeCell ref="BE33:BE34"/>
    <mergeCell ref="BF33:BF34"/>
    <mergeCell ref="BA33:BA34"/>
    <mergeCell ref="BB33:BB34"/>
    <mergeCell ref="BC33:BC34"/>
    <mergeCell ref="BB25:BB26"/>
    <mergeCell ref="BC25:BC26"/>
    <mergeCell ref="BD25:BD26"/>
    <mergeCell ref="BE25:BE26"/>
    <mergeCell ref="BB27:BB28"/>
    <mergeCell ref="BC27:BC28"/>
    <mergeCell ref="BD27:BD28"/>
    <mergeCell ref="BE27:BE28"/>
    <mergeCell ref="BF27:BF28"/>
    <mergeCell ref="BA27:BA28"/>
    <mergeCell ref="BC29:BC30"/>
    <mergeCell ref="BD29:BD30"/>
    <mergeCell ref="BE29:BE30"/>
    <mergeCell ref="BF29:BF30"/>
    <mergeCell ref="AZ29:AZ30"/>
    <mergeCell ref="BA29:BA30"/>
    <mergeCell ref="BB29:BB30"/>
    <mergeCell ref="BD31:BD32"/>
    <mergeCell ref="BE31:BE32"/>
    <mergeCell ref="BF31:BF32"/>
    <mergeCell ref="BA31:BA32"/>
    <mergeCell ref="BB31:BB32"/>
    <mergeCell ref="BC31:BC32"/>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BB35:BB36"/>
    <mergeCell ref="BC35:BC36"/>
    <mergeCell ref="BD35:BD36"/>
    <mergeCell ref="BE35:BE36"/>
    <mergeCell ref="BF35:BF36"/>
    <mergeCell ref="AU35:AU36"/>
    <mergeCell ref="AV35:AV36"/>
    <mergeCell ref="AW35:AW36"/>
    <mergeCell ref="AX35:AX36"/>
    <mergeCell ref="AY35:AY36"/>
    <mergeCell ref="AZ35:AZ36"/>
    <mergeCell ref="BA35:BA36"/>
    <mergeCell ref="BE37:BE38"/>
    <mergeCell ref="BF37:BF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A39:BA40"/>
    <mergeCell ref="BB39:BB40"/>
    <mergeCell ref="BC39:BC40"/>
    <mergeCell ref="BD39:BD40"/>
    <mergeCell ref="BE39:BE40"/>
    <mergeCell ref="BF39:BF40"/>
    <mergeCell ref="AU39:AU40"/>
    <mergeCell ref="AV39:AV40"/>
    <mergeCell ref="AW39:AW40"/>
    <mergeCell ref="AX39:AX40"/>
    <mergeCell ref="AY39:AY40"/>
    <mergeCell ref="AZ39:AZ40"/>
    <mergeCell ref="BE41:BE42"/>
    <mergeCell ref="BF41:BF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D43:BD44"/>
    <mergeCell ref="BE43:BE44"/>
    <mergeCell ref="BF43:BF44"/>
    <mergeCell ref="C44:D44"/>
    <mergeCell ref="AV43:AV44"/>
    <mergeCell ref="AW43:AW44"/>
    <mergeCell ref="AX43:AX44"/>
    <mergeCell ref="AY43:AY44"/>
    <mergeCell ref="AZ43:AZ44"/>
    <mergeCell ref="BA43:BA44"/>
    <mergeCell ref="BC45:BC46"/>
    <mergeCell ref="BD45:BD46"/>
    <mergeCell ref="BE45:BE46"/>
    <mergeCell ref="BF45:BF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E47:BE48"/>
    <mergeCell ref="BF47:BF48"/>
    <mergeCell ref="C48:D48"/>
    <mergeCell ref="C49:D49"/>
    <mergeCell ref="AR49:AT50"/>
    <mergeCell ref="AU49:AU50"/>
    <mergeCell ref="AV49:AV50"/>
    <mergeCell ref="AW49:AW50"/>
    <mergeCell ref="AW47:AW48"/>
    <mergeCell ref="AX47:AX48"/>
    <mergeCell ref="AY47:AY48"/>
    <mergeCell ref="AZ47:AZ48"/>
    <mergeCell ref="BA47:BA48"/>
    <mergeCell ref="BB47:BB48"/>
    <mergeCell ref="W54:Y54"/>
    <mergeCell ref="AR54:AT54"/>
    <mergeCell ref="W55:Y55"/>
    <mergeCell ref="BD49:BD50"/>
    <mergeCell ref="BE49:BE50"/>
    <mergeCell ref="BF49:BF50"/>
    <mergeCell ref="C50:F50"/>
    <mergeCell ref="AR51:AT51"/>
    <mergeCell ref="A52:E55"/>
    <mergeCell ref="W52:Y52"/>
    <mergeCell ref="AR52:AT52"/>
    <mergeCell ref="W53:Y53"/>
    <mergeCell ref="AR53:AT53"/>
    <mergeCell ref="AX49:AX50"/>
    <mergeCell ref="AY49:AY50"/>
    <mergeCell ref="AZ49:AZ50"/>
    <mergeCell ref="BA49:BA50"/>
    <mergeCell ref="BB49:BB50"/>
    <mergeCell ref="BC49:BC50"/>
  </mergeCells>
  <phoneticPr fontId="1"/>
  <conditionalFormatting sqref="B11:B30 E11:AJ30 F37:AJ49">
    <cfRule type="containsBlanks" dxfId="70" priority="13" stopIfTrue="1">
      <formula>LEN(TRIM(B11))=0</formula>
    </cfRule>
  </conditionalFormatting>
  <conditionalFormatting sqref="G33:AJ33">
    <cfRule type="containsBlanks" dxfId="69" priority="12" stopIfTrue="1">
      <formula>LEN(TRIM(G33))=0</formula>
    </cfRule>
  </conditionalFormatting>
  <conditionalFormatting sqref="G53:V53">
    <cfRule type="containsBlanks" dxfId="68" priority="11" stopIfTrue="1">
      <formula>LEN(TRIM(G53))=0</formula>
    </cfRule>
  </conditionalFormatting>
  <conditionalFormatting sqref="G36:AJ36 G7:AJ10">
    <cfRule type="expression" dxfId="67" priority="9" stopIfTrue="1">
      <formula>WEEKDAY(G7,1)=1</formula>
    </cfRule>
    <cfRule type="expression" dxfId="66" priority="10" stopIfTrue="1">
      <formula>WEEKDAY(G7,1)=7</formula>
    </cfRule>
  </conditionalFormatting>
  <conditionalFormatting sqref="AE5 AM5">
    <cfRule type="containsBlanks" dxfId="65" priority="8" stopIfTrue="1">
      <formula>LEN(TRIM(AE5))=0</formula>
    </cfRule>
  </conditionalFormatting>
  <conditionalFormatting sqref="AW1:AW2">
    <cfRule type="containsBlanks" dxfId="64" priority="6" stopIfTrue="1">
      <formula>LEN(TRIM(AW1))=0</formula>
    </cfRule>
  </conditionalFormatting>
  <conditionalFormatting sqref="AK11:AK30 AK37:AK49">
    <cfRule type="containsBlanks" dxfId="63" priority="5" stopIfTrue="1">
      <formula>LEN(TRIM(AK11))=0</formula>
    </cfRule>
  </conditionalFormatting>
  <conditionalFormatting sqref="AK33">
    <cfRule type="containsBlanks" dxfId="62" priority="4" stopIfTrue="1">
      <formula>LEN(TRIM(AK33))=0</formula>
    </cfRule>
  </conditionalFormatting>
  <conditionalFormatting sqref="AK36 AK7:AK10">
    <cfRule type="expression" dxfId="61" priority="2" stopIfTrue="1">
      <formula>WEEKDAY(AK7,1)=1</formula>
    </cfRule>
    <cfRule type="expression" dxfId="60" priority="3" stopIfTrue="1">
      <formula>WEEKDAY(AK7,1)=7</formula>
    </cfRule>
  </conditionalFormatting>
  <conditionalFormatting sqref="AU9:AU48 AS9:AS48">
    <cfRule type="containsBlanks" dxfId="59" priority="1">
      <formula>LEN(TRIM(AS9))=0</formula>
    </cfRule>
  </conditionalFormatting>
  <dataValidations count="5">
    <dataValidation type="list" allowBlank="1" showInputMessage="1" showErrorMessage="1" sqref="B11:B30" xr:uid="{00000000-0002-0000-0400-000000000000}">
      <formula1>"TR,FW1,FW2,FW3"</formula1>
    </dataValidation>
    <dataValidation type="whole" operator="lessThanOrEqual" allowBlank="1" showInputMessage="1" showErrorMessage="1" error="月当たりの上限額は２万円となります。_x000a_（男性研修生は対象外）" sqref="BE19:BE48 BE65555:BE65584 BE131091:BE131120 BE196627:BE196656 BE262163:BE262192 BE327699:BE327728 BE393235:BE393264 BE458771:BE458800 BE524307:BE524336 BE589843:BE589872 BE655379:BE655408 BE720915:BE720944 BE786451:BE786480 BE851987:BE852016 BE917523:BE917552 BE983059:BE983088" xr:uid="{00000000-0002-0000-0400-000001000000}">
      <formula1>20000</formula1>
    </dataValidation>
    <dataValidation type="list" allowBlank="1" showInputMessage="1" showErrorMessage="1" sqref="WWO983077:WXS983089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73:AK65585 KC65573:LG65585 TY65573:VC65585 ADU65573:AEY65585 ANQ65573:AOU65585 AXM65573:AYQ65585 BHI65573:BIM65585 BRE65573:BSI65585 CBA65573:CCE65585 CKW65573:CMA65585 CUS65573:CVW65585 DEO65573:DFS65585 DOK65573:DPO65585 DYG65573:DZK65585 EIC65573:EJG65585 ERY65573:ETC65585 FBU65573:FCY65585 FLQ65573:FMU65585 FVM65573:FWQ65585 GFI65573:GGM65585 GPE65573:GQI65585 GZA65573:HAE65585 HIW65573:HKA65585 HSS65573:HTW65585 ICO65573:IDS65585 IMK65573:INO65585 IWG65573:IXK65585 JGC65573:JHG65585 JPY65573:JRC65585 JZU65573:KAY65585 KJQ65573:KKU65585 KTM65573:KUQ65585 LDI65573:LEM65585 LNE65573:LOI65585 LXA65573:LYE65585 MGW65573:MIA65585 MQS65573:MRW65585 NAO65573:NBS65585 NKK65573:NLO65585 NUG65573:NVK65585 OEC65573:OFG65585 ONY65573:OPC65585 OXU65573:OYY65585 PHQ65573:PIU65585 PRM65573:PSQ65585 QBI65573:QCM65585 QLE65573:QMI65585 QVA65573:QWE65585 REW65573:RGA65585 ROS65573:RPW65585 RYO65573:RZS65585 SIK65573:SJO65585 SSG65573:STK65585 TCC65573:TDG65585 TLY65573:TNC65585 TVU65573:TWY65585 UFQ65573:UGU65585 UPM65573:UQQ65585 UZI65573:VAM65585 VJE65573:VKI65585 VTA65573:VUE65585 WCW65573:WEA65585 WMS65573:WNW65585 WWO65573:WXS65585 F131109:AK131121 KC131109:LG131121 TY131109:VC131121 ADU131109:AEY131121 ANQ131109:AOU131121 AXM131109:AYQ131121 BHI131109:BIM131121 BRE131109:BSI131121 CBA131109:CCE131121 CKW131109:CMA131121 CUS131109:CVW131121 DEO131109:DFS131121 DOK131109:DPO131121 DYG131109:DZK131121 EIC131109:EJG131121 ERY131109:ETC131121 FBU131109:FCY131121 FLQ131109:FMU131121 FVM131109:FWQ131121 GFI131109:GGM131121 GPE131109:GQI131121 GZA131109:HAE131121 HIW131109:HKA131121 HSS131109:HTW131121 ICO131109:IDS131121 IMK131109:INO131121 IWG131109:IXK131121 JGC131109:JHG131121 JPY131109:JRC131121 JZU131109:KAY131121 KJQ131109:KKU131121 KTM131109:KUQ131121 LDI131109:LEM131121 LNE131109:LOI131121 LXA131109:LYE131121 MGW131109:MIA131121 MQS131109:MRW131121 NAO131109:NBS131121 NKK131109:NLO131121 NUG131109:NVK131121 OEC131109:OFG131121 ONY131109:OPC131121 OXU131109:OYY131121 PHQ131109:PIU131121 PRM131109:PSQ131121 QBI131109:QCM131121 QLE131109:QMI131121 QVA131109:QWE131121 REW131109:RGA131121 ROS131109:RPW131121 RYO131109:RZS131121 SIK131109:SJO131121 SSG131109:STK131121 TCC131109:TDG131121 TLY131109:TNC131121 TVU131109:TWY131121 UFQ131109:UGU131121 UPM131109:UQQ131121 UZI131109:VAM131121 VJE131109:VKI131121 VTA131109:VUE131121 WCW131109:WEA131121 WMS131109:WNW131121 WWO131109:WXS131121 F196645:AK196657 KC196645:LG196657 TY196645:VC196657 ADU196645:AEY196657 ANQ196645:AOU196657 AXM196645:AYQ196657 BHI196645:BIM196657 BRE196645:BSI196657 CBA196645:CCE196657 CKW196645:CMA196657 CUS196645:CVW196657 DEO196645:DFS196657 DOK196645:DPO196657 DYG196645:DZK196657 EIC196645:EJG196657 ERY196645:ETC196657 FBU196645:FCY196657 FLQ196645:FMU196657 FVM196645:FWQ196657 GFI196645:GGM196657 GPE196645:GQI196657 GZA196645:HAE196657 HIW196645:HKA196657 HSS196645:HTW196657 ICO196645:IDS196657 IMK196645:INO196657 IWG196645:IXK196657 JGC196645:JHG196657 JPY196645:JRC196657 JZU196645:KAY196657 KJQ196645:KKU196657 KTM196645:KUQ196657 LDI196645:LEM196657 LNE196645:LOI196657 LXA196645:LYE196657 MGW196645:MIA196657 MQS196645:MRW196657 NAO196645:NBS196657 NKK196645:NLO196657 NUG196645:NVK196657 OEC196645:OFG196657 ONY196645:OPC196657 OXU196645:OYY196657 PHQ196645:PIU196657 PRM196645:PSQ196657 QBI196645:QCM196657 QLE196645:QMI196657 QVA196645:QWE196657 REW196645:RGA196657 ROS196645:RPW196657 RYO196645:RZS196657 SIK196645:SJO196657 SSG196645:STK196657 TCC196645:TDG196657 TLY196645:TNC196657 TVU196645:TWY196657 UFQ196645:UGU196657 UPM196645:UQQ196657 UZI196645:VAM196657 VJE196645:VKI196657 VTA196645:VUE196657 WCW196645:WEA196657 WMS196645:WNW196657 WWO196645:WXS196657 F262181:AK262193 KC262181:LG262193 TY262181:VC262193 ADU262181:AEY262193 ANQ262181:AOU262193 AXM262181:AYQ262193 BHI262181:BIM262193 BRE262181:BSI262193 CBA262181:CCE262193 CKW262181:CMA262193 CUS262181:CVW262193 DEO262181:DFS262193 DOK262181:DPO262193 DYG262181:DZK262193 EIC262181:EJG262193 ERY262181:ETC262193 FBU262181:FCY262193 FLQ262181:FMU262193 FVM262181:FWQ262193 GFI262181:GGM262193 GPE262181:GQI262193 GZA262181:HAE262193 HIW262181:HKA262193 HSS262181:HTW262193 ICO262181:IDS262193 IMK262181:INO262193 IWG262181:IXK262193 JGC262181:JHG262193 JPY262181:JRC262193 JZU262181:KAY262193 KJQ262181:KKU262193 KTM262181:KUQ262193 LDI262181:LEM262193 LNE262181:LOI262193 LXA262181:LYE262193 MGW262181:MIA262193 MQS262181:MRW262193 NAO262181:NBS262193 NKK262181:NLO262193 NUG262181:NVK262193 OEC262181:OFG262193 ONY262181:OPC262193 OXU262181:OYY262193 PHQ262181:PIU262193 PRM262181:PSQ262193 QBI262181:QCM262193 QLE262181:QMI262193 QVA262181:QWE262193 REW262181:RGA262193 ROS262181:RPW262193 RYO262181:RZS262193 SIK262181:SJO262193 SSG262181:STK262193 TCC262181:TDG262193 TLY262181:TNC262193 TVU262181:TWY262193 UFQ262181:UGU262193 UPM262181:UQQ262193 UZI262181:VAM262193 VJE262181:VKI262193 VTA262181:VUE262193 WCW262181:WEA262193 WMS262181:WNW262193 WWO262181:WXS262193 F327717:AK327729 KC327717:LG327729 TY327717:VC327729 ADU327717:AEY327729 ANQ327717:AOU327729 AXM327717:AYQ327729 BHI327717:BIM327729 BRE327717:BSI327729 CBA327717:CCE327729 CKW327717:CMA327729 CUS327717:CVW327729 DEO327717:DFS327729 DOK327717:DPO327729 DYG327717:DZK327729 EIC327717:EJG327729 ERY327717:ETC327729 FBU327717:FCY327729 FLQ327717:FMU327729 FVM327717:FWQ327729 GFI327717:GGM327729 GPE327717:GQI327729 GZA327717:HAE327729 HIW327717:HKA327729 HSS327717:HTW327729 ICO327717:IDS327729 IMK327717:INO327729 IWG327717:IXK327729 JGC327717:JHG327729 JPY327717:JRC327729 JZU327717:KAY327729 KJQ327717:KKU327729 KTM327717:KUQ327729 LDI327717:LEM327729 LNE327717:LOI327729 LXA327717:LYE327729 MGW327717:MIA327729 MQS327717:MRW327729 NAO327717:NBS327729 NKK327717:NLO327729 NUG327717:NVK327729 OEC327717:OFG327729 ONY327717:OPC327729 OXU327717:OYY327729 PHQ327717:PIU327729 PRM327717:PSQ327729 QBI327717:QCM327729 QLE327717:QMI327729 QVA327717:QWE327729 REW327717:RGA327729 ROS327717:RPW327729 RYO327717:RZS327729 SIK327717:SJO327729 SSG327717:STK327729 TCC327717:TDG327729 TLY327717:TNC327729 TVU327717:TWY327729 UFQ327717:UGU327729 UPM327717:UQQ327729 UZI327717:VAM327729 VJE327717:VKI327729 VTA327717:VUE327729 WCW327717:WEA327729 WMS327717:WNW327729 WWO327717:WXS327729 F393253:AK393265 KC393253:LG393265 TY393253:VC393265 ADU393253:AEY393265 ANQ393253:AOU393265 AXM393253:AYQ393265 BHI393253:BIM393265 BRE393253:BSI393265 CBA393253:CCE393265 CKW393253:CMA393265 CUS393253:CVW393265 DEO393253:DFS393265 DOK393253:DPO393265 DYG393253:DZK393265 EIC393253:EJG393265 ERY393253:ETC393265 FBU393253:FCY393265 FLQ393253:FMU393265 FVM393253:FWQ393265 GFI393253:GGM393265 GPE393253:GQI393265 GZA393253:HAE393265 HIW393253:HKA393265 HSS393253:HTW393265 ICO393253:IDS393265 IMK393253:INO393265 IWG393253:IXK393265 JGC393253:JHG393265 JPY393253:JRC393265 JZU393253:KAY393265 KJQ393253:KKU393265 KTM393253:KUQ393265 LDI393253:LEM393265 LNE393253:LOI393265 LXA393253:LYE393265 MGW393253:MIA393265 MQS393253:MRW393265 NAO393253:NBS393265 NKK393253:NLO393265 NUG393253:NVK393265 OEC393253:OFG393265 ONY393253:OPC393265 OXU393253:OYY393265 PHQ393253:PIU393265 PRM393253:PSQ393265 QBI393253:QCM393265 QLE393253:QMI393265 QVA393253:QWE393265 REW393253:RGA393265 ROS393253:RPW393265 RYO393253:RZS393265 SIK393253:SJO393265 SSG393253:STK393265 TCC393253:TDG393265 TLY393253:TNC393265 TVU393253:TWY393265 UFQ393253:UGU393265 UPM393253:UQQ393265 UZI393253:VAM393265 VJE393253:VKI393265 VTA393253:VUE393265 WCW393253:WEA393265 WMS393253:WNW393265 WWO393253:WXS393265 F458789:AK458801 KC458789:LG458801 TY458789:VC458801 ADU458789:AEY458801 ANQ458789:AOU458801 AXM458789:AYQ458801 BHI458789:BIM458801 BRE458789:BSI458801 CBA458789:CCE458801 CKW458789:CMA458801 CUS458789:CVW458801 DEO458789:DFS458801 DOK458789:DPO458801 DYG458789:DZK458801 EIC458789:EJG458801 ERY458789:ETC458801 FBU458789:FCY458801 FLQ458789:FMU458801 FVM458789:FWQ458801 GFI458789:GGM458801 GPE458789:GQI458801 GZA458789:HAE458801 HIW458789:HKA458801 HSS458789:HTW458801 ICO458789:IDS458801 IMK458789:INO458801 IWG458789:IXK458801 JGC458789:JHG458801 JPY458789:JRC458801 JZU458789:KAY458801 KJQ458789:KKU458801 KTM458789:KUQ458801 LDI458789:LEM458801 LNE458789:LOI458801 LXA458789:LYE458801 MGW458789:MIA458801 MQS458789:MRW458801 NAO458789:NBS458801 NKK458789:NLO458801 NUG458789:NVK458801 OEC458789:OFG458801 ONY458789:OPC458801 OXU458789:OYY458801 PHQ458789:PIU458801 PRM458789:PSQ458801 QBI458789:QCM458801 QLE458789:QMI458801 QVA458789:QWE458801 REW458789:RGA458801 ROS458789:RPW458801 RYO458789:RZS458801 SIK458789:SJO458801 SSG458789:STK458801 TCC458789:TDG458801 TLY458789:TNC458801 TVU458789:TWY458801 UFQ458789:UGU458801 UPM458789:UQQ458801 UZI458789:VAM458801 VJE458789:VKI458801 VTA458789:VUE458801 WCW458789:WEA458801 WMS458789:WNW458801 WWO458789:WXS458801 F524325:AK524337 KC524325:LG524337 TY524325:VC524337 ADU524325:AEY524337 ANQ524325:AOU524337 AXM524325:AYQ524337 BHI524325:BIM524337 BRE524325:BSI524337 CBA524325:CCE524337 CKW524325:CMA524337 CUS524325:CVW524337 DEO524325:DFS524337 DOK524325:DPO524337 DYG524325:DZK524337 EIC524325:EJG524337 ERY524325:ETC524337 FBU524325:FCY524337 FLQ524325:FMU524337 FVM524325:FWQ524337 GFI524325:GGM524337 GPE524325:GQI524337 GZA524325:HAE524337 HIW524325:HKA524337 HSS524325:HTW524337 ICO524325:IDS524337 IMK524325:INO524337 IWG524325:IXK524337 JGC524325:JHG524337 JPY524325:JRC524337 JZU524325:KAY524337 KJQ524325:KKU524337 KTM524325:KUQ524337 LDI524325:LEM524337 LNE524325:LOI524337 LXA524325:LYE524337 MGW524325:MIA524337 MQS524325:MRW524337 NAO524325:NBS524337 NKK524325:NLO524337 NUG524325:NVK524337 OEC524325:OFG524337 ONY524325:OPC524337 OXU524325:OYY524337 PHQ524325:PIU524337 PRM524325:PSQ524337 QBI524325:QCM524337 QLE524325:QMI524337 QVA524325:QWE524337 REW524325:RGA524337 ROS524325:RPW524337 RYO524325:RZS524337 SIK524325:SJO524337 SSG524325:STK524337 TCC524325:TDG524337 TLY524325:TNC524337 TVU524325:TWY524337 UFQ524325:UGU524337 UPM524325:UQQ524337 UZI524325:VAM524337 VJE524325:VKI524337 VTA524325:VUE524337 WCW524325:WEA524337 WMS524325:WNW524337 WWO524325:WXS524337 F589861:AK589873 KC589861:LG589873 TY589861:VC589873 ADU589861:AEY589873 ANQ589861:AOU589873 AXM589861:AYQ589873 BHI589861:BIM589873 BRE589861:BSI589873 CBA589861:CCE589873 CKW589861:CMA589873 CUS589861:CVW589873 DEO589861:DFS589873 DOK589861:DPO589873 DYG589861:DZK589873 EIC589861:EJG589873 ERY589861:ETC589873 FBU589861:FCY589873 FLQ589861:FMU589873 FVM589861:FWQ589873 GFI589861:GGM589873 GPE589861:GQI589873 GZA589861:HAE589873 HIW589861:HKA589873 HSS589861:HTW589873 ICO589861:IDS589873 IMK589861:INO589873 IWG589861:IXK589873 JGC589861:JHG589873 JPY589861:JRC589873 JZU589861:KAY589873 KJQ589861:KKU589873 KTM589861:KUQ589873 LDI589861:LEM589873 LNE589861:LOI589873 LXA589861:LYE589873 MGW589861:MIA589873 MQS589861:MRW589873 NAO589861:NBS589873 NKK589861:NLO589873 NUG589861:NVK589873 OEC589861:OFG589873 ONY589861:OPC589873 OXU589861:OYY589873 PHQ589861:PIU589873 PRM589861:PSQ589873 QBI589861:QCM589873 QLE589861:QMI589873 QVA589861:QWE589873 REW589861:RGA589873 ROS589861:RPW589873 RYO589861:RZS589873 SIK589861:SJO589873 SSG589861:STK589873 TCC589861:TDG589873 TLY589861:TNC589873 TVU589861:TWY589873 UFQ589861:UGU589873 UPM589861:UQQ589873 UZI589861:VAM589873 VJE589861:VKI589873 VTA589861:VUE589873 WCW589861:WEA589873 WMS589861:WNW589873 WWO589861:WXS589873 F655397:AK655409 KC655397:LG655409 TY655397:VC655409 ADU655397:AEY655409 ANQ655397:AOU655409 AXM655397:AYQ655409 BHI655397:BIM655409 BRE655397:BSI655409 CBA655397:CCE655409 CKW655397:CMA655409 CUS655397:CVW655409 DEO655397:DFS655409 DOK655397:DPO655409 DYG655397:DZK655409 EIC655397:EJG655409 ERY655397:ETC655409 FBU655397:FCY655409 FLQ655397:FMU655409 FVM655397:FWQ655409 GFI655397:GGM655409 GPE655397:GQI655409 GZA655397:HAE655409 HIW655397:HKA655409 HSS655397:HTW655409 ICO655397:IDS655409 IMK655397:INO655409 IWG655397:IXK655409 JGC655397:JHG655409 JPY655397:JRC655409 JZU655397:KAY655409 KJQ655397:KKU655409 KTM655397:KUQ655409 LDI655397:LEM655409 LNE655397:LOI655409 LXA655397:LYE655409 MGW655397:MIA655409 MQS655397:MRW655409 NAO655397:NBS655409 NKK655397:NLO655409 NUG655397:NVK655409 OEC655397:OFG655409 ONY655397:OPC655409 OXU655397:OYY655409 PHQ655397:PIU655409 PRM655397:PSQ655409 QBI655397:QCM655409 QLE655397:QMI655409 QVA655397:QWE655409 REW655397:RGA655409 ROS655397:RPW655409 RYO655397:RZS655409 SIK655397:SJO655409 SSG655397:STK655409 TCC655397:TDG655409 TLY655397:TNC655409 TVU655397:TWY655409 UFQ655397:UGU655409 UPM655397:UQQ655409 UZI655397:VAM655409 VJE655397:VKI655409 VTA655397:VUE655409 WCW655397:WEA655409 WMS655397:WNW655409 WWO655397:WXS655409 F720933:AK720945 KC720933:LG720945 TY720933:VC720945 ADU720933:AEY720945 ANQ720933:AOU720945 AXM720933:AYQ720945 BHI720933:BIM720945 BRE720933:BSI720945 CBA720933:CCE720945 CKW720933:CMA720945 CUS720933:CVW720945 DEO720933:DFS720945 DOK720933:DPO720945 DYG720933:DZK720945 EIC720933:EJG720945 ERY720933:ETC720945 FBU720933:FCY720945 FLQ720933:FMU720945 FVM720933:FWQ720945 GFI720933:GGM720945 GPE720933:GQI720945 GZA720933:HAE720945 HIW720933:HKA720945 HSS720933:HTW720945 ICO720933:IDS720945 IMK720933:INO720945 IWG720933:IXK720945 JGC720933:JHG720945 JPY720933:JRC720945 JZU720933:KAY720945 KJQ720933:KKU720945 KTM720933:KUQ720945 LDI720933:LEM720945 LNE720933:LOI720945 LXA720933:LYE720945 MGW720933:MIA720945 MQS720933:MRW720945 NAO720933:NBS720945 NKK720933:NLO720945 NUG720933:NVK720945 OEC720933:OFG720945 ONY720933:OPC720945 OXU720933:OYY720945 PHQ720933:PIU720945 PRM720933:PSQ720945 QBI720933:QCM720945 QLE720933:QMI720945 QVA720933:QWE720945 REW720933:RGA720945 ROS720933:RPW720945 RYO720933:RZS720945 SIK720933:SJO720945 SSG720933:STK720945 TCC720933:TDG720945 TLY720933:TNC720945 TVU720933:TWY720945 UFQ720933:UGU720945 UPM720933:UQQ720945 UZI720933:VAM720945 VJE720933:VKI720945 VTA720933:VUE720945 WCW720933:WEA720945 WMS720933:WNW720945 WWO720933:WXS720945 F786469:AK786481 KC786469:LG786481 TY786469:VC786481 ADU786469:AEY786481 ANQ786469:AOU786481 AXM786469:AYQ786481 BHI786469:BIM786481 BRE786469:BSI786481 CBA786469:CCE786481 CKW786469:CMA786481 CUS786469:CVW786481 DEO786469:DFS786481 DOK786469:DPO786481 DYG786469:DZK786481 EIC786469:EJG786481 ERY786469:ETC786481 FBU786469:FCY786481 FLQ786469:FMU786481 FVM786469:FWQ786481 GFI786469:GGM786481 GPE786469:GQI786481 GZA786469:HAE786481 HIW786469:HKA786481 HSS786469:HTW786481 ICO786469:IDS786481 IMK786469:INO786481 IWG786469:IXK786481 JGC786469:JHG786481 JPY786469:JRC786481 JZU786469:KAY786481 KJQ786469:KKU786481 KTM786469:KUQ786481 LDI786469:LEM786481 LNE786469:LOI786481 LXA786469:LYE786481 MGW786469:MIA786481 MQS786469:MRW786481 NAO786469:NBS786481 NKK786469:NLO786481 NUG786469:NVK786481 OEC786469:OFG786481 ONY786469:OPC786481 OXU786469:OYY786481 PHQ786469:PIU786481 PRM786469:PSQ786481 QBI786469:QCM786481 QLE786469:QMI786481 QVA786469:QWE786481 REW786469:RGA786481 ROS786469:RPW786481 RYO786469:RZS786481 SIK786469:SJO786481 SSG786469:STK786481 TCC786469:TDG786481 TLY786469:TNC786481 TVU786469:TWY786481 UFQ786469:UGU786481 UPM786469:UQQ786481 UZI786469:VAM786481 VJE786469:VKI786481 VTA786469:VUE786481 WCW786469:WEA786481 WMS786469:WNW786481 WWO786469:WXS786481 F852005:AK852017 KC852005:LG852017 TY852005:VC852017 ADU852005:AEY852017 ANQ852005:AOU852017 AXM852005:AYQ852017 BHI852005:BIM852017 BRE852005:BSI852017 CBA852005:CCE852017 CKW852005:CMA852017 CUS852005:CVW852017 DEO852005:DFS852017 DOK852005:DPO852017 DYG852005:DZK852017 EIC852005:EJG852017 ERY852005:ETC852017 FBU852005:FCY852017 FLQ852005:FMU852017 FVM852005:FWQ852017 GFI852005:GGM852017 GPE852005:GQI852017 GZA852005:HAE852017 HIW852005:HKA852017 HSS852005:HTW852017 ICO852005:IDS852017 IMK852005:INO852017 IWG852005:IXK852017 JGC852005:JHG852017 JPY852005:JRC852017 JZU852005:KAY852017 KJQ852005:KKU852017 KTM852005:KUQ852017 LDI852005:LEM852017 LNE852005:LOI852017 LXA852005:LYE852017 MGW852005:MIA852017 MQS852005:MRW852017 NAO852005:NBS852017 NKK852005:NLO852017 NUG852005:NVK852017 OEC852005:OFG852017 ONY852005:OPC852017 OXU852005:OYY852017 PHQ852005:PIU852017 PRM852005:PSQ852017 QBI852005:QCM852017 QLE852005:QMI852017 QVA852005:QWE852017 REW852005:RGA852017 ROS852005:RPW852017 RYO852005:RZS852017 SIK852005:SJO852017 SSG852005:STK852017 TCC852005:TDG852017 TLY852005:TNC852017 TVU852005:TWY852017 UFQ852005:UGU852017 UPM852005:UQQ852017 UZI852005:VAM852017 VJE852005:VKI852017 VTA852005:VUE852017 WCW852005:WEA852017 WMS852005:WNW852017 WWO852005:WXS852017 F917541:AK917553 KC917541:LG917553 TY917541:VC917553 ADU917541:AEY917553 ANQ917541:AOU917553 AXM917541:AYQ917553 BHI917541:BIM917553 BRE917541:BSI917553 CBA917541:CCE917553 CKW917541:CMA917553 CUS917541:CVW917553 DEO917541:DFS917553 DOK917541:DPO917553 DYG917541:DZK917553 EIC917541:EJG917553 ERY917541:ETC917553 FBU917541:FCY917553 FLQ917541:FMU917553 FVM917541:FWQ917553 GFI917541:GGM917553 GPE917541:GQI917553 GZA917541:HAE917553 HIW917541:HKA917553 HSS917541:HTW917553 ICO917541:IDS917553 IMK917541:INO917553 IWG917541:IXK917553 JGC917541:JHG917553 JPY917541:JRC917553 JZU917541:KAY917553 KJQ917541:KKU917553 KTM917541:KUQ917553 LDI917541:LEM917553 LNE917541:LOI917553 LXA917541:LYE917553 MGW917541:MIA917553 MQS917541:MRW917553 NAO917541:NBS917553 NKK917541:NLO917553 NUG917541:NVK917553 OEC917541:OFG917553 ONY917541:OPC917553 OXU917541:OYY917553 PHQ917541:PIU917553 PRM917541:PSQ917553 QBI917541:QCM917553 QLE917541:QMI917553 QVA917541:QWE917553 REW917541:RGA917553 ROS917541:RPW917553 RYO917541:RZS917553 SIK917541:SJO917553 SSG917541:STK917553 TCC917541:TDG917553 TLY917541:TNC917553 TVU917541:TWY917553 UFQ917541:UGU917553 UPM917541:UQQ917553 UZI917541:VAM917553 VJE917541:VKI917553 VTA917541:VUE917553 WCW917541:WEA917553 WMS917541:WNW917553 WWO917541:WXS917553 F983077:AK983089 KC983077:LG983089 TY983077:VC983089 ADU983077:AEY983089 ANQ983077:AOU983089 AXM983077:AYQ983089 BHI983077:BIM983089 BRE983077:BSI983089 CBA983077:CCE983089 CKW983077:CMA983089 CUS983077:CVW983089 DEO983077:DFS983089 DOK983077:DPO983089 DYG983077:DZK983089 EIC983077:EJG983089 ERY983077:ETC983089 FBU983077:FCY983089 FLQ983077:FMU983089 FVM983077:FWQ983089 GFI983077:GGM983089 GPE983077:GQI983089 GZA983077:HAE983089 HIW983077:HKA983089 HSS983077:HTW983089 ICO983077:IDS983089 IMK983077:INO983089 IWG983077:IXK983089 JGC983077:JHG983089 JPY983077:JRC983089 JZU983077:KAY983089 KJQ983077:KKU983089 KTM983077:KUQ983089 LDI983077:LEM983089 LNE983077:LOI983089 LXA983077:LYE983089 MGW983077:MIA983089 MQS983077:MRW983089 NAO983077:NBS983089 NKK983077:NLO983089 NUG983077:NVK983089 OEC983077:OFG983089 ONY983077:OPC983089 OXU983077:OYY983089 PHQ983077:PIU983089 PRM983077:PSQ983089 QBI983077:QCM983089 QLE983077:QMI983089 QVA983077:QWE983089 REW983077:RGA983089 ROS983077:RPW983089 RYO983077:RZS983089 SIK983077:SJO983089 SSG983077:STK983089 TCC983077:TDG983089 TLY983077:TNC983089 TVU983077:TWY983089 UFQ983077:UGU983089 UPM983077:UQQ983089 UZI983077:VAM983089 VJE983077:VKI983089 VTA983077:VUE983089 WCW983077:WEA983089 WMS983077:WNW983089 G37:AK49" xr:uid="{00000000-0002-0000-0400-000002000000}">
      <formula1>"出"</formula1>
    </dataValidation>
    <dataValidation type="list" allowBlank="1" showInputMessage="1" showErrorMessage="1" sqref="WWO983051:WXS983070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47:AK65566 KC65547:LG65566 TY65547:VC65566 ADU65547:AEY65566 ANQ65547:AOU65566 AXM65547:AYQ65566 BHI65547:BIM65566 BRE65547:BSI65566 CBA65547:CCE65566 CKW65547:CMA65566 CUS65547:CVW65566 DEO65547:DFS65566 DOK65547:DPO65566 DYG65547:DZK65566 EIC65547:EJG65566 ERY65547:ETC65566 FBU65547:FCY65566 FLQ65547:FMU65566 FVM65547:FWQ65566 GFI65547:GGM65566 GPE65547:GQI65566 GZA65547:HAE65566 HIW65547:HKA65566 HSS65547:HTW65566 ICO65547:IDS65566 IMK65547:INO65566 IWG65547:IXK65566 JGC65547:JHG65566 JPY65547:JRC65566 JZU65547:KAY65566 KJQ65547:KKU65566 KTM65547:KUQ65566 LDI65547:LEM65566 LNE65547:LOI65566 LXA65547:LYE65566 MGW65547:MIA65566 MQS65547:MRW65566 NAO65547:NBS65566 NKK65547:NLO65566 NUG65547:NVK65566 OEC65547:OFG65566 ONY65547:OPC65566 OXU65547:OYY65566 PHQ65547:PIU65566 PRM65547:PSQ65566 QBI65547:QCM65566 QLE65547:QMI65566 QVA65547:QWE65566 REW65547:RGA65566 ROS65547:RPW65566 RYO65547:RZS65566 SIK65547:SJO65566 SSG65547:STK65566 TCC65547:TDG65566 TLY65547:TNC65566 TVU65547:TWY65566 UFQ65547:UGU65566 UPM65547:UQQ65566 UZI65547:VAM65566 VJE65547:VKI65566 VTA65547:VUE65566 WCW65547:WEA65566 WMS65547:WNW65566 WWO65547:WXS65566 F131083:AK131102 KC131083:LG131102 TY131083:VC131102 ADU131083:AEY131102 ANQ131083:AOU131102 AXM131083:AYQ131102 BHI131083:BIM131102 BRE131083:BSI131102 CBA131083:CCE131102 CKW131083:CMA131102 CUS131083:CVW131102 DEO131083:DFS131102 DOK131083:DPO131102 DYG131083:DZK131102 EIC131083:EJG131102 ERY131083:ETC131102 FBU131083:FCY131102 FLQ131083:FMU131102 FVM131083:FWQ131102 GFI131083:GGM131102 GPE131083:GQI131102 GZA131083:HAE131102 HIW131083:HKA131102 HSS131083:HTW131102 ICO131083:IDS131102 IMK131083:INO131102 IWG131083:IXK131102 JGC131083:JHG131102 JPY131083:JRC131102 JZU131083:KAY131102 KJQ131083:KKU131102 KTM131083:KUQ131102 LDI131083:LEM131102 LNE131083:LOI131102 LXA131083:LYE131102 MGW131083:MIA131102 MQS131083:MRW131102 NAO131083:NBS131102 NKK131083:NLO131102 NUG131083:NVK131102 OEC131083:OFG131102 ONY131083:OPC131102 OXU131083:OYY131102 PHQ131083:PIU131102 PRM131083:PSQ131102 QBI131083:QCM131102 QLE131083:QMI131102 QVA131083:QWE131102 REW131083:RGA131102 ROS131083:RPW131102 RYO131083:RZS131102 SIK131083:SJO131102 SSG131083:STK131102 TCC131083:TDG131102 TLY131083:TNC131102 TVU131083:TWY131102 UFQ131083:UGU131102 UPM131083:UQQ131102 UZI131083:VAM131102 VJE131083:VKI131102 VTA131083:VUE131102 WCW131083:WEA131102 WMS131083:WNW131102 WWO131083:WXS131102 F196619:AK196638 KC196619:LG196638 TY196619:VC196638 ADU196619:AEY196638 ANQ196619:AOU196638 AXM196619:AYQ196638 BHI196619:BIM196638 BRE196619:BSI196638 CBA196619:CCE196638 CKW196619:CMA196638 CUS196619:CVW196638 DEO196619:DFS196638 DOK196619:DPO196638 DYG196619:DZK196638 EIC196619:EJG196638 ERY196619:ETC196638 FBU196619:FCY196638 FLQ196619:FMU196638 FVM196619:FWQ196638 GFI196619:GGM196638 GPE196619:GQI196638 GZA196619:HAE196638 HIW196619:HKA196638 HSS196619:HTW196638 ICO196619:IDS196638 IMK196619:INO196638 IWG196619:IXK196638 JGC196619:JHG196638 JPY196619:JRC196638 JZU196619:KAY196638 KJQ196619:KKU196638 KTM196619:KUQ196638 LDI196619:LEM196638 LNE196619:LOI196638 LXA196619:LYE196638 MGW196619:MIA196638 MQS196619:MRW196638 NAO196619:NBS196638 NKK196619:NLO196638 NUG196619:NVK196638 OEC196619:OFG196638 ONY196619:OPC196638 OXU196619:OYY196638 PHQ196619:PIU196638 PRM196619:PSQ196638 QBI196619:QCM196638 QLE196619:QMI196638 QVA196619:QWE196638 REW196619:RGA196638 ROS196619:RPW196638 RYO196619:RZS196638 SIK196619:SJO196638 SSG196619:STK196638 TCC196619:TDG196638 TLY196619:TNC196638 TVU196619:TWY196638 UFQ196619:UGU196638 UPM196619:UQQ196638 UZI196619:VAM196638 VJE196619:VKI196638 VTA196619:VUE196638 WCW196619:WEA196638 WMS196619:WNW196638 WWO196619:WXS196638 F262155:AK262174 KC262155:LG262174 TY262155:VC262174 ADU262155:AEY262174 ANQ262155:AOU262174 AXM262155:AYQ262174 BHI262155:BIM262174 BRE262155:BSI262174 CBA262155:CCE262174 CKW262155:CMA262174 CUS262155:CVW262174 DEO262155:DFS262174 DOK262155:DPO262174 DYG262155:DZK262174 EIC262155:EJG262174 ERY262155:ETC262174 FBU262155:FCY262174 FLQ262155:FMU262174 FVM262155:FWQ262174 GFI262155:GGM262174 GPE262155:GQI262174 GZA262155:HAE262174 HIW262155:HKA262174 HSS262155:HTW262174 ICO262155:IDS262174 IMK262155:INO262174 IWG262155:IXK262174 JGC262155:JHG262174 JPY262155:JRC262174 JZU262155:KAY262174 KJQ262155:KKU262174 KTM262155:KUQ262174 LDI262155:LEM262174 LNE262155:LOI262174 LXA262155:LYE262174 MGW262155:MIA262174 MQS262155:MRW262174 NAO262155:NBS262174 NKK262155:NLO262174 NUG262155:NVK262174 OEC262155:OFG262174 ONY262155:OPC262174 OXU262155:OYY262174 PHQ262155:PIU262174 PRM262155:PSQ262174 QBI262155:QCM262174 QLE262155:QMI262174 QVA262155:QWE262174 REW262155:RGA262174 ROS262155:RPW262174 RYO262155:RZS262174 SIK262155:SJO262174 SSG262155:STK262174 TCC262155:TDG262174 TLY262155:TNC262174 TVU262155:TWY262174 UFQ262155:UGU262174 UPM262155:UQQ262174 UZI262155:VAM262174 VJE262155:VKI262174 VTA262155:VUE262174 WCW262155:WEA262174 WMS262155:WNW262174 WWO262155:WXS262174 F327691:AK327710 KC327691:LG327710 TY327691:VC327710 ADU327691:AEY327710 ANQ327691:AOU327710 AXM327691:AYQ327710 BHI327691:BIM327710 BRE327691:BSI327710 CBA327691:CCE327710 CKW327691:CMA327710 CUS327691:CVW327710 DEO327691:DFS327710 DOK327691:DPO327710 DYG327691:DZK327710 EIC327691:EJG327710 ERY327691:ETC327710 FBU327691:FCY327710 FLQ327691:FMU327710 FVM327691:FWQ327710 GFI327691:GGM327710 GPE327691:GQI327710 GZA327691:HAE327710 HIW327691:HKA327710 HSS327691:HTW327710 ICO327691:IDS327710 IMK327691:INO327710 IWG327691:IXK327710 JGC327691:JHG327710 JPY327691:JRC327710 JZU327691:KAY327710 KJQ327691:KKU327710 KTM327691:KUQ327710 LDI327691:LEM327710 LNE327691:LOI327710 LXA327691:LYE327710 MGW327691:MIA327710 MQS327691:MRW327710 NAO327691:NBS327710 NKK327691:NLO327710 NUG327691:NVK327710 OEC327691:OFG327710 ONY327691:OPC327710 OXU327691:OYY327710 PHQ327691:PIU327710 PRM327691:PSQ327710 QBI327691:QCM327710 QLE327691:QMI327710 QVA327691:QWE327710 REW327691:RGA327710 ROS327691:RPW327710 RYO327691:RZS327710 SIK327691:SJO327710 SSG327691:STK327710 TCC327691:TDG327710 TLY327691:TNC327710 TVU327691:TWY327710 UFQ327691:UGU327710 UPM327691:UQQ327710 UZI327691:VAM327710 VJE327691:VKI327710 VTA327691:VUE327710 WCW327691:WEA327710 WMS327691:WNW327710 WWO327691:WXS327710 F393227:AK393246 KC393227:LG393246 TY393227:VC393246 ADU393227:AEY393246 ANQ393227:AOU393246 AXM393227:AYQ393246 BHI393227:BIM393246 BRE393227:BSI393246 CBA393227:CCE393246 CKW393227:CMA393246 CUS393227:CVW393246 DEO393227:DFS393246 DOK393227:DPO393246 DYG393227:DZK393246 EIC393227:EJG393246 ERY393227:ETC393246 FBU393227:FCY393246 FLQ393227:FMU393246 FVM393227:FWQ393246 GFI393227:GGM393246 GPE393227:GQI393246 GZA393227:HAE393246 HIW393227:HKA393246 HSS393227:HTW393246 ICO393227:IDS393246 IMK393227:INO393246 IWG393227:IXK393246 JGC393227:JHG393246 JPY393227:JRC393246 JZU393227:KAY393246 KJQ393227:KKU393246 KTM393227:KUQ393246 LDI393227:LEM393246 LNE393227:LOI393246 LXA393227:LYE393246 MGW393227:MIA393246 MQS393227:MRW393246 NAO393227:NBS393246 NKK393227:NLO393246 NUG393227:NVK393246 OEC393227:OFG393246 ONY393227:OPC393246 OXU393227:OYY393246 PHQ393227:PIU393246 PRM393227:PSQ393246 QBI393227:QCM393246 QLE393227:QMI393246 QVA393227:QWE393246 REW393227:RGA393246 ROS393227:RPW393246 RYO393227:RZS393246 SIK393227:SJO393246 SSG393227:STK393246 TCC393227:TDG393246 TLY393227:TNC393246 TVU393227:TWY393246 UFQ393227:UGU393246 UPM393227:UQQ393246 UZI393227:VAM393246 VJE393227:VKI393246 VTA393227:VUE393246 WCW393227:WEA393246 WMS393227:WNW393246 WWO393227:WXS393246 F458763:AK458782 KC458763:LG458782 TY458763:VC458782 ADU458763:AEY458782 ANQ458763:AOU458782 AXM458763:AYQ458782 BHI458763:BIM458782 BRE458763:BSI458782 CBA458763:CCE458782 CKW458763:CMA458782 CUS458763:CVW458782 DEO458763:DFS458782 DOK458763:DPO458782 DYG458763:DZK458782 EIC458763:EJG458782 ERY458763:ETC458782 FBU458763:FCY458782 FLQ458763:FMU458782 FVM458763:FWQ458782 GFI458763:GGM458782 GPE458763:GQI458782 GZA458763:HAE458782 HIW458763:HKA458782 HSS458763:HTW458782 ICO458763:IDS458782 IMK458763:INO458782 IWG458763:IXK458782 JGC458763:JHG458782 JPY458763:JRC458782 JZU458763:KAY458782 KJQ458763:KKU458782 KTM458763:KUQ458782 LDI458763:LEM458782 LNE458763:LOI458782 LXA458763:LYE458782 MGW458763:MIA458782 MQS458763:MRW458782 NAO458763:NBS458782 NKK458763:NLO458782 NUG458763:NVK458782 OEC458763:OFG458782 ONY458763:OPC458782 OXU458763:OYY458782 PHQ458763:PIU458782 PRM458763:PSQ458782 QBI458763:QCM458782 QLE458763:QMI458782 QVA458763:QWE458782 REW458763:RGA458782 ROS458763:RPW458782 RYO458763:RZS458782 SIK458763:SJO458782 SSG458763:STK458782 TCC458763:TDG458782 TLY458763:TNC458782 TVU458763:TWY458782 UFQ458763:UGU458782 UPM458763:UQQ458782 UZI458763:VAM458782 VJE458763:VKI458782 VTA458763:VUE458782 WCW458763:WEA458782 WMS458763:WNW458782 WWO458763:WXS458782 F524299:AK524318 KC524299:LG524318 TY524299:VC524318 ADU524299:AEY524318 ANQ524299:AOU524318 AXM524299:AYQ524318 BHI524299:BIM524318 BRE524299:BSI524318 CBA524299:CCE524318 CKW524299:CMA524318 CUS524299:CVW524318 DEO524299:DFS524318 DOK524299:DPO524318 DYG524299:DZK524318 EIC524299:EJG524318 ERY524299:ETC524318 FBU524299:FCY524318 FLQ524299:FMU524318 FVM524299:FWQ524318 GFI524299:GGM524318 GPE524299:GQI524318 GZA524299:HAE524318 HIW524299:HKA524318 HSS524299:HTW524318 ICO524299:IDS524318 IMK524299:INO524318 IWG524299:IXK524318 JGC524299:JHG524318 JPY524299:JRC524318 JZU524299:KAY524318 KJQ524299:KKU524318 KTM524299:KUQ524318 LDI524299:LEM524318 LNE524299:LOI524318 LXA524299:LYE524318 MGW524299:MIA524318 MQS524299:MRW524318 NAO524299:NBS524318 NKK524299:NLO524318 NUG524299:NVK524318 OEC524299:OFG524318 ONY524299:OPC524318 OXU524299:OYY524318 PHQ524299:PIU524318 PRM524299:PSQ524318 QBI524299:QCM524318 QLE524299:QMI524318 QVA524299:QWE524318 REW524299:RGA524318 ROS524299:RPW524318 RYO524299:RZS524318 SIK524299:SJO524318 SSG524299:STK524318 TCC524299:TDG524318 TLY524299:TNC524318 TVU524299:TWY524318 UFQ524299:UGU524318 UPM524299:UQQ524318 UZI524299:VAM524318 VJE524299:VKI524318 VTA524299:VUE524318 WCW524299:WEA524318 WMS524299:WNW524318 WWO524299:WXS524318 F589835:AK589854 KC589835:LG589854 TY589835:VC589854 ADU589835:AEY589854 ANQ589835:AOU589854 AXM589835:AYQ589854 BHI589835:BIM589854 BRE589835:BSI589854 CBA589835:CCE589854 CKW589835:CMA589854 CUS589835:CVW589854 DEO589835:DFS589854 DOK589835:DPO589854 DYG589835:DZK589854 EIC589835:EJG589854 ERY589835:ETC589854 FBU589835:FCY589854 FLQ589835:FMU589854 FVM589835:FWQ589854 GFI589835:GGM589854 GPE589835:GQI589854 GZA589835:HAE589854 HIW589835:HKA589854 HSS589835:HTW589854 ICO589835:IDS589854 IMK589835:INO589854 IWG589835:IXK589854 JGC589835:JHG589854 JPY589835:JRC589854 JZU589835:KAY589854 KJQ589835:KKU589854 KTM589835:KUQ589854 LDI589835:LEM589854 LNE589835:LOI589854 LXA589835:LYE589854 MGW589835:MIA589854 MQS589835:MRW589854 NAO589835:NBS589854 NKK589835:NLO589854 NUG589835:NVK589854 OEC589835:OFG589854 ONY589835:OPC589854 OXU589835:OYY589854 PHQ589835:PIU589854 PRM589835:PSQ589854 QBI589835:QCM589854 QLE589835:QMI589854 QVA589835:QWE589854 REW589835:RGA589854 ROS589835:RPW589854 RYO589835:RZS589854 SIK589835:SJO589854 SSG589835:STK589854 TCC589835:TDG589854 TLY589835:TNC589854 TVU589835:TWY589854 UFQ589835:UGU589854 UPM589835:UQQ589854 UZI589835:VAM589854 VJE589835:VKI589854 VTA589835:VUE589854 WCW589835:WEA589854 WMS589835:WNW589854 WWO589835:WXS589854 F655371:AK655390 KC655371:LG655390 TY655371:VC655390 ADU655371:AEY655390 ANQ655371:AOU655390 AXM655371:AYQ655390 BHI655371:BIM655390 BRE655371:BSI655390 CBA655371:CCE655390 CKW655371:CMA655390 CUS655371:CVW655390 DEO655371:DFS655390 DOK655371:DPO655390 DYG655371:DZK655390 EIC655371:EJG655390 ERY655371:ETC655390 FBU655371:FCY655390 FLQ655371:FMU655390 FVM655371:FWQ655390 GFI655371:GGM655390 GPE655371:GQI655390 GZA655371:HAE655390 HIW655371:HKA655390 HSS655371:HTW655390 ICO655371:IDS655390 IMK655371:INO655390 IWG655371:IXK655390 JGC655371:JHG655390 JPY655371:JRC655390 JZU655371:KAY655390 KJQ655371:KKU655390 KTM655371:KUQ655390 LDI655371:LEM655390 LNE655371:LOI655390 LXA655371:LYE655390 MGW655371:MIA655390 MQS655371:MRW655390 NAO655371:NBS655390 NKK655371:NLO655390 NUG655371:NVK655390 OEC655371:OFG655390 ONY655371:OPC655390 OXU655371:OYY655390 PHQ655371:PIU655390 PRM655371:PSQ655390 QBI655371:QCM655390 QLE655371:QMI655390 QVA655371:QWE655390 REW655371:RGA655390 ROS655371:RPW655390 RYO655371:RZS655390 SIK655371:SJO655390 SSG655371:STK655390 TCC655371:TDG655390 TLY655371:TNC655390 TVU655371:TWY655390 UFQ655371:UGU655390 UPM655371:UQQ655390 UZI655371:VAM655390 VJE655371:VKI655390 VTA655371:VUE655390 WCW655371:WEA655390 WMS655371:WNW655390 WWO655371:WXS655390 F720907:AK720926 KC720907:LG720926 TY720907:VC720926 ADU720907:AEY720926 ANQ720907:AOU720926 AXM720907:AYQ720926 BHI720907:BIM720926 BRE720907:BSI720926 CBA720907:CCE720926 CKW720907:CMA720926 CUS720907:CVW720926 DEO720907:DFS720926 DOK720907:DPO720926 DYG720907:DZK720926 EIC720907:EJG720926 ERY720907:ETC720926 FBU720907:FCY720926 FLQ720907:FMU720926 FVM720907:FWQ720926 GFI720907:GGM720926 GPE720907:GQI720926 GZA720907:HAE720926 HIW720907:HKA720926 HSS720907:HTW720926 ICO720907:IDS720926 IMK720907:INO720926 IWG720907:IXK720926 JGC720907:JHG720926 JPY720907:JRC720926 JZU720907:KAY720926 KJQ720907:KKU720926 KTM720907:KUQ720926 LDI720907:LEM720926 LNE720907:LOI720926 LXA720907:LYE720926 MGW720907:MIA720926 MQS720907:MRW720926 NAO720907:NBS720926 NKK720907:NLO720926 NUG720907:NVK720926 OEC720907:OFG720926 ONY720907:OPC720926 OXU720907:OYY720926 PHQ720907:PIU720926 PRM720907:PSQ720926 QBI720907:QCM720926 QLE720907:QMI720926 QVA720907:QWE720926 REW720907:RGA720926 ROS720907:RPW720926 RYO720907:RZS720926 SIK720907:SJO720926 SSG720907:STK720926 TCC720907:TDG720926 TLY720907:TNC720926 TVU720907:TWY720926 UFQ720907:UGU720926 UPM720907:UQQ720926 UZI720907:VAM720926 VJE720907:VKI720926 VTA720907:VUE720926 WCW720907:WEA720926 WMS720907:WNW720926 WWO720907:WXS720926 F786443:AK786462 KC786443:LG786462 TY786443:VC786462 ADU786443:AEY786462 ANQ786443:AOU786462 AXM786443:AYQ786462 BHI786443:BIM786462 BRE786443:BSI786462 CBA786443:CCE786462 CKW786443:CMA786462 CUS786443:CVW786462 DEO786443:DFS786462 DOK786443:DPO786462 DYG786443:DZK786462 EIC786443:EJG786462 ERY786443:ETC786462 FBU786443:FCY786462 FLQ786443:FMU786462 FVM786443:FWQ786462 GFI786443:GGM786462 GPE786443:GQI786462 GZA786443:HAE786462 HIW786443:HKA786462 HSS786443:HTW786462 ICO786443:IDS786462 IMK786443:INO786462 IWG786443:IXK786462 JGC786443:JHG786462 JPY786443:JRC786462 JZU786443:KAY786462 KJQ786443:KKU786462 KTM786443:KUQ786462 LDI786443:LEM786462 LNE786443:LOI786462 LXA786443:LYE786462 MGW786443:MIA786462 MQS786443:MRW786462 NAO786443:NBS786462 NKK786443:NLO786462 NUG786443:NVK786462 OEC786443:OFG786462 ONY786443:OPC786462 OXU786443:OYY786462 PHQ786443:PIU786462 PRM786443:PSQ786462 QBI786443:QCM786462 QLE786443:QMI786462 QVA786443:QWE786462 REW786443:RGA786462 ROS786443:RPW786462 RYO786443:RZS786462 SIK786443:SJO786462 SSG786443:STK786462 TCC786443:TDG786462 TLY786443:TNC786462 TVU786443:TWY786462 UFQ786443:UGU786462 UPM786443:UQQ786462 UZI786443:VAM786462 VJE786443:VKI786462 VTA786443:VUE786462 WCW786443:WEA786462 WMS786443:WNW786462 WWO786443:WXS786462 F851979:AK851998 KC851979:LG851998 TY851979:VC851998 ADU851979:AEY851998 ANQ851979:AOU851998 AXM851979:AYQ851998 BHI851979:BIM851998 BRE851979:BSI851998 CBA851979:CCE851998 CKW851979:CMA851998 CUS851979:CVW851998 DEO851979:DFS851998 DOK851979:DPO851998 DYG851979:DZK851998 EIC851979:EJG851998 ERY851979:ETC851998 FBU851979:FCY851998 FLQ851979:FMU851998 FVM851979:FWQ851998 GFI851979:GGM851998 GPE851979:GQI851998 GZA851979:HAE851998 HIW851979:HKA851998 HSS851979:HTW851998 ICO851979:IDS851998 IMK851979:INO851998 IWG851979:IXK851998 JGC851979:JHG851998 JPY851979:JRC851998 JZU851979:KAY851998 KJQ851979:KKU851998 KTM851979:KUQ851998 LDI851979:LEM851998 LNE851979:LOI851998 LXA851979:LYE851998 MGW851979:MIA851998 MQS851979:MRW851998 NAO851979:NBS851998 NKK851979:NLO851998 NUG851979:NVK851998 OEC851979:OFG851998 ONY851979:OPC851998 OXU851979:OYY851998 PHQ851979:PIU851998 PRM851979:PSQ851998 QBI851979:QCM851998 QLE851979:QMI851998 QVA851979:QWE851998 REW851979:RGA851998 ROS851979:RPW851998 RYO851979:RZS851998 SIK851979:SJO851998 SSG851979:STK851998 TCC851979:TDG851998 TLY851979:TNC851998 TVU851979:TWY851998 UFQ851979:UGU851998 UPM851979:UQQ851998 UZI851979:VAM851998 VJE851979:VKI851998 VTA851979:VUE851998 WCW851979:WEA851998 WMS851979:WNW851998 WWO851979:WXS851998 F917515:AK917534 KC917515:LG917534 TY917515:VC917534 ADU917515:AEY917534 ANQ917515:AOU917534 AXM917515:AYQ917534 BHI917515:BIM917534 BRE917515:BSI917534 CBA917515:CCE917534 CKW917515:CMA917534 CUS917515:CVW917534 DEO917515:DFS917534 DOK917515:DPO917534 DYG917515:DZK917534 EIC917515:EJG917534 ERY917515:ETC917534 FBU917515:FCY917534 FLQ917515:FMU917534 FVM917515:FWQ917534 GFI917515:GGM917534 GPE917515:GQI917534 GZA917515:HAE917534 HIW917515:HKA917534 HSS917515:HTW917534 ICO917515:IDS917534 IMK917515:INO917534 IWG917515:IXK917534 JGC917515:JHG917534 JPY917515:JRC917534 JZU917515:KAY917534 KJQ917515:KKU917534 KTM917515:KUQ917534 LDI917515:LEM917534 LNE917515:LOI917534 LXA917515:LYE917534 MGW917515:MIA917534 MQS917515:MRW917534 NAO917515:NBS917534 NKK917515:NLO917534 NUG917515:NVK917534 OEC917515:OFG917534 ONY917515:OPC917534 OXU917515:OYY917534 PHQ917515:PIU917534 PRM917515:PSQ917534 QBI917515:QCM917534 QLE917515:QMI917534 QVA917515:QWE917534 REW917515:RGA917534 ROS917515:RPW917534 RYO917515:RZS917534 SIK917515:SJO917534 SSG917515:STK917534 TCC917515:TDG917534 TLY917515:TNC917534 TVU917515:TWY917534 UFQ917515:UGU917534 UPM917515:UQQ917534 UZI917515:VAM917534 VJE917515:VKI917534 VTA917515:VUE917534 WCW917515:WEA917534 WMS917515:WNW917534 WWO917515:WXS917534 F983051:AK983070 KC983051:LG983070 TY983051:VC983070 ADU983051:AEY983070 ANQ983051:AOU983070 AXM983051:AYQ983070 BHI983051:BIM983070 BRE983051:BSI983070 CBA983051:CCE983070 CKW983051:CMA983070 CUS983051:CVW983070 DEO983051:DFS983070 DOK983051:DPO983070 DYG983051:DZK983070 EIC983051:EJG983070 ERY983051:ETC983070 FBU983051:FCY983070 FLQ983051:FMU983070 FVM983051:FWQ983070 GFI983051:GGM983070 GPE983051:GQI983070 GZA983051:HAE983070 HIW983051:HKA983070 HSS983051:HTW983070 ICO983051:IDS983070 IMK983051:INO983070 IWG983051:IXK983070 JGC983051:JHG983070 JPY983051:JRC983070 JZU983051:KAY983070 KJQ983051:KKU983070 KTM983051:KUQ983070 LDI983051:LEM983070 LNE983051:LOI983070 LXA983051:LYE983070 MGW983051:MIA983070 MQS983051:MRW983070 NAO983051:NBS983070 NKK983051:NLO983070 NUG983051:NVK983070 OEC983051:OFG983070 ONY983051:OPC983070 OXU983051:OYY983070 PHQ983051:PIU983070 PRM983051:PSQ983070 QBI983051:QCM983070 QLE983051:QMI983070 QVA983051:QWE983070 REW983051:RGA983070 ROS983051:RPW983070 RYO983051:RZS983070 SIK983051:SJO983070 SSG983051:STK983070 TCC983051:TDG983070 TLY983051:TNC983070 TVU983051:TWY983070 UFQ983051:UGU983070 UPM983051:UQQ983070 UZI983051:VAM983070 VJE983051:VKI983070 VTA983051:VUE983070 WCW983051:WEA983070 WMS983051:WNW983070 G11:AK30" xr:uid="{00000000-0002-0000-0400-000003000000}">
      <formula1>INDIRECT("$K$61:$K$76")</formula1>
    </dataValidation>
    <dataValidation type="list" allowBlank="1" showInputMessage="1" showErrorMessage="1" sqref="WWO983073:WXS983073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69:AK65569 KC65569:LG65569 TY65569:VC65569 ADU65569:AEY65569 ANQ65569:AOU65569 AXM65569:AYQ65569 BHI65569:BIM65569 BRE65569:BSI65569 CBA65569:CCE65569 CKW65569:CMA65569 CUS65569:CVW65569 DEO65569:DFS65569 DOK65569:DPO65569 DYG65569:DZK65569 EIC65569:EJG65569 ERY65569:ETC65569 FBU65569:FCY65569 FLQ65569:FMU65569 FVM65569:FWQ65569 GFI65569:GGM65569 GPE65569:GQI65569 GZA65569:HAE65569 HIW65569:HKA65569 HSS65569:HTW65569 ICO65569:IDS65569 IMK65569:INO65569 IWG65569:IXK65569 JGC65569:JHG65569 JPY65569:JRC65569 JZU65569:KAY65569 KJQ65569:KKU65569 KTM65569:KUQ65569 LDI65569:LEM65569 LNE65569:LOI65569 LXA65569:LYE65569 MGW65569:MIA65569 MQS65569:MRW65569 NAO65569:NBS65569 NKK65569:NLO65569 NUG65569:NVK65569 OEC65569:OFG65569 ONY65569:OPC65569 OXU65569:OYY65569 PHQ65569:PIU65569 PRM65569:PSQ65569 QBI65569:QCM65569 QLE65569:QMI65569 QVA65569:QWE65569 REW65569:RGA65569 ROS65569:RPW65569 RYO65569:RZS65569 SIK65569:SJO65569 SSG65569:STK65569 TCC65569:TDG65569 TLY65569:TNC65569 TVU65569:TWY65569 UFQ65569:UGU65569 UPM65569:UQQ65569 UZI65569:VAM65569 VJE65569:VKI65569 VTA65569:VUE65569 WCW65569:WEA65569 WMS65569:WNW65569 WWO65569:WXS65569 F131105:AK131105 KC131105:LG131105 TY131105:VC131105 ADU131105:AEY131105 ANQ131105:AOU131105 AXM131105:AYQ131105 BHI131105:BIM131105 BRE131105:BSI131105 CBA131105:CCE131105 CKW131105:CMA131105 CUS131105:CVW131105 DEO131105:DFS131105 DOK131105:DPO131105 DYG131105:DZK131105 EIC131105:EJG131105 ERY131105:ETC131105 FBU131105:FCY131105 FLQ131105:FMU131105 FVM131105:FWQ131105 GFI131105:GGM131105 GPE131105:GQI131105 GZA131105:HAE131105 HIW131105:HKA131105 HSS131105:HTW131105 ICO131105:IDS131105 IMK131105:INO131105 IWG131105:IXK131105 JGC131105:JHG131105 JPY131105:JRC131105 JZU131105:KAY131105 KJQ131105:KKU131105 KTM131105:KUQ131105 LDI131105:LEM131105 LNE131105:LOI131105 LXA131105:LYE131105 MGW131105:MIA131105 MQS131105:MRW131105 NAO131105:NBS131105 NKK131105:NLO131105 NUG131105:NVK131105 OEC131105:OFG131105 ONY131105:OPC131105 OXU131105:OYY131105 PHQ131105:PIU131105 PRM131105:PSQ131105 QBI131105:QCM131105 QLE131105:QMI131105 QVA131105:QWE131105 REW131105:RGA131105 ROS131105:RPW131105 RYO131105:RZS131105 SIK131105:SJO131105 SSG131105:STK131105 TCC131105:TDG131105 TLY131105:TNC131105 TVU131105:TWY131105 UFQ131105:UGU131105 UPM131105:UQQ131105 UZI131105:VAM131105 VJE131105:VKI131105 VTA131105:VUE131105 WCW131105:WEA131105 WMS131105:WNW131105 WWO131105:WXS131105 F196641:AK196641 KC196641:LG196641 TY196641:VC196641 ADU196641:AEY196641 ANQ196641:AOU196641 AXM196641:AYQ196641 BHI196641:BIM196641 BRE196641:BSI196641 CBA196641:CCE196641 CKW196641:CMA196641 CUS196641:CVW196641 DEO196641:DFS196641 DOK196641:DPO196641 DYG196641:DZK196641 EIC196641:EJG196641 ERY196641:ETC196641 FBU196641:FCY196641 FLQ196641:FMU196641 FVM196641:FWQ196641 GFI196641:GGM196641 GPE196641:GQI196641 GZA196641:HAE196641 HIW196641:HKA196641 HSS196641:HTW196641 ICO196641:IDS196641 IMK196641:INO196641 IWG196641:IXK196641 JGC196641:JHG196641 JPY196641:JRC196641 JZU196641:KAY196641 KJQ196641:KKU196641 KTM196641:KUQ196641 LDI196641:LEM196641 LNE196641:LOI196641 LXA196641:LYE196641 MGW196641:MIA196641 MQS196641:MRW196641 NAO196641:NBS196641 NKK196641:NLO196641 NUG196641:NVK196641 OEC196641:OFG196641 ONY196641:OPC196641 OXU196641:OYY196641 PHQ196641:PIU196641 PRM196641:PSQ196641 QBI196641:QCM196641 QLE196641:QMI196641 QVA196641:QWE196641 REW196641:RGA196641 ROS196641:RPW196641 RYO196641:RZS196641 SIK196641:SJO196641 SSG196641:STK196641 TCC196641:TDG196641 TLY196641:TNC196641 TVU196641:TWY196641 UFQ196641:UGU196641 UPM196641:UQQ196641 UZI196641:VAM196641 VJE196641:VKI196641 VTA196641:VUE196641 WCW196641:WEA196641 WMS196641:WNW196641 WWO196641:WXS196641 F262177:AK262177 KC262177:LG262177 TY262177:VC262177 ADU262177:AEY262177 ANQ262177:AOU262177 AXM262177:AYQ262177 BHI262177:BIM262177 BRE262177:BSI262177 CBA262177:CCE262177 CKW262177:CMA262177 CUS262177:CVW262177 DEO262177:DFS262177 DOK262177:DPO262177 DYG262177:DZK262177 EIC262177:EJG262177 ERY262177:ETC262177 FBU262177:FCY262177 FLQ262177:FMU262177 FVM262177:FWQ262177 GFI262177:GGM262177 GPE262177:GQI262177 GZA262177:HAE262177 HIW262177:HKA262177 HSS262177:HTW262177 ICO262177:IDS262177 IMK262177:INO262177 IWG262177:IXK262177 JGC262177:JHG262177 JPY262177:JRC262177 JZU262177:KAY262177 KJQ262177:KKU262177 KTM262177:KUQ262177 LDI262177:LEM262177 LNE262177:LOI262177 LXA262177:LYE262177 MGW262177:MIA262177 MQS262177:MRW262177 NAO262177:NBS262177 NKK262177:NLO262177 NUG262177:NVK262177 OEC262177:OFG262177 ONY262177:OPC262177 OXU262177:OYY262177 PHQ262177:PIU262177 PRM262177:PSQ262177 QBI262177:QCM262177 QLE262177:QMI262177 QVA262177:QWE262177 REW262177:RGA262177 ROS262177:RPW262177 RYO262177:RZS262177 SIK262177:SJO262177 SSG262177:STK262177 TCC262177:TDG262177 TLY262177:TNC262177 TVU262177:TWY262177 UFQ262177:UGU262177 UPM262177:UQQ262177 UZI262177:VAM262177 VJE262177:VKI262177 VTA262177:VUE262177 WCW262177:WEA262177 WMS262177:WNW262177 WWO262177:WXS262177 F327713:AK327713 KC327713:LG327713 TY327713:VC327713 ADU327713:AEY327713 ANQ327713:AOU327713 AXM327713:AYQ327713 BHI327713:BIM327713 BRE327713:BSI327713 CBA327713:CCE327713 CKW327713:CMA327713 CUS327713:CVW327713 DEO327713:DFS327713 DOK327713:DPO327713 DYG327713:DZK327713 EIC327713:EJG327713 ERY327713:ETC327713 FBU327713:FCY327713 FLQ327713:FMU327713 FVM327713:FWQ327713 GFI327713:GGM327713 GPE327713:GQI327713 GZA327713:HAE327713 HIW327713:HKA327713 HSS327713:HTW327713 ICO327713:IDS327713 IMK327713:INO327713 IWG327713:IXK327713 JGC327713:JHG327713 JPY327713:JRC327713 JZU327713:KAY327713 KJQ327713:KKU327713 KTM327713:KUQ327713 LDI327713:LEM327713 LNE327713:LOI327713 LXA327713:LYE327713 MGW327713:MIA327713 MQS327713:MRW327713 NAO327713:NBS327713 NKK327713:NLO327713 NUG327713:NVK327713 OEC327713:OFG327713 ONY327713:OPC327713 OXU327713:OYY327713 PHQ327713:PIU327713 PRM327713:PSQ327713 QBI327713:QCM327713 QLE327713:QMI327713 QVA327713:QWE327713 REW327713:RGA327713 ROS327713:RPW327713 RYO327713:RZS327713 SIK327713:SJO327713 SSG327713:STK327713 TCC327713:TDG327713 TLY327713:TNC327713 TVU327713:TWY327713 UFQ327713:UGU327713 UPM327713:UQQ327713 UZI327713:VAM327713 VJE327713:VKI327713 VTA327713:VUE327713 WCW327713:WEA327713 WMS327713:WNW327713 WWO327713:WXS327713 F393249:AK393249 KC393249:LG393249 TY393249:VC393249 ADU393249:AEY393249 ANQ393249:AOU393249 AXM393249:AYQ393249 BHI393249:BIM393249 BRE393249:BSI393249 CBA393249:CCE393249 CKW393249:CMA393249 CUS393249:CVW393249 DEO393249:DFS393249 DOK393249:DPO393249 DYG393249:DZK393249 EIC393249:EJG393249 ERY393249:ETC393249 FBU393249:FCY393249 FLQ393249:FMU393249 FVM393249:FWQ393249 GFI393249:GGM393249 GPE393249:GQI393249 GZA393249:HAE393249 HIW393249:HKA393249 HSS393249:HTW393249 ICO393249:IDS393249 IMK393249:INO393249 IWG393249:IXK393249 JGC393249:JHG393249 JPY393249:JRC393249 JZU393249:KAY393249 KJQ393249:KKU393249 KTM393249:KUQ393249 LDI393249:LEM393249 LNE393249:LOI393249 LXA393249:LYE393249 MGW393249:MIA393249 MQS393249:MRW393249 NAO393249:NBS393249 NKK393249:NLO393249 NUG393249:NVK393249 OEC393249:OFG393249 ONY393249:OPC393249 OXU393249:OYY393249 PHQ393249:PIU393249 PRM393249:PSQ393249 QBI393249:QCM393249 QLE393249:QMI393249 QVA393249:QWE393249 REW393249:RGA393249 ROS393249:RPW393249 RYO393249:RZS393249 SIK393249:SJO393249 SSG393249:STK393249 TCC393249:TDG393249 TLY393249:TNC393249 TVU393249:TWY393249 UFQ393249:UGU393249 UPM393249:UQQ393249 UZI393249:VAM393249 VJE393249:VKI393249 VTA393249:VUE393249 WCW393249:WEA393249 WMS393249:WNW393249 WWO393249:WXS393249 F458785:AK458785 KC458785:LG458785 TY458785:VC458785 ADU458785:AEY458785 ANQ458785:AOU458785 AXM458785:AYQ458785 BHI458785:BIM458785 BRE458785:BSI458785 CBA458785:CCE458785 CKW458785:CMA458785 CUS458785:CVW458785 DEO458785:DFS458785 DOK458785:DPO458785 DYG458785:DZK458785 EIC458785:EJG458785 ERY458785:ETC458785 FBU458785:FCY458785 FLQ458785:FMU458785 FVM458785:FWQ458785 GFI458785:GGM458785 GPE458785:GQI458785 GZA458785:HAE458785 HIW458785:HKA458785 HSS458785:HTW458785 ICO458785:IDS458785 IMK458785:INO458785 IWG458785:IXK458785 JGC458785:JHG458785 JPY458785:JRC458785 JZU458785:KAY458785 KJQ458785:KKU458785 KTM458785:KUQ458785 LDI458785:LEM458785 LNE458785:LOI458785 LXA458785:LYE458785 MGW458785:MIA458785 MQS458785:MRW458785 NAO458785:NBS458785 NKK458785:NLO458785 NUG458785:NVK458785 OEC458785:OFG458785 ONY458785:OPC458785 OXU458785:OYY458785 PHQ458785:PIU458785 PRM458785:PSQ458785 QBI458785:QCM458785 QLE458785:QMI458785 QVA458785:QWE458785 REW458785:RGA458785 ROS458785:RPW458785 RYO458785:RZS458785 SIK458785:SJO458785 SSG458785:STK458785 TCC458785:TDG458785 TLY458785:TNC458785 TVU458785:TWY458785 UFQ458785:UGU458785 UPM458785:UQQ458785 UZI458785:VAM458785 VJE458785:VKI458785 VTA458785:VUE458785 WCW458785:WEA458785 WMS458785:WNW458785 WWO458785:WXS458785 F524321:AK524321 KC524321:LG524321 TY524321:VC524321 ADU524321:AEY524321 ANQ524321:AOU524321 AXM524321:AYQ524321 BHI524321:BIM524321 BRE524321:BSI524321 CBA524321:CCE524321 CKW524321:CMA524321 CUS524321:CVW524321 DEO524321:DFS524321 DOK524321:DPO524321 DYG524321:DZK524321 EIC524321:EJG524321 ERY524321:ETC524321 FBU524321:FCY524321 FLQ524321:FMU524321 FVM524321:FWQ524321 GFI524321:GGM524321 GPE524321:GQI524321 GZA524321:HAE524321 HIW524321:HKA524321 HSS524321:HTW524321 ICO524321:IDS524321 IMK524321:INO524321 IWG524321:IXK524321 JGC524321:JHG524321 JPY524321:JRC524321 JZU524321:KAY524321 KJQ524321:KKU524321 KTM524321:KUQ524321 LDI524321:LEM524321 LNE524321:LOI524321 LXA524321:LYE524321 MGW524321:MIA524321 MQS524321:MRW524321 NAO524321:NBS524321 NKK524321:NLO524321 NUG524321:NVK524321 OEC524321:OFG524321 ONY524321:OPC524321 OXU524321:OYY524321 PHQ524321:PIU524321 PRM524321:PSQ524321 QBI524321:QCM524321 QLE524321:QMI524321 QVA524321:QWE524321 REW524321:RGA524321 ROS524321:RPW524321 RYO524321:RZS524321 SIK524321:SJO524321 SSG524321:STK524321 TCC524321:TDG524321 TLY524321:TNC524321 TVU524321:TWY524321 UFQ524321:UGU524321 UPM524321:UQQ524321 UZI524321:VAM524321 VJE524321:VKI524321 VTA524321:VUE524321 WCW524321:WEA524321 WMS524321:WNW524321 WWO524321:WXS524321 F589857:AK589857 KC589857:LG589857 TY589857:VC589857 ADU589857:AEY589857 ANQ589857:AOU589857 AXM589857:AYQ589857 BHI589857:BIM589857 BRE589857:BSI589857 CBA589857:CCE589857 CKW589857:CMA589857 CUS589857:CVW589857 DEO589857:DFS589857 DOK589857:DPO589857 DYG589857:DZK589857 EIC589857:EJG589857 ERY589857:ETC589857 FBU589857:FCY589857 FLQ589857:FMU589857 FVM589857:FWQ589857 GFI589857:GGM589857 GPE589857:GQI589857 GZA589857:HAE589857 HIW589857:HKA589857 HSS589857:HTW589857 ICO589857:IDS589857 IMK589857:INO589857 IWG589857:IXK589857 JGC589857:JHG589857 JPY589857:JRC589857 JZU589857:KAY589857 KJQ589857:KKU589857 KTM589857:KUQ589857 LDI589857:LEM589857 LNE589857:LOI589857 LXA589857:LYE589857 MGW589857:MIA589857 MQS589857:MRW589857 NAO589857:NBS589857 NKK589857:NLO589857 NUG589857:NVK589857 OEC589857:OFG589857 ONY589857:OPC589857 OXU589857:OYY589857 PHQ589857:PIU589857 PRM589857:PSQ589857 QBI589857:QCM589857 QLE589857:QMI589857 QVA589857:QWE589857 REW589857:RGA589857 ROS589857:RPW589857 RYO589857:RZS589857 SIK589857:SJO589857 SSG589857:STK589857 TCC589857:TDG589857 TLY589857:TNC589857 TVU589857:TWY589857 UFQ589857:UGU589857 UPM589857:UQQ589857 UZI589857:VAM589857 VJE589857:VKI589857 VTA589857:VUE589857 WCW589857:WEA589857 WMS589857:WNW589857 WWO589857:WXS589857 F655393:AK655393 KC655393:LG655393 TY655393:VC655393 ADU655393:AEY655393 ANQ655393:AOU655393 AXM655393:AYQ655393 BHI655393:BIM655393 BRE655393:BSI655393 CBA655393:CCE655393 CKW655393:CMA655393 CUS655393:CVW655393 DEO655393:DFS655393 DOK655393:DPO655393 DYG655393:DZK655393 EIC655393:EJG655393 ERY655393:ETC655393 FBU655393:FCY655393 FLQ655393:FMU655393 FVM655393:FWQ655393 GFI655393:GGM655393 GPE655393:GQI655393 GZA655393:HAE655393 HIW655393:HKA655393 HSS655393:HTW655393 ICO655393:IDS655393 IMK655393:INO655393 IWG655393:IXK655393 JGC655393:JHG655393 JPY655393:JRC655393 JZU655393:KAY655393 KJQ655393:KKU655393 KTM655393:KUQ655393 LDI655393:LEM655393 LNE655393:LOI655393 LXA655393:LYE655393 MGW655393:MIA655393 MQS655393:MRW655393 NAO655393:NBS655393 NKK655393:NLO655393 NUG655393:NVK655393 OEC655393:OFG655393 ONY655393:OPC655393 OXU655393:OYY655393 PHQ655393:PIU655393 PRM655393:PSQ655393 QBI655393:QCM655393 QLE655393:QMI655393 QVA655393:QWE655393 REW655393:RGA655393 ROS655393:RPW655393 RYO655393:RZS655393 SIK655393:SJO655393 SSG655393:STK655393 TCC655393:TDG655393 TLY655393:TNC655393 TVU655393:TWY655393 UFQ655393:UGU655393 UPM655393:UQQ655393 UZI655393:VAM655393 VJE655393:VKI655393 VTA655393:VUE655393 WCW655393:WEA655393 WMS655393:WNW655393 WWO655393:WXS655393 F720929:AK720929 KC720929:LG720929 TY720929:VC720929 ADU720929:AEY720929 ANQ720929:AOU720929 AXM720929:AYQ720929 BHI720929:BIM720929 BRE720929:BSI720929 CBA720929:CCE720929 CKW720929:CMA720929 CUS720929:CVW720929 DEO720929:DFS720929 DOK720929:DPO720929 DYG720929:DZK720929 EIC720929:EJG720929 ERY720929:ETC720929 FBU720929:FCY720929 FLQ720929:FMU720929 FVM720929:FWQ720929 GFI720929:GGM720929 GPE720929:GQI720929 GZA720929:HAE720929 HIW720929:HKA720929 HSS720929:HTW720929 ICO720929:IDS720929 IMK720929:INO720929 IWG720929:IXK720929 JGC720929:JHG720929 JPY720929:JRC720929 JZU720929:KAY720929 KJQ720929:KKU720929 KTM720929:KUQ720929 LDI720929:LEM720929 LNE720929:LOI720929 LXA720929:LYE720929 MGW720929:MIA720929 MQS720929:MRW720929 NAO720929:NBS720929 NKK720929:NLO720929 NUG720929:NVK720929 OEC720929:OFG720929 ONY720929:OPC720929 OXU720929:OYY720929 PHQ720929:PIU720929 PRM720929:PSQ720929 QBI720929:QCM720929 QLE720929:QMI720929 QVA720929:QWE720929 REW720929:RGA720929 ROS720929:RPW720929 RYO720929:RZS720929 SIK720929:SJO720929 SSG720929:STK720929 TCC720929:TDG720929 TLY720929:TNC720929 TVU720929:TWY720929 UFQ720929:UGU720929 UPM720929:UQQ720929 UZI720929:VAM720929 VJE720929:VKI720929 VTA720929:VUE720929 WCW720929:WEA720929 WMS720929:WNW720929 WWO720929:WXS720929 F786465:AK786465 KC786465:LG786465 TY786465:VC786465 ADU786465:AEY786465 ANQ786465:AOU786465 AXM786465:AYQ786465 BHI786465:BIM786465 BRE786465:BSI786465 CBA786465:CCE786465 CKW786465:CMA786465 CUS786465:CVW786465 DEO786465:DFS786465 DOK786465:DPO786465 DYG786465:DZK786465 EIC786465:EJG786465 ERY786465:ETC786465 FBU786465:FCY786465 FLQ786465:FMU786465 FVM786465:FWQ786465 GFI786465:GGM786465 GPE786465:GQI786465 GZA786465:HAE786465 HIW786465:HKA786465 HSS786465:HTW786465 ICO786465:IDS786465 IMK786465:INO786465 IWG786465:IXK786465 JGC786465:JHG786465 JPY786465:JRC786465 JZU786465:KAY786465 KJQ786465:KKU786465 KTM786465:KUQ786465 LDI786465:LEM786465 LNE786465:LOI786465 LXA786465:LYE786465 MGW786465:MIA786465 MQS786465:MRW786465 NAO786465:NBS786465 NKK786465:NLO786465 NUG786465:NVK786465 OEC786465:OFG786465 ONY786465:OPC786465 OXU786465:OYY786465 PHQ786465:PIU786465 PRM786465:PSQ786465 QBI786465:QCM786465 QLE786465:QMI786465 QVA786465:QWE786465 REW786465:RGA786465 ROS786465:RPW786465 RYO786465:RZS786465 SIK786465:SJO786465 SSG786465:STK786465 TCC786465:TDG786465 TLY786465:TNC786465 TVU786465:TWY786465 UFQ786465:UGU786465 UPM786465:UQQ786465 UZI786465:VAM786465 VJE786465:VKI786465 VTA786465:VUE786465 WCW786465:WEA786465 WMS786465:WNW786465 WWO786465:WXS786465 F852001:AK852001 KC852001:LG852001 TY852001:VC852001 ADU852001:AEY852001 ANQ852001:AOU852001 AXM852001:AYQ852001 BHI852001:BIM852001 BRE852001:BSI852001 CBA852001:CCE852001 CKW852001:CMA852001 CUS852001:CVW852001 DEO852001:DFS852001 DOK852001:DPO852001 DYG852001:DZK852001 EIC852001:EJG852001 ERY852001:ETC852001 FBU852001:FCY852001 FLQ852001:FMU852001 FVM852001:FWQ852001 GFI852001:GGM852001 GPE852001:GQI852001 GZA852001:HAE852001 HIW852001:HKA852001 HSS852001:HTW852001 ICO852001:IDS852001 IMK852001:INO852001 IWG852001:IXK852001 JGC852001:JHG852001 JPY852001:JRC852001 JZU852001:KAY852001 KJQ852001:KKU852001 KTM852001:KUQ852001 LDI852001:LEM852001 LNE852001:LOI852001 LXA852001:LYE852001 MGW852001:MIA852001 MQS852001:MRW852001 NAO852001:NBS852001 NKK852001:NLO852001 NUG852001:NVK852001 OEC852001:OFG852001 ONY852001:OPC852001 OXU852001:OYY852001 PHQ852001:PIU852001 PRM852001:PSQ852001 QBI852001:QCM852001 QLE852001:QMI852001 QVA852001:QWE852001 REW852001:RGA852001 ROS852001:RPW852001 RYO852001:RZS852001 SIK852001:SJO852001 SSG852001:STK852001 TCC852001:TDG852001 TLY852001:TNC852001 TVU852001:TWY852001 UFQ852001:UGU852001 UPM852001:UQQ852001 UZI852001:VAM852001 VJE852001:VKI852001 VTA852001:VUE852001 WCW852001:WEA852001 WMS852001:WNW852001 WWO852001:WXS852001 F917537:AK917537 KC917537:LG917537 TY917537:VC917537 ADU917537:AEY917537 ANQ917537:AOU917537 AXM917537:AYQ917537 BHI917537:BIM917537 BRE917537:BSI917537 CBA917537:CCE917537 CKW917537:CMA917537 CUS917537:CVW917537 DEO917537:DFS917537 DOK917537:DPO917537 DYG917537:DZK917537 EIC917537:EJG917537 ERY917537:ETC917537 FBU917537:FCY917537 FLQ917537:FMU917537 FVM917537:FWQ917537 GFI917537:GGM917537 GPE917537:GQI917537 GZA917537:HAE917537 HIW917537:HKA917537 HSS917537:HTW917537 ICO917537:IDS917537 IMK917537:INO917537 IWG917537:IXK917537 JGC917537:JHG917537 JPY917537:JRC917537 JZU917537:KAY917537 KJQ917537:KKU917537 KTM917537:KUQ917537 LDI917537:LEM917537 LNE917537:LOI917537 LXA917537:LYE917537 MGW917537:MIA917537 MQS917537:MRW917537 NAO917537:NBS917537 NKK917537:NLO917537 NUG917537:NVK917537 OEC917537:OFG917537 ONY917537:OPC917537 OXU917537:OYY917537 PHQ917537:PIU917537 PRM917537:PSQ917537 QBI917537:QCM917537 QLE917537:QMI917537 QVA917537:QWE917537 REW917537:RGA917537 ROS917537:RPW917537 RYO917537:RZS917537 SIK917537:SJO917537 SSG917537:STK917537 TCC917537:TDG917537 TLY917537:TNC917537 TVU917537:TWY917537 UFQ917537:UGU917537 UPM917537:UQQ917537 UZI917537:VAM917537 VJE917537:VKI917537 VTA917537:VUE917537 WCW917537:WEA917537 WMS917537:WNW917537 WWO917537:WXS917537 F983073:AK983073 KC983073:LG983073 TY983073:VC983073 ADU983073:AEY983073 ANQ983073:AOU983073 AXM983073:AYQ983073 BHI983073:BIM983073 BRE983073:BSI983073 CBA983073:CCE983073 CKW983073:CMA983073 CUS983073:CVW983073 DEO983073:DFS983073 DOK983073:DPO983073 DYG983073:DZK983073 EIC983073:EJG983073 ERY983073:ETC983073 FBU983073:FCY983073 FLQ983073:FMU983073 FVM983073:FWQ983073 GFI983073:GGM983073 GPE983073:GQI983073 GZA983073:HAE983073 HIW983073:HKA983073 HSS983073:HTW983073 ICO983073:IDS983073 IMK983073:INO983073 IWG983073:IXK983073 JGC983073:JHG983073 JPY983073:JRC983073 JZU983073:KAY983073 KJQ983073:KKU983073 KTM983073:KUQ983073 LDI983073:LEM983073 LNE983073:LOI983073 LXA983073:LYE983073 MGW983073:MIA983073 MQS983073:MRW983073 NAO983073:NBS983073 NKK983073:NLO983073 NUG983073:NVK983073 OEC983073:OFG983073 ONY983073:OPC983073 OXU983073:OYY983073 PHQ983073:PIU983073 PRM983073:PSQ983073 QBI983073:QCM983073 QLE983073:QMI983073 QVA983073:QWE983073 REW983073:RGA983073 ROS983073:RPW983073 RYO983073:RZS983073 SIK983073:SJO983073 SSG983073:STK983073 TCC983073:TDG983073 TLY983073:TNC983073 TVU983073:TWY983073 UFQ983073:UGU983073 UPM983073:UQQ983073 UZI983073:VAM983073 VJE983073:VKI983073 VTA983073:VUE983073 WCW983073:WEA983073 WMS983073:WNW983073 G33:AK33" xr:uid="{00000000-0002-0000-0400-000004000000}">
      <formula1>"○,無"</formula1>
    </dataValidation>
  </dataValidations>
  <printOptions horizontalCentered="1" verticalCentered="1"/>
  <pageMargins left="0.19685039370078741" right="0.19685039370078741" top="0.39370078740157483" bottom="0" header="0" footer="0.19685039370078741"/>
  <pageSetup paperSize="9" scale="59" orientation="landscape" cellComments="asDisplayed" r:id="rId1"/>
  <headerFooter alignWithMargins="0"/>
  <colBreaks count="1" manualBreakCount="1">
    <brk id="43" max="54"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Blanks" priority="7" stopIfTrue="1" id="{2FF7F5E5-E4D7-49C3-8322-540F1E5E80BC}">
            <xm:f>LEN(TRIM(【6月】月集計表!AU9))=0</xm:f>
            <x14:dxf>
              <fill>
                <patternFill>
                  <bgColor rgb="FFCCFFFF"/>
                </patternFill>
              </fill>
            </x14:dxf>
          </x14:cfRule>
          <xm:sqref>AV9:AV48 AX19:AX48 AZ9:AZ28 BB9:BB28 BD29:BD48 BF9:BF48 BC19:BD28 BE19:BE48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CE100"/>
  <sheetViews>
    <sheetView view="pageBreakPreview" zoomScale="55" zoomScaleNormal="75" zoomScaleSheetLayoutView="55" workbookViewId="0">
      <selection activeCell="AC27" sqref="AC27"/>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6" width="4.25" style="4" customWidth="1"/>
    <col min="37" max="37" width="4.25" style="4" hidden="1" customWidth="1"/>
    <col min="38" max="38" width="9.875" style="4" customWidth="1"/>
    <col min="39" max="39" width="14.625" style="4" customWidth="1"/>
    <col min="40" max="40" width="12.375" style="4" bestFit="1" customWidth="1"/>
    <col min="41" max="41" width="12.5" style="4" bestFit="1" customWidth="1"/>
    <col min="42"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30.5" style="77" hidden="1" customWidth="1"/>
    <col min="80" max="81" width="13.375" style="77" hidden="1" customWidth="1"/>
    <col min="82" max="83" width="17" style="77"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28" t="s">
        <v>0</v>
      </c>
      <c r="B1" s="429"/>
      <c r="C1" s="429"/>
      <c r="D1" s="429"/>
      <c r="E1" s="430"/>
      <c r="F1" s="1"/>
      <c r="G1" s="2"/>
      <c r="H1" s="2"/>
      <c r="I1" s="2"/>
      <c r="J1" s="3"/>
      <c r="L1" s="5"/>
      <c r="AJ1" s="6"/>
      <c r="AK1" s="6"/>
      <c r="AO1" s="431" t="s">
        <v>1</v>
      </c>
      <c r="AP1" s="431"/>
      <c r="AQ1" s="59"/>
      <c r="AU1" s="135" t="s">
        <v>118</v>
      </c>
      <c r="AV1" s="425" t="s">
        <v>119</v>
      </c>
      <c r="AW1" s="400">
        <f>【10月】月集計表!AW1</f>
        <v>0</v>
      </c>
    </row>
    <row r="2" spans="1:83" ht="24" customHeight="1" thickBot="1">
      <c r="A2" s="7"/>
      <c r="B2" s="7"/>
      <c r="C2" s="7"/>
      <c r="D2" s="7"/>
      <c r="E2" s="7"/>
      <c r="G2" s="8"/>
      <c r="I2" s="9"/>
      <c r="J2" s="9"/>
      <c r="K2" s="9"/>
      <c r="L2" s="9"/>
      <c r="M2" s="9"/>
      <c r="N2" s="9"/>
      <c r="O2" s="9"/>
      <c r="P2" s="9"/>
      <c r="Q2" s="9"/>
      <c r="R2" s="9"/>
      <c r="W2" s="10"/>
      <c r="X2" s="10"/>
      <c r="AJ2" s="11"/>
      <c r="AK2" s="11"/>
      <c r="AO2" s="432"/>
      <c r="AP2" s="432"/>
      <c r="AQ2" s="60"/>
      <c r="AV2" s="425"/>
      <c r="AW2" s="401"/>
    </row>
    <row r="3" spans="1:83" ht="24" customHeight="1">
      <c r="A3" s="433">
        <v>44530</v>
      </c>
      <c r="B3" s="433"/>
      <c r="C3" s="433"/>
      <c r="D3" s="433"/>
      <c r="E3" s="433"/>
      <c r="F3" s="433"/>
      <c r="G3" s="433"/>
      <c r="H3" s="434" t="s">
        <v>2</v>
      </c>
      <c r="I3" s="434"/>
      <c r="J3" s="434"/>
      <c r="K3" s="434"/>
      <c r="L3" s="434"/>
      <c r="M3" s="434"/>
      <c r="N3" s="434"/>
      <c r="O3" s="434"/>
      <c r="P3" s="434"/>
      <c r="Q3" s="434"/>
      <c r="R3" s="434"/>
      <c r="S3" s="434"/>
      <c r="T3" s="434"/>
      <c r="U3" s="434"/>
      <c r="V3" s="434"/>
      <c r="W3" s="434"/>
      <c r="X3" s="434"/>
      <c r="Y3" s="434"/>
      <c r="Z3" s="434"/>
      <c r="AJ3" s="11"/>
      <c r="AK3" s="11"/>
      <c r="AO3" s="432"/>
      <c r="AP3" s="432"/>
      <c r="AQ3" s="60"/>
      <c r="AS3" s="402">
        <f>A3</f>
        <v>44530</v>
      </c>
      <c r="AT3" s="403"/>
      <c r="AU3" s="403"/>
      <c r="AV3" s="403"/>
      <c r="AW3" s="404" t="s">
        <v>120</v>
      </c>
      <c r="AX3" s="404"/>
      <c r="AY3" s="404"/>
      <c r="AZ3" s="404"/>
      <c r="BA3" s="404"/>
      <c r="BB3" s="404"/>
      <c r="BC3" s="140"/>
      <c r="BD3" s="141" t="s">
        <v>3</v>
      </c>
      <c r="BE3" s="426" t="str">
        <f>IF(AE5="","",AE5)</f>
        <v/>
      </c>
      <c r="BF3" s="427"/>
    </row>
    <row r="4" spans="1:83" ht="8.1" customHeight="1">
      <c r="A4" s="433"/>
      <c r="B4" s="433"/>
      <c r="C4" s="433"/>
      <c r="D4" s="433"/>
      <c r="E4" s="433"/>
      <c r="F4" s="433"/>
      <c r="G4" s="433"/>
      <c r="H4" s="434"/>
      <c r="I4" s="434"/>
      <c r="J4" s="434"/>
      <c r="K4" s="434"/>
      <c r="L4" s="434"/>
      <c r="M4" s="434"/>
      <c r="N4" s="434"/>
      <c r="O4" s="434"/>
      <c r="P4" s="434"/>
      <c r="Q4" s="434"/>
      <c r="R4" s="434"/>
      <c r="S4" s="434"/>
      <c r="T4" s="434"/>
      <c r="U4" s="434"/>
      <c r="V4" s="434"/>
      <c r="W4" s="434"/>
      <c r="X4" s="434"/>
      <c r="Y4" s="434"/>
      <c r="Z4" s="434"/>
      <c r="AJ4" s="11"/>
      <c r="AK4" s="11"/>
      <c r="AO4" s="61"/>
      <c r="AP4" s="61"/>
      <c r="AQ4" s="60"/>
      <c r="AS4" s="403"/>
      <c r="AT4" s="403"/>
      <c r="AU4" s="403"/>
      <c r="AV4" s="403"/>
      <c r="AW4" s="404"/>
      <c r="AX4" s="404"/>
      <c r="AY4" s="404"/>
      <c r="AZ4" s="404"/>
      <c r="BA4" s="404"/>
      <c r="BB4" s="404"/>
      <c r="BC4" s="140"/>
      <c r="BD4" s="88"/>
    </row>
    <row r="5" spans="1:83" ht="24" customHeight="1">
      <c r="A5" s="433"/>
      <c r="B5" s="433"/>
      <c r="C5" s="433"/>
      <c r="D5" s="433"/>
      <c r="E5" s="433"/>
      <c r="F5" s="433"/>
      <c r="G5" s="433"/>
      <c r="H5" s="434"/>
      <c r="I5" s="434"/>
      <c r="J5" s="434"/>
      <c r="K5" s="434"/>
      <c r="L5" s="434"/>
      <c r="M5" s="434"/>
      <c r="N5" s="434"/>
      <c r="O5" s="434"/>
      <c r="P5" s="434"/>
      <c r="Q5" s="434"/>
      <c r="R5" s="434"/>
      <c r="S5" s="434"/>
      <c r="T5" s="434"/>
      <c r="U5" s="434"/>
      <c r="V5" s="434"/>
      <c r="W5" s="434"/>
      <c r="X5" s="434"/>
      <c r="Y5" s="434"/>
      <c r="Z5" s="434"/>
      <c r="AB5" s="435" t="s">
        <v>3</v>
      </c>
      <c r="AC5" s="435"/>
      <c r="AD5" s="435"/>
      <c r="AE5" s="522"/>
      <c r="AF5" s="522"/>
      <c r="AG5" s="522"/>
      <c r="AH5" s="522"/>
      <c r="AI5" s="522"/>
      <c r="AJ5" s="522"/>
      <c r="AK5" s="522"/>
      <c r="AL5" s="141" t="s">
        <v>4</v>
      </c>
      <c r="AM5" s="439"/>
      <c r="AN5" s="440"/>
      <c r="AO5" s="440"/>
      <c r="AP5" s="440"/>
      <c r="AQ5" s="441"/>
      <c r="AS5" s="403"/>
      <c r="AT5" s="403"/>
      <c r="AU5" s="403"/>
      <c r="AV5" s="403"/>
      <c r="AW5" s="404"/>
      <c r="AX5" s="404"/>
      <c r="AY5" s="404"/>
      <c r="AZ5" s="404"/>
      <c r="BA5" s="404"/>
      <c r="BB5" s="404"/>
      <c r="BC5" s="140"/>
      <c r="BD5" s="141" t="s">
        <v>121</v>
      </c>
      <c r="BE5" s="426" t="str">
        <f>IF(AM5="","",AM5)</f>
        <v/>
      </c>
      <c r="BF5" s="427"/>
    </row>
    <row r="6" spans="1:83" ht="8.1" customHeight="1" thickBot="1">
      <c r="N6" s="8"/>
      <c r="O6" s="8"/>
      <c r="P6" s="8"/>
      <c r="Q6" s="8"/>
      <c r="R6" s="8"/>
      <c r="S6" s="8"/>
      <c r="T6" s="8"/>
      <c r="U6" s="8"/>
      <c r="V6" s="8"/>
      <c r="W6" s="8"/>
      <c r="X6" s="8"/>
      <c r="Y6" s="8"/>
      <c r="Z6" s="8"/>
      <c r="AA6" s="8"/>
      <c r="AB6" s="8"/>
      <c r="AC6" s="8"/>
      <c r="AJ6" s="8"/>
      <c r="AK6" s="8"/>
      <c r="AN6" s="8"/>
    </row>
    <row r="7" spans="1:83" ht="15.75" customHeight="1">
      <c r="A7" s="442" t="s">
        <v>5</v>
      </c>
      <c r="B7" s="443"/>
      <c r="C7" s="421" t="s">
        <v>6</v>
      </c>
      <c r="D7" s="421" t="s">
        <v>7</v>
      </c>
      <c r="E7" s="447" t="s">
        <v>112</v>
      </c>
      <c r="F7" s="447" t="s">
        <v>8</v>
      </c>
      <c r="G7" s="417">
        <f t="shared" ref="G7:AJ7" si="0">G36</f>
        <v>44501</v>
      </c>
      <c r="H7" s="417">
        <f t="shared" si="0"/>
        <v>44502</v>
      </c>
      <c r="I7" s="417">
        <f t="shared" si="0"/>
        <v>44503</v>
      </c>
      <c r="J7" s="417">
        <f t="shared" si="0"/>
        <v>44504</v>
      </c>
      <c r="K7" s="417">
        <f t="shared" si="0"/>
        <v>44505</v>
      </c>
      <c r="L7" s="417">
        <f t="shared" si="0"/>
        <v>44506</v>
      </c>
      <c r="M7" s="417">
        <f t="shared" si="0"/>
        <v>44507</v>
      </c>
      <c r="N7" s="417">
        <f t="shared" si="0"/>
        <v>44508</v>
      </c>
      <c r="O7" s="417">
        <f t="shared" si="0"/>
        <v>44509</v>
      </c>
      <c r="P7" s="417">
        <f t="shared" si="0"/>
        <v>44510</v>
      </c>
      <c r="Q7" s="417">
        <f t="shared" si="0"/>
        <v>44511</v>
      </c>
      <c r="R7" s="417">
        <f t="shared" si="0"/>
        <v>44512</v>
      </c>
      <c r="S7" s="417">
        <f t="shared" si="0"/>
        <v>44513</v>
      </c>
      <c r="T7" s="417">
        <f t="shared" si="0"/>
        <v>44514</v>
      </c>
      <c r="U7" s="417">
        <f t="shared" si="0"/>
        <v>44515</v>
      </c>
      <c r="V7" s="417">
        <f t="shared" si="0"/>
        <v>44516</v>
      </c>
      <c r="W7" s="417">
        <f t="shared" si="0"/>
        <v>44517</v>
      </c>
      <c r="X7" s="417">
        <f t="shared" si="0"/>
        <v>44518</v>
      </c>
      <c r="Y7" s="417">
        <f t="shared" si="0"/>
        <v>44519</v>
      </c>
      <c r="Z7" s="417">
        <f t="shared" si="0"/>
        <v>44520</v>
      </c>
      <c r="AA7" s="417">
        <f t="shared" si="0"/>
        <v>44521</v>
      </c>
      <c r="AB7" s="417">
        <f t="shared" si="0"/>
        <v>44522</v>
      </c>
      <c r="AC7" s="417">
        <f t="shared" si="0"/>
        <v>44523</v>
      </c>
      <c r="AD7" s="417">
        <f t="shared" si="0"/>
        <v>44524</v>
      </c>
      <c r="AE7" s="417">
        <f t="shared" si="0"/>
        <v>44525</v>
      </c>
      <c r="AF7" s="417">
        <f t="shared" si="0"/>
        <v>44526</v>
      </c>
      <c r="AG7" s="417">
        <f t="shared" si="0"/>
        <v>44527</v>
      </c>
      <c r="AH7" s="417">
        <f t="shared" si="0"/>
        <v>44528</v>
      </c>
      <c r="AI7" s="417">
        <f t="shared" si="0"/>
        <v>44529</v>
      </c>
      <c r="AJ7" s="455">
        <f t="shared" si="0"/>
        <v>44530</v>
      </c>
      <c r="AK7" s="528"/>
      <c r="AL7" s="450" t="s">
        <v>9</v>
      </c>
      <c r="AM7" s="450" t="s">
        <v>10</v>
      </c>
      <c r="AN7" s="450" t="s">
        <v>11</v>
      </c>
      <c r="AO7" s="450" t="s">
        <v>12</v>
      </c>
      <c r="AP7" s="13"/>
      <c r="AQ7" s="13"/>
      <c r="AR7" s="419"/>
      <c r="AS7" s="421" t="s">
        <v>144</v>
      </c>
      <c r="AT7" s="421" t="s">
        <v>122</v>
      </c>
      <c r="AU7" s="423" t="s">
        <v>123</v>
      </c>
      <c r="AV7" s="416" t="s">
        <v>124</v>
      </c>
      <c r="AW7" s="415" t="s">
        <v>125</v>
      </c>
      <c r="AX7" s="416" t="s">
        <v>126</v>
      </c>
      <c r="AY7" s="415" t="s">
        <v>127</v>
      </c>
      <c r="AZ7" s="416" t="s">
        <v>128</v>
      </c>
      <c r="BA7" s="415" t="s">
        <v>129</v>
      </c>
      <c r="BB7" s="405" t="s">
        <v>130</v>
      </c>
      <c r="BC7" s="407" t="s">
        <v>131</v>
      </c>
      <c r="BD7" s="409" t="s">
        <v>132</v>
      </c>
      <c r="BE7" s="411" t="s">
        <v>133</v>
      </c>
      <c r="BF7" s="413" t="s">
        <v>134</v>
      </c>
    </row>
    <row r="8" spans="1:83" ht="15.75" customHeight="1" thickBot="1">
      <c r="A8" s="444"/>
      <c r="B8" s="445"/>
      <c r="C8" s="446"/>
      <c r="D8" s="446"/>
      <c r="E8" s="448"/>
      <c r="F8" s="448"/>
      <c r="G8" s="418" t="s">
        <v>13</v>
      </c>
      <c r="H8" s="418" t="s">
        <v>14</v>
      </c>
      <c r="I8" s="418" t="s">
        <v>15</v>
      </c>
      <c r="J8" s="418" t="s">
        <v>16</v>
      </c>
      <c r="K8" s="418" t="s">
        <v>17</v>
      </c>
      <c r="L8" s="418" t="s">
        <v>18</v>
      </c>
      <c r="M8" s="418" t="s">
        <v>19</v>
      </c>
      <c r="N8" s="418" t="s">
        <v>20</v>
      </c>
      <c r="O8" s="418" t="s">
        <v>21</v>
      </c>
      <c r="P8" s="418" t="s">
        <v>22</v>
      </c>
      <c r="Q8" s="418" t="s">
        <v>23</v>
      </c>
      <c r="R8" s="418" t="s">
        <v>24</v>
      </c>
      <c r="S8" s="418" t="s">
        <v>25</v>
      </c>
      <c r="T8" s="418" t="s">
        <v>26</v>
      </c>
      <c r="U8" s="418" t="s">
        <v>27</v>
      </c>
      <c r="V8" s="418" t="s">
        <v>28</v>
      </c>
      <c r="W8" s="418">
        <v>0</v>
      </c>
      <c r="X8" s="418">
        <v>0</v>
      </c>
      <c r="Y8" s="418">
        <v>0</v>
      </c>
      <c r="Z8" s="418">
        <v>0</v>
      </c>
      <c r="AA8" s="418">
        <v>0</v>
      </c>
      <c r="AB8" s="418">
        <v>0</v>
      </c>
      <c r="AC8" s="418">
        <v>0</v>
      </c>
      <c r="AD8" s="418">
        <v>0</v>
      </c>
      <c r="AE8" s="418">
        <v>0</v>
      </c>
      <c r="AF8" s="418">
        <v>0</v>
      </c>
      <c r="AG8" s="418">
        <v>0</v>
      </c>
      <c r="AH8" s="418">
        <v>0</v>
      </c>
      <c r="AI8" s="418">
        <v>0</v>
      </c>
      <c r="AJ8" s="456">
        <v>0</v>
      </c>
      <c r="AK8" s="529"/>
      <c r="AL8" s="451"/>
      <c r="AM8" s="451"/>
      <c r="AN8" s="451"/>
      <c r="AO8" s="451"/>
      <c r="AP8" s="13"/>
      <c r="AQ8" s="13"/>
      <c r="AR8" s="420"/>
      <c r="AS8" s="422"/>
      <c r="AT8" s="422"/>
      <c r="AU8" s="424"/>
      <c r="AV8" s="406"/>
      <c r="AW8" s="410"/>
      <c r="AX8" s="406"/>
      <c r="AY8" s="410"/>
      <c r="AZ8" s="406"/>
      <c r="BA8" s="410"/>
      <c r="BB8" s="406"/>
      <c r="BC8" s="408"/>
      <c r="BD8" s="410"/>
      <c r="BE8" s="412"/>
      <c r="BF8" s="414"/>
      <c r="CA8" s="521" t="s">
        <v>113</v>
      </c>
      <c r="CB8" s="498" t="s">
        <v>114</v>
      </c>
      <c r="CC8" s="498" t="s">
        <v>115</v>
      </c>
      <c r="CD8" s="498" t="s">
        <v>116</v>
      </c>
      <c r="CE8" s="498" t="s">
        <v>117</v>
      </c>
    </row>
    <row r="9" spans="1:83" ht="15.75" customHeight="1">
      <c r="A9" s="444"/>
      <c r="B9" s="445"/>
      <c r="C9" s="446"/>
      <c r="D9" s="446"/>
      <c r="E9" s="448"/>
      <c r="F9" s="448"/>
      <c r="G9" s="418">
        <v>42380</v>
      </c>
      <c r="H9" s="418">
        <v>42411</v>
      </c>
      <c r="I9" s="418">
        <v>42449</v>
      </c>
      <c r="J9" s="418">
        <v>42450</v>
      </c>
      <c r="K9" s="418">
        <v>42489</v>
      </c>
      <c r="L9" s="418">
        <v>42493</v>
      </c>
      <c r="M9" s="418">
        <v>42494</v>
      </c>
      <c r="N9" s="418">
        <v>42495</v>
      </c>
      <c r="O9" s="418">
        <v>42569</v>
      </c>
      <c r="P9" s="418">
        <v>42593</v>
      </c>
      <c r="Q9" s="418">
        <v>42632</v>
      </c>
      <c r="R9" s="418">
        <v>42635</v>
      </c>
      <c r="S9" s="418">
        <v>42653</v>
      </c>
      <c r="T9" s="418">
        <v>42677</v>
      </c>
      <c r="U9" s="418">
        <v>42697</v>
      </c>
      <c r="V9" s="418">
        <v>42727</v>
      </c>
      <c r="W9" s="418">
        <v>0</v>
      </c>
      <c r="X9" s="418">
        <v>0</v>
      </c>
      <c r="Y9" s="418">
        <v>0</v>
      </c>
      <c r="Z9" s="418">
        <v>0</v>
      </c>
      <c r="AA9" s="418">
        <v>0</v>
      </c>
      <c r="AB9" s="418">
        <v>0</v>
      </c>
      <c r="AC9" s="418">
        <v>0</v>
      </c>
      <c r="AD9" s="418">
        <v>0</v>
      </c>
      <c r="AE9" s="418">
        <v>0</v>
      </c>
      <c r="AF9" s="418">
        <v>0</v>
      </c>
      <c r="AG9" s="418">
        <v>0</v>
      </c>
      <c r="AH9" s="418">
        <v>0</v>
      </c>
      <c r="AI9" s="418">
        <v>0</v>
      </c>
      <c r="AJ9" s="456">
        <v>0</v>
      </c>
      <c r="AK9" s="529"/>
      <c r="AL9" s="451"/>
      <c r="AM9" s="451"/>
      <c r="AN9" s="451"/>
      <c r="AO9" s="451"/>
      <c r="AP9" s="14"/>
      <c r="AQ9" s="13"/>
      <c r="AR9" s="384" t="s">
        <v>135</v>
      </c>
      <c r="AS9" s="387" t="str">
        <f>IFERROR(INDEX($B$11:$F$31,MATCH("TR",$B$11:$B$31,0),2),"")</f>
        <v/>
      </c>
      <c r="AT9" s="389"/>
      <c r="AU9" s="391" t="str">
        <f>IFERROR(INDEX($B$11:$F$31,MATCH("TR",$B$11:$B$31,0),5),"")</f>
        <v/>
      </c>
      <c r="AV9" s="365"/>
      <c r="AW9" s="361">
        <f>IF(90000&lt;=AV9,90000,AV9)</f>
        <v>0</v>
      </c>
      <c r="AX9" s="362"/>
      <c r="AY9" s="363"/>
      <c r="AZ9" s="365"/>
      <c r="BA9" s="361">
        <f>IF(20000&lt;=AZ9,20000,AZ9)</f>
        <v>0</v>
      </c>
      <c r="BB9" s="365"/>
      <c r="BC9" s="398"/>
      <c r="BD9" s="363"/>
      <c r="BE9" s="399"/>
      <c r="BF9" s="358"/>
      <c r="BH9" s="301" t="s">
        <v>44</v>
      </c>
      <c r="BI9" s="302"/>
      <c r="BJ9" s="115">
        <f>IF(AW1&lt;&gt;"",AW1,BH13)</f>
        <v>0</v>
      </c>
      <c r="BK9" s="116"/>
      <c r="BL9" s="116"/>
      <c r="BM9" s="116"/>
      <c r="BN9" s="116"/>
      <c r="BO9" s="116"/>
      <c r="BP9" s="116"/>
      <c r="BQ9" s="116"/>
      <c r="BR9" s="116"/>
      <c r="BS9" s="116"/>
      <c r="BT9" s="116"/>
      <c r="BU9" s="116"/>
      <c r="BV9" s="116"/>
      <c r="BW9" s="116"/>
      <c r="BX9" s="116"/>
      <c r="BY9" s="116"/>
      <c r="BZ9" s="116"/>
      <c r="CA9" s="521"/>
      <c r="CB9" s="498"/>
      <c r="CC9" s="498"/>
      <c r="CD9" s="498"/>
      <c r="CE9" s="498"/>
    </row>
    <row r="10" spans="1:83" ht="15.75" customHeight="1" thickBot="1">
      <c r="A10" s="444"/>
      <c r="B10" s="445"/>
      <c r="C10" s="422"/>
      <c r="D10" s="422"/>
      <c r="E10" s="449"/>
      <c r="F10" s="449"/>
      <c r="G10" s="418">
        <v>0</v>
      </c>
      <c r="H10" s="418">
        <v>0</v>
      </c>
      <c r="I10" s="418">
        <v>0</v>
      </c>
      <c r="J10" s="418">
        <v>0</v>
      </c>
      <c r="K10" s="418">
        <v>0</v>
      </c>
      <c r="L10" s="418">
        <v>0</v>
      </c>
      <c r="M10" s="418">
        <v>0</v>
      </c>
      <c r="N10" s="418">
        <v>0</v>
      </c>
      <c r="O10" s="418">
        <v>0</v>
      </c>
      <c r="P10" s="418">
        <v>0</v>
      </c>
      <c r="Q10" s="418">
        <v>0</v>
      </c>
      <c r="R10" s="418">
        <v>0</v>
      </c>
      <c r="S10" s="418">
        <v>0</v>
      </c>
      <c r="T10" s="418">
        <v>0</v>
      </c>
      <c r="U10" s="418">
        <v>0</v>
      </c>
      <c r="V10" s="418">
        <v>0</v>
      </c>
      <c r="W10" s="418">
        <v>0</v>
      </c>
      <c r="X10" s="418">
        <v>0</v>
      </c>
      <c r="Y10" s="418">
        <v>0</v>
      </c>
      <c r="Z10" s="418">
        <v>0</v>
      </c>
      <c r="AA10" s="418">
        <v>0</v>
      </c>
      <c r="AB10" s="418">
        <v>0</v>
      </c>
      <c r="AC10" s="418">
        <v>0</v>
      </c>
      <c r="AD10" s="418">
        <v>0</v>
      </c>
      <c r="AE10" s="418">
        <v>0</v>
      </c>
      <c r="AF10" s="418">
        <v>0</v>
      </c>
      <c r="AG10" s="418">
        <v>0</v>
      </c>
      <c r="AH10" s="418">
        <v>0</v>
      </c>
      <c r="AI10" s="418">
        <v>0</v>
      </c>
      <c r="AJ10" s="456">
        <v>0</v>
      </c>
      <c r="AK10" s="529"/>
      <c r="AL10" s="451"/>
      <c r="AM10" s="451"/>
      <c r="AN10" s="524"/>
      <c r="AO10" s="524"/>
      <c r="AP10" s="14"/>
      <c r="AQ10" s="13"/>
      <c r="AR10" s="385"/>
      <c r="AS10" s="388"/>
      <c r="AT10" s="390"/>
      <c r="AU10" s="523"/>
      <c r="AV10" s="348"/>
      <c r="AW10" s="341"/>
      <c r="AX10" s="335"/>
      <c r="AY10" s="342"/>
      <c r="AZ10" s="340"/>
      <c r="BA10" s="341"/>
      <c r="BB10" s="340"/>
      <c r="BC10" s="393"/>
      <c r="BD10" s="342"/>
      <c r="BE10" s="395"/>
      <c r="BF10" s="315"/>
      <c r="BH10" s="116"/>
      <c r="BI10" s="116"/>
      <c r="BJ10" s="116"/>
      <c r="BK10" s="116"/>
      <c r="BL10" s="116"/>
      <c r="BM10" s="116"/>
      <c r="BN10" s="116"/>
      <c r="BO10" s="116"/>
      <c r="BP10" s="116"/>
      <c r="BQ10" s="116"/>
      <c r="BR10" s="116"/>
      <c r="BS10" s="116"/>
      <c r="BT10" s="116"/>
      <c r="BU10" s="116"/>
      <c r="BV10" s="116"/>
      <c r="BW10" s="116"/>
      <c r="BX10" s="116"/>
      <c r="BY10" s="116"/>
      <c r="BZ10" s="116"/>
      <c r="CA10" s="521"/>
      <c r="CB10" s="498"/>
      <c r="CC10" s="498"/>
      <c r="CD10" s="498"/>
      <c r="CE10" s="498"/>
    </row>
    <row r="11" spans="1:83" ht="15.75" customHeight="1">
      <c r="A11" s="452" t="s">
        <v>29</v>
      </c>
      <c r="B11" s="147"/>
      <c r="C11" s="15">
        <v>1</v>
      </c>
      <c r="D11" s="62"/>
      <c r="E11" s="150"/>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184"/>
      <c r="AL11" s="18">
        <f t="shared" ref="AL11:AL29" si="1">COUNTA(G11:AK11)-COUNTIF(G11:AK11,"集")-COUNTIF(G11:AK11,"休")-COUNTIF(G11:AK11,"外")</f>
        <v>0</v>
      </c>
      <c r="AM11" s="18">
        <f t="shared" ref="AM11:AM30" si="2">COUNTIF(G11:AK11,"集")</f>
        <v>0</v>
      </c>
      <c r="AN11" s="81">
        <f t="shared" ref="AN11:AN30" si="3">AL11+CD11</f>
        <v>0</v>
      </c>
      <c r="AO11" s="81">
        <f t="shared" ref="AO11:AO30" si="4">AM11+CE11</f>
        <v>0</v>
      </c>
      <c r="AP11" s="14"/>
      <c r="AQ11" s="13"/>
      <c r="AR11" s="385"/>
      <c r="AS11" s="343" t="str">
        <f ca="1">IF(AS9="","",IFERROR(INDEX(INDIRECT("$B$" &amp; AS9+11 &amp;  ":$F$31"),MATCH("TR",INDIRECT("$B$" &amp; AS9+11 &amp; ":$B$31"),0),2),""))</f>
        <v/>
      </c>
      <c r="AT11" s="344"/>
      <c r="AU11" s="359" t="str">
        <f ca="1">IF(AS9="","",IFERROR(INDEX(INDIRECT("$B$" &amp; AS9+11 &amp;  ":$F$31"),MATCH("TR",INDIRECT("$B$" &amp; AS9+11 &amp; ":$B$31"),0),5),""))</f>
        <v/>
      </c>
      <c r="AV11" s="340"/>
      <c r="AW11" s="341">
        <f>IF(90000&lt;=AV11,90000,AV11)</f>
        <v>0</v>
      </c>
      <c r="AX11" s="335"/>
      <c r="AY11" s="342"/>
      <c r="AZ11" s="340"/>
      <c r="BA11" s="341">
        <f>IF(20000&lt;=AZ11,20000,AZ11)</f>
        <v>0</v>
      </c>
      <c r="BB11" s="340"/>
      <c r="BC11" s="393"/>
      <c r="BD11" s="342"/>
      <c r="BE11" s="395"/>
      <c r="BF11" s="315"/>
      <c r="BH11" s="303" t="s">
        <v>46</v>
      </c>
      <c r="BI11" s="303"/>
      <c r="BJ11" s="303"/>
      <c r="BK11" s="303"/>
      <c r="BL11" s="130" t="s">
        <v>47</v>
      </c>
      <c r="BM11" s="130" t="s">
        <v>48</v>
      </c>
      <c r="BN11" s="118" t="s">
        <v>49</v>
      </c>
      <c r="BO11" s="121"/>
      <c r="BP11" s="121"/>
      <c r="BQ11" s="121"/>
      <c r="BR11" s="121"/>
      <c r="BS11" s="121"/>
      <c r="BT11" s="121"/>
      <c r="BU11" s="121"/>
      <c r="BV11" s="121"/>
      <c r="BW11" s="121"/>
      <c r="BX11" s="121"/>
      <c r="BY11" s="121"/>
      <c r="BZ11" s="121"/>
      <c r="CA11" s="127" t="str">
        <f t="shared" ref="CA11:CA30" si="5">B11&amp;E11&amp;F11</f>
        <v/>
      </c>
      <c r="CB11" s="125">
        <f t="shared" ref="CB11:CB30" si="6">AN11</f>
        <v>0</v>
      </c>
      <c r="CC11" s="125">
        <f t="shared" ref="CC11:CC30" si="7">AO11</f>
        <v>0</v>
      </c>
      <c r="CD11" s="80">
        <f>IF(ISERROR(VLOOKUP($CA11,【10月】月集計表!$CA:$CC,2,FALSE))=TRUE,0,VLOOKUP($CA11,【10月】月集計表!$CA:$CC,2,FALSE))</f>
        <v>0</v>
      </c>
      <c r="CE11" s="80">
        <f>IF(ISERROR(VLOOKUP($CA11,【10月】月集計表!$CA:$CC,3,FALSE))=TRUE,0,VLOOKUP($CA11,【10月】月集計表!$CA:$CC,3,FALSE))</f>
        <v>0</v>
      </c>
    </row>
    <row r="12" spans="1:83" ht="16.5" customHeight="1">
      <c r="A12" s="453"/>
      <c r="B12" s="148"/>
      <c r="C12" s="20">
        <v>2</v>
      </c>
      <c r="D12" s="24"/>
      <c r="E12" s="151"/>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185"/>
      <c r="AL12" s="23">
        <f t="shared" si="1"/>
        <v>0</v>
      </c>
      <c r="AM12" s="23">
        <f t="shared" si="2"/>
        <v>0</v>
      </c>
      <c r="AN12" s="23">
        <f t="shared" si="3"/>
        <v>0</v>
      </c>
      <c r="AO12" s="23">
        <f t="shared" si="4"/>
        <v>0</v>
      </c>
      <c r="AP12" s="14"/>
      <c r="AQ12" s="13"/>
      <c r="AR12" s="385"/>
      <c r="AS12" s="343"/>
      <c r="AT12" s="345"/>
      <c r="AU12" s="360"/>
      <c r="AV12" s="348"/>
      <c r="AW12" s="341"/>
      <c r="AX12" s="335"/>
      <c r="AY12" s="342"/>
      <c r="AZ12" s="340"/>
      <c r="BA12" s="341"/>
      <c r="BB12" s="340"/>
      <c r="BC12" s="393"/>
      <c r="BD12" s="342"/>
      <c r="BE12" s="395"/>
      <c r="BF12" s="315"/>
      <c r="BH12" s="128">
        <v>1</v>
      </c>
      <c r="BI12" s="129" t="s">
        <v>50</v>
      </c>
      <c r="BJ12" s="129"/>
      <c r="BK12" s="118"/>
      <c r="BL12" s="130">
        <v>1.05</v>
      </c>
      <c r="BM12" s="303">
        <f>IF(BJ9="新規",BL13,IF(BJ9&lt;BH15,BL15,IF(AND(BJ9&gt;=BH14,BJ9&lt;BJ14),BL14,IF(AND(BJ9&gt;=BH13,BJ9&lt;BJ13),BL13,IF(BJ9=BH12,BL12,"")))))</f>
        <v>0.9</v>
      </c>
      <c r="BN12" s="304">
        <f>IF(AW1&lt;&gt;"",BM12*90000,"")</f>
        <v>81000</v>
      </c>
      <c r="BO12" s="122"/>
      <c r="BP12" s="122"/>
      <c r="BQ12" s="122"/>
      <c r="BR12" s="122"/>
      <c r="BS12" s="122"/>
      <c r="BT12" s="122"/>
      <c r="BU12" s="122"/>
      <c r="BV12" s="122"/>
      <c r="BW12" s="122"/>
      <c r="BX12" s="122"/>
      <c r="BY12" s="122"/>
      <c r="BZ12" s="122"/>
      <c r="CA12" s="78" t="str">
        <f t="shared" si="5"/>
        <v/>
      </c>
      <c r="CB12" s="79">
        <f t="shared" si="6"/>
        <v>0</v>
      </c>
      <c r="CC12" s="79">
        <f t="shared" si="7"/>
        <v>0</v>
      </c>
      <c r="CD12" s="77">
        <f>IF(ISERROR(VLOOKUP($CA12,【10月】月集計表!$CA:$CC,2,FALSE))=TRUE,0,VLOOKUP($CA12,【10月】月集計表!$CA:$CC,2,FALSE))</f>
        <v>0</v>
      </c>
      <c r="CE12" s="77">
        <f>IF(ISERROR(VLOOKUP($CA12,【10月】月集計表!$CA:$CC,3,FALSE))=TRUE,0,VLOOKUP($CA12,【10月】月集計表!$CA:$CC,3,FALSE))</f>
        <v>0</v>
      </c>
    </row>
    <row r="13" spans="1:83" ht="16.5" customHeight="1">
      <c r="A13" s="453"/>
      <c r="B13" s="148"/>
      <c r="C13" s="20">
        <v>3</v>
      </c>
      <c r="D13" s="24"/>
      <c r="E13" s="151"/>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185"/>
      <c r="AL13" s="23">
        <f t="shared" si="1"/>
        <v>0</v>
      </c>
      <c r="AM13" s="23">
        <f t="shared" si="2"/>
        <v>0</v>
      </c>
      <c r="AN13" s="23">
        <f t="shared" si="3"/>
        <v>0</v>
      </c>
      <c r="AO13" s="23">
        <f t="shared" si="4"/>
        <v>0</v>
      </c>
      <c r="AR13" s="385"/>
      <c r="AS13" s="343" t="str">
        <f ca="1">IF(AS11="","",IFERROR(INDEX(INDIRECT("$B$" &amp; AS11+11 &amp;  ":$F$31"),MATCH("TR",INDIRECT("$B$" &amp; AS11+11 &amp; ":$B$31"),0),2),""))</f>
        <v/>
      </c>
      <c r="AT13" s="344"/>
      <c r="AU13" s="346" t="str">
        <f ca="1">IF(AS11="","",IFERROR(INDEX(INDIRECT("$B$" &amp; AS11+11 &amp;  ":$F$31"),MATCH("TR",INDIRECT("$B$" &amp; AS11+11 &amp; ":$B$31"),0),5),""))</f>
        <v/>
      </c>
      <c r="AV13" s="340"/>
      <c r="AW13" s="341">
        <f>IF(90000&lt;=AV13,90000,AV13)</f>
        <v>0</v>
      </c>
      <c r="AX13" s="335"/>
      <c r="AY13" s="342"/>
      <c r="AZ13" s="340"/>
      <c r="BA13" s="341">
        <f>IF(20000&lt;=AZ13,20000,AZ13)</f>
        <v>0</v>
      </c>
      <c r="BB13" s="340"/>
      <c r="BC13" s="393"/>
      <c r="BD13" s="342"/>
      <c r="BE13" s="395"/>
      <c r="BF13" s="315"/>
      <c r="BH13" s="128">
        <v>0.8</v>
      </c>
      <c r="BI13" s="129" t="s">
        <v>50</v>
      </c>
      <c r="BJ13" s="129">
        <v>1</v>
      </c>
      <c r="BK13" s="118" t="s">
        <v>51</v>
      </c>
      <c r="BL13" s="130">
        <v>1</v>
      </c>
      <c r="BM13" s="303"/>
      <c r="BN13" s="305"/>
      <c r="BO13" s="122"/>
      <c r="BP13" s="122"/>
      <c r="BQ13" s="122"/>
      <c r="BR13" s="122"/>
      <c r="BS13" s="122"/>
      <c r="BT13" s="122"/>
      <c r="BU13" s="122"/>
      <c r="BV13" s="122"/>
      <c r="BW13" s="122"/>
      <c r="BX13" s="122"/>
      <c r="BY13" s="122"/>
      <c r="BZ13" s="122"/>
      <c r="CA13" s="78" t="str">
        <f t="shared" si="5"/>
        <v/>
      </c>
      <c r="CB13" s="79">
        <f t="shared" si="6"/>
        <v>0</v>
      </c>
      <c r="CC13" s="79">
        <f t="shared" si="7"/>
        <v>0</v>
      </c>
      <c r="CD13" s="77">
        <f>IF(ISERROR(VLOOKUP($CA13,【10月】月集計表!$CA:$CC,2,FALSE))=TRUE,0,VLOOKUP($CA13,【10月】月集計表!$CA:$CC,2,FALSE))</f>
        <v>0</v>
      </c>
      <c r="CE13" s="77">
        <f>IF(ISERROR(VLOOKUP($CA13,【10月】月集計表!$CA:$CC,3,FALSE))=TRUE,0,VLOOKUP($CA13,【10月】月集計表!$CA:$CC,3,FALSE))</f>
        <v>0</v>
      </c>
    </row>
    <row r="14" spans="1:83" ht="16.5" customHeight="1">
      <c r="A14" s="453"/>
      <c r="B14" s="148"/>
      <c r="C14" s="20">
        <v>4</v>
      </c>
      <c r="D14" s="24"/>
      <c r="E14" s="151"/>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185"/>
      <c r="AL14" s="23">
        <f t="shared" si="1"/>
        <v>0</v>
      </c>
      <c r="AM14" s="23">
        <f t="shared" si="2"/>
        <v>0</v>
      </c>
      <c r="AN14" s="23">
        <f t="shared" si="3"/>
        <v>0</v>
      </c>
      <c r="AO14" s="23">
        <f t="shared" si="4"/>
        <v>0</v>
      </c>
      <c r="AR14" s="385"/>
      <c r="AS14" s="343"/>
      <c r="AT14" s="345"/>
      <c r="AU14" s="523"/>
      <c r="AV14" s="348"/>
      <c r="AW14" s="341"/>
      <c r="AX14" s="335"/>
      <c r="AY14" s="342"/>
      <c r="AZ14" s="340"/>
      <c r="BA14" s="341"/>
      <c r="BB14" s="340"/>
      <c r="BC14" s="393"/>
      <c r="BD14" s="342"/>
      <c r="BE14" s="395"/>
      <c r="BF14" s="315"/>
      <c r="BH14" s="128">
        <v>0.6</v>
      </c>
      <c r="BI14" s="129" t="s">
        <v>50</v>
      </c>
      <c r="BJ14" s="129">
        <v>0.8</v>
      </c>
      <c r="BK14" s="118" t="s">
        <v>51</v>
      </c>
      <c r="BL14" s="130">
        <v>0.95</v>
      </c>
      <c r="BM14" s="303"/>
      <c r="BN14" s="305"/>
      <c r="BO14" s="122"/>
      <c r="BP14" s="122"/>
      <c r="BQ14" s="122"/>
      <c r="BR14" s="122"/>
      <c r="BS14" s="122"/>
      <c r="BT14" s="122"/>
      <c r="BU14" s="122"/>
      <c r="BV14" s="122"/>
      <c r="BW14" s="122"/>
      <c r="BX14" s="122"/>
      <c r="BY14" s="122"/>
      <c r="BZ14" s="122"/>
      <c r="CA14" s="78" t="str">
        <f t="shared" si="5"/>
        <v/>
      </c>
      <c r="CB14" s="79">
        <f t="shared" si="6"/>
        <v>0</v>
      </c>
      <c r="CC14" s="79">
        <f t="shared" si="7"/>
        <v>0</v>
      </c>
      <c r="CD14" s="77">
        <f>IF(ISERROR(VLOOKUP($CA14,【10月】月集計表!$CA:$CC,2,FALSE))=TRUE,0,VLOOKUP($CA14,【10月】月集計表!$CA:$CC,2,FALSE))</f>
        <v>0</v>
      </c>
      <c r="CE14" s="77">
        <f>IF(ISERROR(VLOOKUP($CA14,【10月】月集計表!$CA:$CC,3,FALSE))=TRUE,0,VLOOKUP($CA14,【10月】月集計表!$CA:$CC,3,FALSE))</f>
        <v>0</v>
      </c>
    </row>
    <row r="15" spans="1:83" ht="16.5" customHeight="1">
      <c r="A15" s="453"/>
      <c r="B15" s="148"/>
      <c r="C15" s="20">
        <v>5</v>
      </c>
      <c r="D15" s="24"/>
      <c r="E15" s="151"/>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185"/>
      <c r="AL15" s="23">
        <f t="shared" si="1"/>
        <v>0</v>
      </c>
      <c r="AM15" s="23">
        <f t="shared" si="2"/>
        <v>0</v>
      </c>
      <c r="AN15" s="23">
        <f t="shared" si="3"/>
        <v>0</v>
      </c>
      <c r="AO15" s="23">
        <f t="shared" si="4"/>
        <v>0</v>
      </c>
      <c r="AR15" s="385"/>
      <c r="AS15" s="343" t="str">
        <f ca="1">IF(AS13="","",IFERROR(INDEX(INDIRECT("$B$" &amp; AS13+11 &amp;  ":$F$31"),MATCH("TR",INDIRECT("$B$" &amp; AS13+11 &amp; ":$B$31"),0),2),""))</f>
        <v/>
      </c>
      <c r="AT15" s="344"/>
      <c r="AU15" s="346" t="str">
        <f ca="1">IF(AS13="","",IFERROR(INDEX(INDIRECT("$B$" &amp; AS13+11 &amp;  ":$F$31"),MATCH("TR",INDIRECT("$B$" &amp; AS13+11 &amp; ":$B$31"),0),5),""))</f>
        <v/>
      </c>
      <c r="AV15" s="340"/>
      <c r="AW15" s="341">
        <f>IF(90000&lt;=AV15,90000,AV15)</f>
        <v>0</v>
      </c>
      <c r="AX15" s="335"/>
      <c r="AY15" s="342"/>
      <c r="AZ15" s="340"/>
      <c r="BA15" s="341">
        <f>IF(20000&lt;=AZ15,20000,AZ15)</f>
        <v>0</v>
      </c>
      <c r="BB15" s="340"/>
      <c r="BC15" s="393"/>
      <c r="BD15" s="342"/>
      <c r="BE15" s="395"/>
      <c r="BF15" s="315"/>
      <c r="BH15" s="128">
        <v>0.6</v>
      </c>
      <c r="BI15" s="129" t="s">
        <v>51</v>
      </c>
      <c r="BJ15" s="129"/>
      <c r="BK15" s="118"/>
      <c r="BL15" s="130">
        <v>0.9</v>
      </c>
      <c r="BM15" s="303"/>
      <c r="BN15" s="306"/>
      <c r="BO15" s="122"/>
      <c r="BP15" s="122"/>
      <c r="BQ15" s="122"/>
      <c r="BR15" s="122"/>
      <c r="BS15" s="122"/>
      <c r="BT15" s="122"/>
      <c r="BU15" s="122"/>
      <c r="BV15" s="122"/>
      <c r="BW15" s="122"/>
      <c r="BX15" s="122"/>
      <c r="BY15" s="122"/>
      <c r="BZ15" s="122"/>
      <c r="CA15" s="78" t="str">
        <f t="shared" si="5"/>
        <v/>
      </c>
      <c r="CB15" s="79">
        <f t="shared" si="6"/>
        <v>0</v>
      </c>
      <c r="CC15" s="79">
        <f t="shared" si="7"/>
        <v>0</v>
      </c>
      <c r="CD15" s="77">
        <f>IF(ISERROR(VLOOKUP($CA15,【10月】月集計表!$CA:$CC,2,FALSE))=TRUE,0,VLOOKUP($CA15,【10月】月集計表!$CA:$CC,2,FALSE))</f>
        <v>0</v>
      </c>
      <c r="CE15" s="77">
        <f>IF(ISERROR(VLOOKUP($CA15,【10月】月集計表!$CA:$CC,3,FALSE))=TRUE,0,VLOOKUP($CA15,【10月】月集計表!$CA:$CC,3,FALSE))</f>
        <v>0</v>
      </c>
    </row>
    <row r="16" spans="1:83" ht="16.5" customHeight="1">
      <c r="A16" s="453"/>
      <c r="B16" s="148"/>
      <c r="C16" s="20">
        <v>6</v>
      </c>
      <c r="D16" s="24"/>
      <c r="E16" s="151"/>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185"/>
      <c r="AL16" s="23">
        <f t="shared" si="1"/>
        <v>0</v>
      </c>
      <c r="AM16" s="23">
        <f t="shared" si="2"/>
        <v>0</v>
      </c>
      <c r="AN16" s="23">
        <f t="shared" si="3"/>
        <v>0</v>
      </c>
      <c r="AO16" s="23">
        <f t="shared" si="4"/>
        <v>0</v>
      </c>
      <c r="AR16" s="385"/>
      <c r="AS16" s="343"/>
      <c r="AT16" s="345"/>
      <c r="AU16" s="523"/>
      <c r="AV16" s="348"/>
      <c r="AW16" s="341"/>
      <c r="AX16" s="335"/>
      <c r="AY16" s="342"/>
      <c r="AZ16" s="340"/>
      <c r="BA16" s="341"/>
      <c r="BB16" s="340"/>
      <c r="BC16" s="393"/>
      <c r="BD16" s="342"/>
      <c r="BE16" s="395"/>
      <c r="BF16" s="315"/>
      <c r="CA16" s="78" t="str">
        <f t="shared" si="5"/>
        <v/>
      </c>
      <c r="CB16" s="79">
        <f t="shared" si="6"/>
        <v>0</v>
      </c>
      <c r="CC16" s="79">
        <f t="shared" si="7"/>
        <v>0</v>
      </c>
      <c r="CD16" s="77">
        <f>IF(ISERROR(VLOOKUP($CA16,【10月】月集計表!$CA:$CC,2,FALSE))=TRUE,0,VLOOKUP($CA16,【10月】月集計表!$CA:$CC,2,FALSE))</f>
        <v>0</v>
      </c>
      <c r="CE16" s="77">
        <f>IF(ISERROR(VLOOKUP($CA16,【10月】月集計表!$CA:$CC,3,FALSE))=TRUE,0,VLOOKUP($CA16,【10月】月集計表!$CA:$CC,3,FALSE))</f>
        <v>0</v>
      </c>
    </row>
    <row r="17" spans="1:83" ht="16.5" customHeight="1">
      <c r="A17" s="453"/>
      <c r="B17" s="148"/>
      <c r="C17" s="20">
        <v>7</v>
      </c>
      <c r="D17" s="24"/>
      <c r="E17" s="151"/>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185"/>
      <c r="AL17" s="23">
        <f t="shared" si="1"/>
        <v>0</v>
      </c>
      <c r="AM17" s="23">
        <f t="shared" si="2"/>
        <v>0</v>
      </c>
      <c r="AN17" s="23">
        <f t="shared" si="3"/>
        <v>0</v>
      </c>
      <c r="AO17" s="23">
        <f t="shared" si="4"/>
        <v>0</v>
      </c>
      <c r="AR17" s="385"/>
      <c r="AS17" s="343" t="str">
        <f ca="1">IF(AS15="","",IFERROR(INDEX(INDIRECT("$B$" &amp; AS15+11 &amp;  ":$F$31"),MATCH("TR",INDIRECT("$B$" &amp; AS15+11 &amp; ":$B$31"),0),2),""))</f>
        <v/>
      </c>
      <c r="AT17" s="344"/>
      <c r="AU17" s="346" t="str">
        <f ca="1">IF(AS15="","",IFERROR(INDEX(INDIRECT("$B$" &amp; AS15+11 &amp;  ":$F$31"),MATCH("TR",INDIRECT("$B$" &amp; AS15+11 &amp; ":$B$31"),0),5),""))</f>
        <v/>
      </c>
      <c r="AV17" s="340"/>
      <c r="AW17" s="341">
        <f>IF(90000&lt;=AV17,90000,AV17)</f>
        <v>0</v>
      </c>
      <c r="AX17" s="335"/>
      <c r="AY17" s="342"/>
      <c r="AZ17" s="340"/>
      <c r="BA17" s="341">
        <f>IF(20000&lt;=AZ17,20000,AZ17)</f>
        <v>0</v>
      </c>
      <c r="BB17" s="340"/>
      <c r="BC17" s="393"/>
      <c r="BD17" s="342"/>
      <c r="BE17" s="395"/>
      <c r="BF17" s="315"/>
      <c r="CA17" s="78" t="str">
        <f t="shared" si="5"/>
        <v/>
      </c>
      <c r="CB17" s="79">
        <f t="shared" si="6"/>
        <v>0</v>
      </c>
      <c r="CC17" s="79">
        <f t="shared" si="7"/>
        <v>0</v>
      </c>
      <c r="CD17" s="77">
        <f>IF(ISERROR(VLOOKUP($CA17,【10月】月集計表!$CA:$CC,2,FALSE))=TRUE,0,VLOOKUP($CA17,【10月】月集計表!$CA:$CC,2,FALSE))</f>
        <v>0</v>
      </c>
      <c r="CE17" s="77">
        <f>IF(ISERROR(VLOOKUP($CA17,【10月】月集計表!$CA:$CC,3,FALSE))=TRUE,0,VLOOKUP($CA17,【10月】月集計表!$CA:$CC,3,FALSE))</f>
        <v>0</v>
      </c>
    </row>
    <row r="18" spans="1:83" ht="16.5" customHeight="1" thickBot="1">
      <c r="A18" s="453"/>
      <c r="B18" s="148"/>
      <c r="C18" s="20">
        <v>8</v>
      </c>
      <c r="D18" s="24"/>
      <c r="E18" s="151"/>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185"/>
      <c r="AL18" s="23">
        <f t="shared" si="1"/>
        <v>0</v>
      </c>
      <c r="AM18" s="23">
        <f t="shared" si="2"/>
        <v>0</v>
      </c>
      <c r="AN18" s="23">
        <f t="shared" si="3"/>
        <v>0</v>
      </c>
      <c r="AO18" s="23">
        <f t="shared" si="4"/>
        <v>0</v>
      </c>
      <c r="AR18" s="386"/>
      <c r="AS18" s="349"/>
      <c r="AT18" s="350"/>
      <c r="AU18" s="525"/>
      <c r="AV18" s="352"/>
      <c r="AW18" s="397"/>
      <c r="AX18" s="336"/>
      <c r="AY18" s="355"/>
      <c r="AZ18" s="354"/>
      <c r="BA18" s="353"/>
      <c r="BB18" s="354"/>
      <c r="BC18" s="394"/>
      <c r="BD18" s="355"/>
      <c r="BE18" s="396"/>
      <c r="BF18" s="316"/>
      <c r="CA18" s="78" t="str">
        <f t="shared" si="5"/>
        <v/>
      </c>
      <c r="CB18" s="79">
        <f t="shared" si="6"/>
        <v>0</v>
      </c>
      <c r="CC18" s="79">
        <f t="shared" si="7"/>
        <v>0</v>
      </c>
      <c r="CD18" s="77">
        <f>IF(ISERROR(VLOOKUP($CA18,【10月】月集計表!$CA:$CC,2,FALSE))=TRUE,0,VLOOKUP($CA18,【10月】月集計表!$CA:$CC,2,FALSE))</f>
        <v>0</v>
      </c>
      <c r="CE18" s="77">
        <f>IF(ISERROR(VLOOKUP($CA18,【10月】月集計表!$CA:$CC,3,FALSE))=TRUE,0,VLOOKUP($CA18,【10月】月集計表!$CA:$CC,3,FALSE))</f>
        <v>0</v>
      </c>
    </row>
    <row r="19" spans="1:83" ht="16.5" customHeight="1" thickTop="1">
      <c r="A19" s="453"/>
      <c r="B19" s="148"/>
      <c r="C19" s="20">
        <v>9</v>
      </c>
      <c r="D19" s="24"/>
      <c r="E19" s="151"/>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185"/>
      <c r="AL19" s="23">
        <f t="shared" si="1"/>
        <v>0</v>
      </c>
      <c r="AM19" s="23">
        <f t="shared" si="2"/>
        <v>0</v>
      </c>
      <c r="AN19" s="23">
        <f t="shared" si="3"/>
        <v>0</v>
      </c>
      <c r="AO19" s="23">
        <f t="shared" si="4"/>
        <v>0</v>
      </c>
      <c r="AR19" s="384" t="s">
        <v>136</v>
      </c>
      <c r="AS19" s="387" t="str">
        <f>IFERROR(INDEX($B$11:$F$31,MATCH("FW1",$B$11:$B$31,0),2),"")</f>
        <v/>
      </c>
      <c r="AT19" s="389"/>
      <c r="AU19" s="391" t="str">
        <f>IFERROR(INDEX($B$11:$F$31,MATCH("FW1",$B$11:$B$31,0),5),"")</f>
        <v/>
      </c>
      <c r="AV19" s="379"/>
      <c r="AW19" s="382">
        <f>IF($BM$12*90000&lt;=AV19,$BM$12*90000,AV19)</f>
        <v>0</v>
      </c>
      <c r="AX19" s="383"/>
      <c r="AY19" s="361">
        <f>IF(10000&lt;=AX19,10000,AX19)</f>
        <v>0</v>
      </c>
      <c r="AZ19" s="365"/>
      <c r="BA19" s="361">
        <f>IF(20000&lt;=AZ19,20000,AZ19)</f>
        <v>0</v>
      </c>
      <c r="BB19" s="379"/>
      <c r="BC19" s="380"/>
      <c r="BD19" s="381"/>
      <c r="BE19" s="357"/>
      <c r="BF19" s="358"/>
      <c r="CA19" s="78" t="str">
        <f t="shared" si="5"/>
        <v/>
      </c>
      <c r="CB19" s="79">
        <f t="shared" si="6"/>
        <v>0</v>
      </c>
      <c r="CC19" s="79">
        <f t="shared" si="7"/>
        <v>0</v>
      </c>
      <c r="CD19" s="77">
        <f>IF(ISERROR(VLOOKUP($CA19,【10月】月集計表!$CA:$CC,2,FALSE))=TRUE,0,VLOOKUP($CA19,【10月】月集計表!$CA:$CC,2,FALSE))</f>
        <v>0</v>
      </c>
      <c r="CE19" s="77">
        <f>IF(ISERROR(VLOOKUP($CA19,【10月】月集計表!$CA:$CC,3,FALSE))=TRUE,0,VLOOKUP($CA19,【10月】月集計表!$CA:$CC,3,FALSE))</f>
        <v>0</v>
      </c>
    </row>
    <row r="20" spans="1:83" ht="16.5" customHeight="1">
      <c r="A20" s="453"/>
      <c r="B20" s="148"/>
      <c r="C20" s="20">
        <v>10</v>
      </c>
      <c r="D20" s="24"/>
      <c r="E20" s="151"/>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185"/>
      <c r="AL20" s="23">
        <f t="shared" si="1"/>
        <v>0</v>
      </c>
      <c r="AM20" s="23">
        <f t="shared" si="2"/>
        <v>0</v>
      </c>
      <c r="AN20" s="23">
        <f t="shared" si="3"/>
        <v>0</v>
      </c>
      <c r="AO20" s="23">
        <f t="shared" si="4"/>
        <v>0</v>
      </c>
      <c r="AR20" s="385"/>
      <c r="AS20" s="388"/>
      <c r="AT20" s="390"/>
      <c r="AU20" s="523"/>
      <c r="AV20" s="371"/>
      <c r="AW20" s="372"/>
      <c r="AX20" s="373"/>
      <c r="AY20" s="341"/>
      <c r="AZ20" s="340"/>
      <c r="BA20" s="341"/>
      <c r="BB20" s="368"/>
      <c r="BC20" s="369"/>
      <c r="BD20" s="370"/>
      <c r="BE20" s="313"/>
      <c r="BF20" s="315"/>
      <c r="CA20" s="78" t="str">
        <f t="shared" si="5"/>
        <v/>
      </c>
      <c r="CB20" s="79">
        <f t="shared" si="6"/>
        <v>0</v>
      </c>
      <c r="CC20" s="79">
        <f t="shared" si="7"/>
        <v>0</v>
      </c>
      <c r="CD20" s="77">
        <f>IF(ISERROR(VLOOKUP($CA20,【10月】月集計表!$CA:$CC,2,FALSE))=TRUE,0,VLOOKUP($CA20,【10月】月集計表!$CA:$CC,2,FALSE))</f>
        <v>0</v>
      </c>
      <c r="CE20" s="77">
        <f>IF(ISERROR(VLOOKUP($CA20,【10月】月集計表!$CA:$CC,3,FALSE))=TRUE,0,VLOOKUP($CA20,【10月】月集計表!$CA:$CC,3,FALSE))</f>
        <v>0</v>
      </c>
    </row>
    <row r="21" spans="1:83" ht="16.5" customHeight="1">
      <c r="A21" s="453"/>
      <c r="B21" s="148"/>
      <c r="C21" s="20">
        <v>11</v>
      </c>
      <c r="D21" s="24"/>
      <c r="E21" s="151"/>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185"/>
      <c r="AL21" s="23">
        <f t="shared" si="1"/>
        <v>0</v>
      </c>
      <c r="AM21" s="23">
        <f t="shared" si="2"/>
        <v>0</v>
      </c>
      <c r="AN21" s="23">
        <f t="shared" si="3"/>
        <v>0</v>
      </c>
      <c r="AO21" s="23">
        <f t="shared" si="4"/>
        <v>0</v>
      </c>
      <c r="AR21" s="385"/>
      <c r="AS21" s="343" t="str">
        <f ca="1">IF(AS19="","",IFERROR(INDEX(INDIRECT("$B$" &amp; AS19+11 &amp;  ":$F$31"),MATCH("FW1",INDIRECT("$B$" &amp; AS19+11 &amp; ":$B$31"),0),2),""))</f>
        <v/>
      </c>
      <c r="AT21" s="344"/>
      <c r="AU21" s="359" t="str">
        <f ca="1">IF(AS19="","",IFERROR(INDEX(INDIRECT("$B$" &amp; AS19+11 &amp;  ":$F$31"),MATCH("FW1",INDIRECT("$B$" &amp; AS19+11 &amp; ":$B$31"),0),5),""))</f>
        <v/>
      </c>
      <c r="AV21" s="368"/>
      <c r="AW21" s="372">
        <f t="shared" ref="AW21" si="8">IF($BM$12*90000&lt;=AV21,$BM$12*90000,AV21)</f>
        <v>0</v>
      </c>
      <c r="AX21" s="373"/>
      <c r="AY21" s="341">
        <f>IF(10000&lt;=AX21,10000,AX21)</f>
        <v>0</v>
      </c>
      <c r="AZ21" s="340"/>
      <c r="BA21" s="341">
        <f>IF(20000&lt;=AZ21,20000,AZ21)</f>
        <v>0</v>
      </c>
      <c r="BB21" s="368"/>
      <c r="BC21" s="369"/>
      <c r="BD21" s="370"/>
      <c r="BE21" s="313"/>
      <c r="BF21" s="315"/>
      <c r="CA21" s="78" t="str">
        <f t="shared" si="5"/>
        <v/>
      </c>
      <c r="CB21" s="79">
        <f t="shared" si="6"/>
        <v>0</v>
      </c>
      <c r="CC21" s="79">
        <f t="shared" si="7"/>
        <v>0</v>
      </c>
      <c r="CD21" s="77">
        <f>IF(ISERROR(VLOOKUP($CA21,【10月】月集計表!$CA:$CC,2,FALSE))=TRUE,0,VLOOKUP($CA21,【10月】月集計表!$CA:$CC,2,FALSE))</f>
        <v>0</v>
      </c>
      <c r="CE21" s="77">
        <f>IF(ISERROR(VLOOKUP($CA21,【10月】月集計表!$CA:$CC,3,FALSE))=TRUE,0,VLOOKUP($CA21,【10月】月集計表!$CA:$CC,3,FALSE))</f>
        <v>0</v>
      </c>
    </row>
    <row r="22" spans="1:83" ht="16.5" customHeight="1">
      <c r="A22" s="453"/>
      <c r="B22" s="148"/>
      <c r="C22" s="20">
        <v>12</v>
      </c>
      <c r="D22" s="24"/>
      <c r="E22" s="151"/>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185"/>
      <c r="AL22" s="23">
        <f t="shared" si="1"/>
        <v>0</v>
      </c>
      <c r="AM22" s="23">
        <f t="shared" si="2"/>
        <v>0</v>
      </c>
      <c r="AN22" s="23">
        <f t="shared" si="3"/>
        <v>0</v>
      </c>
      <c r="AO22" s="23">
        <f t="shared" si="4"/>
        <v>0</v>
      </c>
      <c r="AR22" s="385"/>
      <c r="AS22" s="343"/>
      <c r="AT22" s="345"/>
      <c r="AU22" s="360"/>
      <c r="AV22" s="371"/>
      <c r="AW22" s="372"/>
      <c r="AX22" s="373"/>
      <c r="AY22" s="341"/>
      <c r="AZ22" s="340"/>
      <c r="BA22" s="341"/>
      <c r="BB22" s="368"/>
      <c r="BC22" s="369"/>
      <c r="BD22" s="370"/>
      <c r="BE22" s="313"/>
      <c r="BF22" s="315"/>
      <c r="CA22" s="78" t="str">
        <f t="shared" si="5"/>
        <v/>
      </c>
      <c r="CB22" s="79">
        <f t="shared" si="6"/>
        <v>0</v>
      </c>
      <c r="CC22" s="79">
        <f t="shared" si="7"/>
        <v>0</v>
      </c>
      <c r="CD22" s="77">
        <f>IF(ISERROR(VLOOKUP($CA22,【10月】月集計表!$CA:$CC,2,FALSE))=TRUE,0,VLOOKUP($CA22,【10月】月集計表!$CA:$CC,2,FALSE))</f>
        <v>0</v>
      </c>
      <c r="CE22" s="77">
        <f>IF(ISERROR(VLOOKUP($CA22,【10月】月集計表!$CA:$CC,3,FALSE))=TRUE,0,VLOOKUP($CA22,【10月】月集計表!$CA:$CC,3,FALSE))</f>
        <v>0</v>
      </c>
    </row>
    <row r="23" spans="1:83" ht="16.5" customHeight="1">
      <c r="A23" s="453"/>
      <c r="B23" s="148"/>
      <c r="C23" s="20">
        <v>13</v>
      </c>
      <c r="D23" s="24"/>
      <c r="E23" s="151"/>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185"/>
      <c r="AL23" s="23">
        <f t="shared" si="1"/>
        <v>0</v>
      </c>
      <c r="AM23" s="23">
        <f t="shared" si="2"/>
        <v>0</v>
      </c>
      <c r="AN23" s="23">
        <f t="shared" si="3"/>
        <v>0</v>
      </c>
      <c r="AO23" s="23">
        <f t="shared" si="4"/>
        <v>0</v>
      </c>
      <c r="AR23" s="385"/>
      <c r="AS23" s="343" t="str">
        <f ca="1">IF(AS21="","",IFERROR(INDEX(INDIRECT("$B$" &amp; AS21+11 &amp;  ":$F$31"),MATCH("FW1",INDIRECT("$B$" &amp; AS21+11 &amp; ":$B$31"),0),2),""))</f>
        <v/>
      </c>
      <c r="AT23" s="344"/>
      <c r="AU23" s="346" t="str">
        <f ca="1">IF(AS21="","",IFERROR(INDEX(INDIRECT("$B$" &amp; AS21+11 &amp;  ":$F$31"),MATCH("FW1",INDIRECT("$B$" &amp; AS21+11 &amp; ":$B$31"),0),5),""))</f>
        <v/>
      </c>
      <c r="AV23" s="368"/>
      <c r="AW23" s="372">
        <f t="shared" ref="AW23" si="9">IF($BM$12*90000&lt;=AV23,$BM$12*90000,AV23)</f>
        <v>0</v>
      </c>
      <c r="AX23" s="373"/>
      <c r="AY23" s="341">
        <f>IF(10000&lt;=AX23,10000,AX23)</f>
        <v>0</v>
      </c>
      <c r="AZ23" s="340"/>
      <c r="BA23" s="341">
        <f>IF(20000&lt;=AZ23,20000,AZ23)</f>
        <v>0</v>
      </c>
      <c r="BB23" s="368"/>
      <c r="BC23" s="369"/>
      <c r="BD23" s="370"/>
      <c r="BE23" s="313"/>
      <c r="BF23" s="315"/>
      <c r="CA23" s="78" t="str">
        <f t="shared" si="5"/>
        <v/>
      </c>
      <c r="CB23" s="79">
        <f t="shared" si="6"/>
        <v>0</v>
      </c>
      <c r="CC23" s="79">
        <f t="shared" si="7"/>
        <v>0</v>
      </c>
      <c r="CD23" s="77">
        <f>IF(ISERROR(VLOOKUP($CA23,【10月】月集計表!$CA:$CC,2,FALSE))=TRUE,0,VLOOKUP($CA23,【10月】月集計表!$CA:$CC,2,FALSE))</f>
        <v>0</v>
      </c>
      <c r="CE23" s="77">
        <f>IF(ISERROR(VLOOKUP($CA23,【10月】月集計表!$CA:$CC,3,FALSE))=TRUE,0,VLOOKUP($CA23,【10月】月集計表!$CA:$CC,3,FALSE))</f>
        <v>0</v>
      </c>
    </row>
    <row r="24" spans="1:83" ht="16.5" customHeight="1">
      <c r="A24" s="453"/>
      <c r="B24" s="148"/>
      <c r="C24" s="20">
        <v>14</v>
      </c>
      <c r="D24" s="24"/>
      <c r="E24" s="151"/>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185"/>
      <c r="AL24" s="23">
        <f t="shared" si="1"/>
        <v>0</v>
      </c>
      <c r="AM24" s="23">
        <f t="shared" si="2"/>
        <v>0</v>
      </c>
      <c r="AN24" s="23">
        <f t="shared" si="3"/>
        <v>0</v>
      </c>
      <c r="AO24" s="23">
        <f t="shared" si="4"/>
        <v>0</v>
      </c>
      <c r="AR24" s="385"/>
      <c r="AS24" s="343"/>
      <c r="AT24" s="345"/>
      <c r="AU24" s="523"/>
      <c r="AV24" s="371"/>
      <c r="AW24" s="372"/>
      <c r="AX24" s="373"/>
      <c r="AY24" s="341"/>
      <c r="AZ24" s="340"/>
      <c r="BA24" s="341"/>
      <c r="BB24" s="368"/>
      <c r="BC24" s="369"/>
      <c r="BD24" s="370"/>
      <c r="BE24" s="313"/>
      <c r="BF24" s="315"/>
      <c r="CA24" s="78" t="str">
        <f t="shared" si="5"/>
        <v/>
      </c>
      <c r="CB24" s="79">
        <f t="shared" si="6"/>
        <v>0</v>
      </c>
      <c r="CC24" s="79">
        <f t="shared" si="7"/>
        <v>0</v>
      </c>
      <c r="CD24" s="77">
        <f>IF(ISERROR(VLOOKUP($CA24,【10月】月集計表!$CA:$CC,2,FALSE))=TRUE,0,VLOOKUP($CA24,【10月】月集計表!$CA:$CC,2,FALSE))</f>
        <v>0</v>
      </c>
      <c r="CE24" s="77">
        <f>IF(ISERROR(VLOOKUP($CA24,【10月】月集計表!$CA:$CC,3,FALSE))=TRUE,0,VLOOKUP($CA24,【10月】月集計表!$CA:$CC,3,FALSE))</f>
        <v>0</v>
      </c>
    </row>
    <row r="25" spans="1:83" ht="16.5" customHeight="1">
      <c r="A25" s="453"/>
      <c r="B25" s="148"/>
      <c r="C25" s="20">
        <v>15</v>
      </c>
      <c r="D25" s="24"/>
      <c r="E25" s="151"/>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185"/>
      <c r="AL25" s="23">
        <f t="shared" si="1"/>
        <v>0</v>
      </c>
      <c r="AM25" s="23">
        <f t="shared" si="2"/>
        <v>0</v>
      </c>
      <c r="AN25" s="23">
        <f t="shared" si="3"/>
        <v>0</v>
      </c>
      <c r="AO25" s="23">
        <f t="shared" si="4"/>
        <v>0</v>
      </c>
      <c r="AR25" s="385"/>
      <c r="AS25" s="343" t="str">
        <f ca="1">IF(AS23="","",IFERROR(INDEX(INDIRECT("$B$" &amp; AS23+11 &amp;  ":$F$31"),MATCH("FW1",INDIRECT("$B$" &amp; AS23+11 &amp; ":$B$31"),0),2),""))</f>
        <v/>
      </c>
      <c r="AT25" s="344"/>
      <c r="AU25" s="346" t="str">
        <f ca="1">IF(AS23="","",IFERROR(INDEX(INDIRECT("$B$" &amp; AS23+11 &amp;  ":$F$31"),MATCH("FW1",INDIRECT("$B$" &amp; AS23+11 &amp; ":$B$31"),0),5),""))</f>
        <v/>
      </c>
      <c r="AV25" s="368"/>
      <c r="AW25" s="372">
        <f t="shared" ref="AW25" si="10">IF($BM$12*90000&lt;=AV25,$BM$12*90000,AV25)</f>
        <v>0</v>
      </c>
      <c r="AX25" s="373"/>
      <c r="AY25" s="341">
        <f>IF(10000&lt;=AX25,10000,AX25)</f>
        <v>0</v>
      </c>
      <c r="AZ25" s="340"/>
      <c r="BA25" s="341">
        <f>IF(20000&lt;=AZ25,20000,AZ25)</f>
        <v>0</v>
      </c>
      <c r="BB25" s="368"/>
      <c r="BC25" s="369"/>
      <c r="BD25" s="370"/>
      <c r="BE25" s="313"/>
      <c r="BF25" s="315"/>
      <c r="CA25" s="78" t="str">
        <f t="shared" si="5"/>
        <v/>
      </c>
      <c r="CB25" s="79">
        <f t="shared" si="6"/>
        <v>0</v>
      </c>
      <c r="CC25" s="79">
        <f t="shared" si="7"/>
        <v>0</v>
      </c>
      <c r="CD25" s="77">
        <f>IF(ISERROR(VLOOKUP($CA25,【10月】月集計表!$CA:$CC,2,FALSE))=TRUE,0,VLOOKUP($CA25,【10月】月集計表!$CA:$CC,2,FALSE))</f>
        <v>0</v>
      </c>
      <c r="CE25" s="77">
        <f>IF(ISERROR(VLOOKUP($CA25,【10月】月集計表!$CA:$CC,3,FALSE))=TRUE,0,VLOOKUP($CA25,【10月】月集計表!$CA:$CC,3,FALSE))</f>
        <v>0</v>
      </c>
    </row>
    <row r="26" spans="1:83" ht="16.5" customHeight="1">
      <c r="A26" s="453"/>
      <c r="B26" s="148"/>
      <c r="C26" s="20">
        <v>16</v>
      </c>
      <c r="D26" s="24"/>
      <c r="E26" s="151"/>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185"/>
      <c r="AL26" s="23">
        <f t="shared" si="1"/>
        <v>0</v>
      </c>
      <c r="AM26" s="23">
        <f t="shared" si="2"/>
        <v>0</v>
      </c>
      <c r="AN26" s="23">
        <f t="shared" si="3"/>
        <v>0</v>
      </c>
      <c r="AO26" s="23">
        <f t="shared" si="4"/>
        <v>0</v>
      </c>
      <c r="AR26" s="385"/>
      <c r="AS26" s="343"/>
      <c r="AT26" s="345"/>
      <c r="AU26" s="523"/>
      <c r="AV26" s="371"/>
      <c r="AW26" s="372"/>
      <c r="AX26" s="373"/>
      <c r="AY26" s="341"/>
      <c r="AZ26" s="340"/>
      <c r="BA26" s="341"/>
      <c r="BB26" s="368"/>
      <c r="BC26" s="369"/>
      <c r="BD26" s="370"/>
      <c r="BE26" s="313"/>
      <c r="BF26" s="315"/>
      <c r="CA26" s="78" t="str">
        <f t="shared" si="5"/>
        <v/>
      </c>
      <c r="CB26" s="79">
        <f t="shared" si="6"/>
        <v>0</v>
      </c>
      <c r="CC26" s="79">
        <f t="shared" si="7"/>
        <v>0</v>
      </c>
      <c r="CD26" s="77">
        <f>IF(ISERROR(VLOOKUP($CA26,【10月】月集計表!$CA:$CC,2,FALSE))=TRUE,0,VLOOKUP($CA26,【10月】月集計表!$CA:$CC,2,FALSE))</f>
        <v>0</v>
      </c>
      <c r="CE26" s="77">
        <f>IF(ISERROR(VLOOKUP($CA26,【10月】月集計表!$CA:$CC,3,FALSE))=TRUE,0,VLOOKUP($CA26,【10月】月集計表!$CA:$CC,3,FALSE))</f>
        <v>0</v>
      </c>
    </row>
    <row r="27" spans="1:83" ht="16.5" customHeight="1">
      <c r="A27" s="453"/>
      <c r="B27" s="148"/>
      <c r="C27" s="20">
        <v>17</v>
      </c>
      <c r="D27" s="24"/>
      <c r="E27" s="151"/>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185"/>
      <c r="AL27" s="23">
        <f t="shared" si="1"/>
        <v>0</v>
      </c>
      <c r="AM27" s="23">
        <f t="shared" si="2"/>
        <v>0</v>
      </c>
      <c r="AN27" s="23">
        <f t="shared" si="3"/>
        <v>0</v>
      </c>
      <c r="AO27" s="23">
        <f t="shared" si="4"/>
        <v>0</v>
      </c>
      <c r="AR27" s="385"/>
      <c r="AS27" s="343" t="str">
        <f ca="1">IF(AS25="","",IFERROR(INDEX(INDIRECT("$B$" &amp; AS25+11 &amp;  ":$F$31"),MATCH("FW1",INDIRECT("$B$" &amp; AS25+11 &amp; ":$B$31"),0),2),""))</f>
        <v/>
      </c>
      <c r="AT27" s="344"/>
      <c r="AU27" s="346" t="str">
        <f ca="1">IF(AS25="","",IFERROR(INDEX(INDIRECT("$B$" &amp; AS25+11 &amp;  ":$F$31"),MATCH("FW1",INDIRECT("$B$" &amp; AS25+11 &amp; ":$B$31"),0),5),""))</f>
        <v/>
      </c>
      <c r="AV27" s="368"/>
      <c r="AW27" s="372">
        <f t="shared" ref="AW27" si="11">IF($BM$12*90000&lt;=AV27,$BM$12*90000,AV27)</f>
        <v>0</v>
      </c>
      <c r="AX27" s="373"/>
      <c r="AY27" s="341">
        <f>IF(10000&lt;=AX27,10000,AX27)</f>
        <v>0</v>
      </c>
      <c r="AZ27" s="340"/>
      <c r="BA27" s="341">
        <f>IF(20000&lt;=AZ27,20000,AZ27)</f>
        <v>0</v>
      </c>
      <c r="BB27" s="368"/>
      <c r="BC27" s="369"/>
      <c r="BD27" s="370"/>
      <c r="BE27" s="313"/>
      <c r="BF27" s="315"/>
      <c r="CA27" s="78" t="str">
        <f t="shared" si="5"/>
        <v/>
      </c>
      <c r="CB27" s="79">
        <f t="shared" si="6"/>
        <v>0</v>
      </c>
      <c r="CC27" s="79">
        <f t="shared" si="7"/>
        <v>0</v>
      </c>
      <c r="CD27" s="77">
        <f>IF(ISERROR(VLOOKUP($CA27,【10月】月集計表!$CA:$CC,2,FALSE))=TRUE,0,VLOOKUP($CA27,【10月】月集計表!$CA:$CC,2,FALSE))</f>
        <v>0</v>
      </c>
      <c r="CE27" s="77">
        <f>IF(ISERROR(VLOOKUP($CA27,【10月】月集計表!$CA:$CC,3,FALSE))=TRUE,0,VLOOKUP($CA27,【10月】月集計表!$CA:$CC,3,FALSE))</f>
        <v>0</v>
      </c>
    </row>
    <row r="28" spans="1:83" ht="16.5" customHeight="1" thickBot="1">
      <c r="A28" s="453"/>
      <c r="B28" s="148"/>
      <c r="C28" s="20">
        <v>18</v>
      </c>
      <c r="D28" s="24"/>
      <c r="E28" s="151"/>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185"/>
      <c r="AL28" s="23">
        <f t="shared" si="1"/>
        <v>0</v>
      </c>
      <c r="AM28" s="23">
        <f t="shared" si="2"/>
        <v>0</v>
      </c>
      <c r="AN28" s="23">
        <f t="shared" si="3"/>
        <v>0</v>
      </c>
      <c r="AO28" s="23">
        <f t="shared" si="4"/>
        <v>0</v>
      </c>
      <c r="AR28" s="386"/>
      <c r="AS28" s="349"/>
      <c r="AT28" s="350"/>
      <c r="AU28" s="525"/>
      <c r="AV28" s="392"/>
      <c r="AW28" s="374"/>
      <c r="AX28" s="375"/>
      <c r="AY28" s="353"/>
      <c r="AZ28" s="354"/>
      <c r="BA28" s="353"/>
      <c r="BB28" s="376"/>
      <c r="BC28" s="377"/>
      <c r="BD28" s="378"/>
      <c r="BE28" s="314"/>
      <c r="BF28" s="316"/>
      <c r="CA28" s="78" t="str">
        <f t="shared" si="5"/>
        <v/>
      </c>
      <c r="CB28" s="79">
        <f t="shared" si="6"/>
        <v>0</v>
      </c>
      <c r="CC28" s="79">
        <f t="shared" si="7"/>
        <v>0</v>
      </c>
      <c r="CD28" s="77">
        <f>IF(ISERROR(VLOOKUP($CA28,【10月】月集計表!$CA:$CC,2,FALSE))=TRUE,0,VLOOKUP($CA28,【10月】月集計表!$CA:$CC,2,FALSE))</f>
        <v>0</v>
      </c>
      <c r="CE28" s="77">
        <f>IF(ISERROR(VLOOKUP($CA28,【10月】月集計表!$CA:$CC,3,FALSE))=TRUE,0,VLOOKUP($CA28,【10月】月集計表!$CA:$CC,3,FALSE))</f>
        <v>0</v>
      </c>
    </row>
    <row r="29" spans="1:83" ht="16.5" customHeight="1">
      <c r="A29" s="453"/>
      <c r="B29" s="148"/>
      <c r="C29" s="20">
        <v>19</v>
      </c>
      <c r="D29" s="24"/>
      <c r="E29" s="151"/>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185"/>
      <c r="AL29" s="23">
        <f t="shared" si="1"/>
        <v>0</v>
      </c>
      <c r="AM29" s="23">
        <f t="shared" si="2"/>
        <v>0</v>
      </c>
      <c r="AN29" s="23">
        <f t="shared" si="3"/>
        <v>0</v>
      </c>
      <c r="AO29" s="23">
        <f t="shared" si="4"/>
        <v>0</v>
      </c>
      <c r="AR29" s="384" t="s">
        <v>137</v>
      </c>
      <c r="AS29" s="387" t="str">
        <f>IFERROR(INDEX($B$11:$F$31,MATCH("FW2",$B$11:$B$31,0),2),"")</f>
        <v/>
      </c>
      <c r="AT29" s="389"/>
      <c r="AU29" s="391" t="str">
        <f>IFERROR(INDEX($B$11:$F$31,MATCH("FW2",$B$11:$B$31,0),5),"")</f>
        <v/>
      </c>
      <c r="AV29" s="365"/>
      <c r="AW29" s="367">
        <f>IF(90000&lt;=AV29,90000,AV29)</f>
        <v>0</v>
      </c>
      <c r="AX29" s="365"/>
      <c r="AY29" s="361">
        <f>IF(10000&lt;=AX29,10000,AX29)</f>
        <v>0</v>
      </c>
      <c r="AZ29" s="362"/>
      <c r="BA29" s="363"/>
      <c r="BB29" s="362"/>
      <c r="BC29" s="366"/>
      <c r="BD29" s="356"/>
      <c r="BE29" s="357"/>
      <c r="BF29" s="358"/>
      <c r="CA29" s="78" t="str">
        <f t="shared" si="5"/>
        <v/>
      </c>
      <c r="CB29" s="79">
        <f t="shared" si="6"/>
        <v>0</v>
      </c>
      <c r="CC29" s="79">
        <f t="shared" si="7"/>
        <v>0</v>
      </c>
      <c r="CD29" s="77">
        <f>IF(ISERROR(VLOOKUP($CA29,【10月】月集計表!$CA:$CC,2,FALSE))=TRUE,0,VLOOKUP($CA29,【10月】月集計表!$CA:$CC,2,FALSE))</f>
        <v>0</v>
      </c>
      <c r="CE29" s="77">
        <f>IF(ISERROR(VLOOKUP($CA29,【10月】月集計表!$CA:$CC,3,FALSE))=TRUE,0,VLOOKUP($CA29,【10月】月集計表!$CA:$CC,3,FALSE))</f>
        <v>0</v>
      </c>
    </row>
    <row r="30" spans="1:83" ht="16.5" customHeight="1" thickBot="1">
      <c r="A30" s="453"/>
      <c r="B30" s="149"/>
      <c r="C30" s="20">
        <v>20</v>
      </c>
      <c r="D30" s="63"/>
      <c r="E30" s="152"/>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186"/>
      <c r="AL30" s="28">
        <f>COUNTA(G30:AK30)-COUNTIF(G30:AK30,"集")-COUNTIF(G30:AK30,"休")-COUNTIF(G30:AK30,"外")</f>
        <v>0</v>
      </c>
      <c r="AM30" s="28">
        <f t="shared" si="2"/>
        <v>0</v>
      </c>
      <c r="AN30" s="28">
        <f t="shared" si="3"/>
        <v>0</v>
      </c>
      <c r="AO30" s="28">
        <f t="shared" si="4"/>
        <v>0</v>
      </c>
      <c r="AR30" s="385"/>
      <c r="AS30" s="388"/>
      <c r="AT30" s="390"/>
      <c r="AU30" s="523"/>
      <c r="AV30" s="348"/>
      <c r="AW30" s="341"/>
      <c r="AX30" s="340"/>
      <c r="AY30" s="341"/>
      <c r="AZ30" s="335"/>
      <c r="BA30" s="342"/>
      <c r="BB30" s="335"/>
      <c r="BC30" s="334"/>
      <c r="BD30" s="338"/>
      <c r="BE30" s="313"/>
      <c r="BF30" s="315"/>
      <c r="CA30" s="78" t="str">
        <f t="shared" si="5"/>
        <v/>
      </c>
      <c r="CB30" s="79">
        <f t="shared" si="6"/>
        <v>0</v>
      </c>
      <c r="CC30" s="79">
        <f t="shared" si="7"/>
        <v>0</v>
      </c>
      <c r="CD30" s="77">
        <f>IF(ISERROR(VLOOKUP($CA30,【10月】月集計表!$CA:$CC,2,FALSE))=TRUE,0,VLOOKUP($CA30,【10月】月集計表!$CA:$CC,2,FALSE))</f>
        <v>0</v>
      </c>
      <c r="CE30" s="77">
        <f>IF(ISERROR(VLOOKUP($CA30,【10月】月集計表!$CA:$CC,3,FALSE))=TRUE,0,VLOOKUP($CA30,【10月】月集計表!$CA:$CC,3,FALSE))</f>
        <v>0</v>
      </c>
    </row>
    <row r="31" spans="1:83" ht="16.5" customHeight="1" thickBot="1">
      <c r="A31" s="454"/>
      <c r="B31" s="501" t="s">
        <v>33</v>
      </c>
      <c r="C31" s="502"/>
      <c r="D31" s="502"/>
      <c r="E31" s="502"/>
      <c r="F31" s="503"/>
      <c r="G31" s="144">
        <f>COUNTA(G11:G30)-COUNTIF(G11:G30,"外")-COUNTIF(G11:G30,"休")-COUNTIF(G11:G30,"集")</f>
        <v>0</v>
      </c>
      <c r="H31" s="144">
        <f t="shared" ref="H31:AK31" si="12">COUNTA(H11:H30)-COUNTIF(H11:H30,"外")-COUNTIF(H11:H30,"休")-COUNTIF(H11:H30,"集")</f>
        <v>0</v>
      </c>
      <c r="I31" s="144">
        <f t="shared" si="12"/>
        <v>0</v>
      </c>
      <c r="J31" s="144">
        <f t="shared" si="12"/>
        <v>0</v>
      </c>
      <c r="K31" s="144">
        <f t="shared" si="12"/>
        <v>0</v>
      </c>
      <c r="L31" s="144">
        <f t="shared" si="12"/>
        <v>0</v>
      </c>
      <c r="M31" s="144">
        <f t="shared" si="12"/>
        <v>0</v>
      </c>
      <c r="N31" s="144">
        <f t="shared" si="12"/>
        <v>0</v>
      </c>
      <c r="O31" s="144">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2">
        <f t="shared" si="12"/>
        <v>0</v>
      </c>
      <c r="AK31" s="187">
        <f t="shared" si="12"/>
        <v>0</v>
      </c>
      <c r="AL31" s="75"/>
      <c r="AR31" s="385"/>
      <c r="AS31" s="343" t="str">
        <f ca="1">IF(AS29="","",IFERROR(INDEX(INDIRECT("$B$" &amp; AS29+11 &amp;  ":$F$31"),MATCH("FW2",INDIRECT("$B$" &amp; AS29+11 &amp; ":$B$31"),0),2),""))</f>
        <v/>
      </c>
      <c r="AT31" s="344"/>
      <c r="AU31" s="359" t="str">
        <f ca="1">IF(AS29="","",IFERROR(INDEX(INDIRECT("$B$" &amp; AS29+11 &amp;  ":$F$31"),MATCH("FW2",INDIRECT("$B$" &amp; AS29+11 &amp; ":$B$31"),0),5),""))</f>
        <v/>
      </c>
      <c r="AV31" s="340"/>
      <c r="AW31" s="341">
        <f>IF(90000&lt;=AV31,90000,AV31)</f>
        <v>0</v>
      </c>
      <c r="AX31" s="340"/>
      <c r="AY31" s="341">
        <f>IF(10000&lt;=AX31,10000,AX31)</f>
        <v>0</v>
      </c>
      <c r="AZ31" s="335"/>
      <c r="BA31" s="342"/>
      <c r="BB31" s="335"/>
      <c r="BC31" s="334"/>
      <c r="BD31" s="338"/>
      <c r="BE31" s="313"/>
      <c r="BF31" s="315"/>
    </row>
    <row r="32" spans="1:83" ht="18" customHeight="1" thickBot="1">
      <c r="A32" s="504" t="s">
        <v>34</v>
      </c>
      <c r="B32" s="502"/>
      <c r="C32" s="502"/>
      <c r="D32" s="502"/>
      <c r="E32" s="502"/>
      <c r="F32" s="503"/>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2">
        <f t="shared" si="13"/>
        <v>0</v>
      </c>
      <c r="AK32" s="187">
        <f t="shared" si="13"/>
        <v>0</v>
      </c>
      <c r="AL32" s="75"/>
      <c r="AP32" s="13"/>
      <c r="AQ32" s="13"/>
      <c r="AR32" s="385"/>
      <c r="AS32" s="343"/>
      <c r="AT32" s="345"/>
      <c r="AU32" s="360"/>
      <c r="AV32" s="348"/>
      <c r="AW32" s="341"/>
      <c r="AX32" s="340"/>
      <c r="AY32" s="341"/>
      <c r="AZ32" s="335"/>
      <c r="BA32" s="342"/>
      <c r="BB32" s="335"/>
      <c r="BC32" s="334"/>
      <c r="BD32" s="338"/>
      <c r="BE32" s="313"/>
      <c r="BF32" s="315"/>
    </row>
    <row r="33" spans="1:83" ht="16.5" customHeight="1" thickBot="1">
      <c r="A33" s="504" t="s">
        <v>35</v>
      </c>
      <c r="B33" s="502"/>
      <c r="C33" s="502"/>
      <c r="D33" s="502"/>
      <c r="E33" s="502"/>
      <c r="F33" s="503"/>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187"/>
      <c r="AL33" s="75"/>
      <c r="AP33" s="13"/>
      <c r="AQ33" s="13"/>
      <c r="AR33" s="385"/>
      <c r="AS33" s="343" t="str">
        <f ca="1">IF(AS31="","",IFERROR(INDEX(INDIRECT("$B$" &amp; AS31+11 &amp;  ":$F$31"),MATCH("FW2",INDIRECT("$B$" &amp; AS31+11 &amp; ":$B$31"),0),2),""))</f>
        <v/>
      </c>
      <c r="AT33" s="344"/>
      <c r="AU33" s="346" t="str">
        <f ca="1">IF(AS31="","",IFERROR(INDEX(INDIRECT("$B$" &amp; AS31+11 &amp;  ":$F$31"),MATCH("FW2",INDIRECT("$B$" &amp; AS31+11 &amp; ":$B$31"),0),5),""))</f>
        <v/>
      </c>
      <c r="AV33" s="340"/>
      <c r="AW33" s="341">
        <f>IF(90000&lt;=AV33,90000,AV33)</f>
        <v>0</v>
      </c>
      <c r="AX33" s="340"/>
      <c r="AY33" s="341">
        <f>IF(10000&lt;=AX33,10000,AX33)</f>
        <v>0</v>
      </c>
      <c r="AZ33" s="335"/>
      <c r="BA33" s="342"/>
      <c r="BB33" s="335"/>
      <c r="BC33" s="334"/>
      <c r="BD33" s="338"/>
      <c r="BE33" s="313"/>
      <c r="BF33" s="315"/>
    </row>
    <row r="34" spans="1:83" ht="16.5" customHeight="1" thickBot="1">
      <c r="AO34" s="35"/>
      <c r="AP34" s="13"/>
      <c r="AQ34" s="13"/>
      <c r="AR34" s="385"/>
      <c r="AS34" s="343"/>
      <c r="AT34" s="345"/>
      <c r="AU34" s="523"/>
      <c r="AV34" s="348"/>
      <c r="AW34" s="341"/>
      <c r="AX34" s="340"/>
      <c r="AY34" s="341"/>
      <c r="AZ34" s="335"/>
      <c r="BA34" s="342"/>
      <c r="BB34" s="335"/>
      <c r="BC34" s="334"/>
      <c r="BD34" s="338"/>
      <c r="BE34" s="313"/>
      <c r="BF34" s="315"/>
      <c r="CA34" s="4"/>
      <c r="CB34" s="4"/>
      <c r="CC34" s="4"/>
      <c r="CD34" s="4"/>
      <c r="CE34" s="4"/>
    </row>
    <row r="35" spans="1:83" ht="20.100000000000001" customHeight="1">
      <c r="A35" s="442" t="s">
        <v>5</v>
      </c>
      <c r="B35" s="443"/>
      <c r="C35" s="461" t="s">
        <v>6</v>
      </c>
      <c r="D35" s="423"/>
      <c r="E35" s="499" t="s">
        <v>111</v>
      </c>
      <c r="F35" s="447" t="s">
        <v>8</v>
      </c>
      <c r="G35" s="465" t="s">
        <v>36</v>
      </c>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7"/>
      <c r="AL35" s="36" t="s">
        <v>37</v>
      </c>
      <c r="AM35" s="37" t="s">
        <v>38</v>
      </c>
      <c r="AN35" s="37" t="s">
        <v>39</v>
      </c>
      <c r="AO35" s="38" t="s">
        <v>40</v>
      </c>
      <c r="AR35" s="385"/>
      <c r="AS35" s="343" t="str">
        <f ca="1">IF(AS33="","",IFERROR(INDEX(INDIRECT("$B$" &amp; AS33+11 &amp;  ":$F$31"),MATCH("FW2",INDIRECT("$B$" &amp; AS33+11 &amp; ":$B$31"),0),2),""))</f>
        <v/>
      </c>
      <c r="AT35" s="344"/>
      <c r="AU35" s="346" t="str">
        <f ca="1">IF(AS33="","",IFERROR(INDEX(INDIRECT("$B$" &amp; AS33+11 &amp;  ":$F$31"),MATCH("FW2",INDIRECT("$B$" &amp; AS33+11 &amp; ":$B$31"),0),5),""))</f>
        <v/>
      </c>
      <c r="AV35" s="340"/>
      <c r="AW35" s="341">
        <f>IF(90000&lt;=AV35,90000,AV35)</f>
        <v>0</v>
      </c>
      <c r="AX35" s="340"/>
      <c r="AY35" s="341">
        <f>IF(10000&lt;=AX35,10000,AX35)</f>
        <v>0</v>
      </c>
      <c r="AZ35" s="335"/>
      <c r="BA35" s="342"/>
      <c r="BB35" s="335"/>
      <c r="BC35" s="334"/>
      <c r="BD35" s="338"/>
      <c r="BE35" s="313"/>
      <c r="BF35" s="315"/>
      <c r="CA35" s="4"/>
      <c r="CB35" s="4"/>
      <c r="CC35" s="4"/>
      <c r="CD35" s="4"/>
      <c r="CE35" s="4"/>
    </row>
    <row r="36" spans="1:83" ht="20.100000000000001" customHeight="1">
      <c r="A36" s="459"/>
      <c r="B36" s="460"/>
      <c r="C36" s="462"/>
      <c r="D36" s="463"/>
      <c r="E36" s="500"/>
      <c r="F36" s="464"/>
      <c r="G36" s="39">
        <f>日付!B10</f>
        <v>44501</v>
      </c>
      <c r="H36" s="39">
        <f>日付!C10</f>
        <v>44502</v>
      </c>
      <c r="I36" s="39">
        <f>日付!D10</f>
        <v>44503</v>
      </c>
      <c r="J36" s="39">
        <f>日付!E10</f>
        <v>44504</v>
      </c>
      <c r="K36" s="39">
        <f>日付!F10</f>
        <v>44505</v>
      </c>
      <c r="L36" s="39">
        <f>日付!G10</f>
        <v>44506</v>
      </c>
      <c r="M36" s="39">
        <f>日付!H10</f>
        <v>44507</v>
      </c>
      <c r="N36" s="39">
        <f>日付!I10</f>
        <v>44508</v>
      </c>
      <c r="O36" s="39">
        <f>日付!J10</f>
        <v>44509</v>
      </c>
      <c r="P36" s="39">
        <f>日付!K10</f>
        <v>44510</v>
      </c>
      <c r="Q36" s="39">
        <f>日付!L10</f>
        <v>44511</v>
      </c>
      <c r="R36" s="39">
        <f>日付!M10</f>
        <v>44512</v>
      </c>
      <c r="S36" s="39">
        <f>日付!N10</f>
        <v>44513</v>
      </c>
      <c r="T36" s="39">
        <f>日付!O10</f>
        <v>44514</v>
      </c>
      <c r="U36" s="39">
        <f>日付!P10</f>
        <v>44515</v>
      </c>
      <c r="V36" s="39">
        <f>日付!Q10</f>
        <v>44516</v>
      </c>
      <c r="W36" s="39">
        <f>日付!R10</f>
        <v>44517</v>
      </c>
      <c r="X36" s="39">
        <f>日付!S10</f>
        <v>44518</v>
      </c>
      <c r="Y36" s="39">
        <f>日付!T10</f>
        <v>44519</v>
      </c>
      <c r="Z36" s="39">
        <f>日付!U10</f>
        <v>44520</v>
      </c>
      <c r="AA36" s="39">
        <f>日付!V10</f>
        <v>44521</v>
      </c>
      <c r="AB36" s="39">
        <f>日付!W10</f>
        <v>44522</v>
      </c>
      <c r="AC36" s="39">
        <f>日付!X10</f>
        <v>44523</v>
      </c>
      <c r="AD36" s="39">
        <f>日付!Y10</f>
        <v>44524</v>
      </c>
      <c r="AE36" s="39">
        <f>日付!Z10</f>
        <v>44525</v>
      </c>
      <c r="AF36" s="39">
        <f>日付!AA10</f>
        <v>44526</v>
      </c>
      <c r="AG36" s="39">
        <f>日付!AB10</f>
        <v>44527</v>
      </c>
      <c r="AH36" s="39">
        <f>日付!AC10</f>
        <v>44528</v>
      </c>
      <c r="AI36" s="39">
        <f>日付!AD10</f>
        <v>44529</v>
      </c>
      <c r="AJ36" s="39">
        <f>日付!AE10</f>
        <v>44530</v>
      </c>
      <c r="AK36" s="299"/>
      <c r="AL36" s="468" t="s">
        <v>41</v>
      </c>
      <c r="AM36" s="480" t="s">
        <v>42</v>
      </c>
      <c r="AN36" s="506">
        <f>COUNTIF($G$32:$AK$32,1)+COUNTIF($G$32:$AK$32,2)+COUNTIF($G$32:$AK$32,3)</f>
        <v>0</v>
      </c>
      <c r="AO36" s="509">
        <f>AN36+【10月】月集計表!AO36</f>
        <v>0</v>
      </c>
      <c r="AR36" s="385"/>
      <c r="AS36" s="343"/>
      <c r="AT36" s="345"/>
      <c r="AU36" s="523"/>
      <c r="AV36" s="348"/>
      <c r="AW36" s="341"/>
      <c r="AX36" s="340"/>
      <c r="AY36" s="341"/>
      <c r="AZ36" s="335"/>
      <c r="BA36" s="342"/>
      <c r="BB36" s="335"/>
      <c r="BC36" s="334"/>
      <c r="BD36" s="338"/>
      <c r="BE36" s="313"/>
      <c r="BF36" s="315"/>
      <c r="CA36" s="4"/>
      <c r="CB36" s="4"/>
      <c r="CC36" s="4"/>
      <c r="CD36" s="4"/>
      <c r="CE36" s="4"/>
    </row>
    <row r="37" spans="1:83" ht="16.5" customHeight="1">
      <c r="A37" s="452" t="s">
        <v>43</v>
      </c>
      <c r="B37" s="512"/>
      <c r="C37" s="516">
        <v>1</v>
      </c>
      <c r="D37" s="517"/>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188"/>
      <c r="AL37" s="469"/>
      <c r="AM37" s="481"/>
      <c r="AN37" s="507"/>
      <c r="AO37" s="510"/>
      <c r="AR37" s="385"/>
      <c r="AS37" s="343" t="str">
        <f ca="1">IF(AS35="","",IFERROR(INDEX(INDIRECT("$B$" &amp; AS35+11 &amp;  ":$F$31"),MATCH("FW2",INDIRECT("$B$" &amp; AS35+11 &amp; ":$B$31"),0),2),""))</f>
        <v/>
      </c>
      <c r="AT37" s="344"/>
      <c r="AU37" s="346" t="str">
        <f ca="1">IF(AS35="","",IFERROR(INDEX(INDIRECT("$B$" &amp; AS35+11 &amp;  ":$F$31"),MATCH("FW2",INDIRECT("$B$" &amp; AS35+11 &amp; ":$B$31"),0),5),""))</f>
        <v/>
      </c>
      <c r="AV37" s="340"/>
      <c r="AW37" s="341">
        <f>IF(90000&lt;=AV37,90000,AV37)</f>
        <v>0</v>
      </c>
      <c r="AX37" s="340"/>
      <c r="AY37" s="341">
        <f>IF(10000&lt;=AX37,10000,AX37)</f>
        <v>0</v>
      </c>
      <c r="AZ37" s="335"/>
      <c r="BA37" s="342"/>
      <c r="BB37" s="335"/>
      <c r="BC37" s="334"/>
      <c r="BD37" s="338"/>
      <c r="BE37" s="313"/>
      <c r="BF37" s="315"/>
      <c r="CA37" s="4"/>
      <c r="CB37" s="4"/>
      <c r="CC37" s="4"/>
      <c r="CD37" s="4"/>
      <c r="CE37" s="4"/>
    </row>
    <row r="38" spans="1:83" ht="16.5" customHeight="1" thickBot="1">
      <c r="A38" s="453"/>
      <c r="B38" s="513"/>
      <c r="C38" s="471">
        <v>2</v>
      </c>
      <c r="D38" s="472"/>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189"/>
      <c r="AL38" s="469"/>
      <c r="AM38" s="505"/>
      <c r="AN38" s="508"/>
      <c r="AO38" s="511"/>
      <c r="AR38" s="386"/>
      <c r="AS38" s="349"/>
      <c r="AT38" s="350"/>
      <c r="AU38" s="525"/>
      <c r="AV38" s="352"/>
      <c r="AW38" s="353"/>
      <c r="AX38" s="354"/>
      <c r="AY38" s="353"/>
      <c r="AZ38" s="336"/>
      <c r="BA38" s="355"/>
      <c r="BB38" s="336"/>
      <c r="BC38" s="337"/>
      <c r="BD38" s="339"/>
      <c r="BE38" s="314"/>
      <c r="BF38" s="316"/>
      <c r="CA38" s="4"/>
      <c r="CB38" s="4"/>
      <c r="CC38" s="4"/>
      <c r="CD38" s="4"/>
      <c r="CE38" s="4"/>
    </row>
    <row r="39" spans="1:83" ht="16.5" customHeight="1">
      <c r="A39" s="453"/>
      <c r="B39" s="513"/>
      <c r="C39" s="471">
        <v>3</v>
      </c>
      <c r="D39" s="472"/>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189"/>
      <c r="AL39" s="469"/>
      <c r="AM39" s="480" t="s">
        <v>45</v>
      </c>
      <c r="AN39" s="506">
        <f>COUNTIF($G$32:$AK$32,2)+COUNTIF($G$32:$AK$32,3)</f>
        <v>0</v>
      </c>
      <c r="AO39" s="509">
        <f>AN39+【10月】月集計表!AO39</f>
        <v>0</v>
      </c>
      <c r="AR39" s="384" t="s">
        <v>138</v>
      </c>
      <c r="AS39" s="387" t="str">
        <f>IFERROR(INDEX($B$11:$F$31,MATCH("FW3",$B$11:$B$31,0),2),"")</f>
        <v/>
      </c>
      <c r="AT39" s="389"/>
      <c r="AU39" s="391" t="str">
        <f>IFERROR(INDEX($B$11:$F$31,MATCH("FW3",$B$11:$B$31,0),5),"")</f>
        <v/>
      </c>
      <c r="AV39" s="365"/>
      <c r="AW39" s="361">
        <f>IF(90000&lt;=AV39,90000,AV39)</f>
        <v>0</v>
      </c>
      <c r="AX39" s="365"/>
      <c r="AY39" s="361">
        <f>IF(10000&lt;=AX39,10000,AX39)</f>
        <v>0</v>
      </c>
      <c r="AZ39" s="362"/>
      <c r="BA39" s="363"/>
      <c r="BB39" s="362"/>
      <c r="BC39" s="364"/>
      <c r="BD39" s="356"/>
      <c r="BE39" s="357"/>
      <c r="BF39" s="358"/>
      <c r="CA39" s="4"/>
      <c r="CB39" s="4"/>
      <c r="CC39" s="4"/>
      <c r="CD39" s="4"/>
      <c r="CE39" s="4"/>
    </row>
    <row r="40" spans="1:83" ht="16.5" customHeight="1">
      <c r="A40" s="453"/>
      <c r="B40" s="513"/>
      <c r="C40" s="471">
        <v>4</v>
      </c>
      <c r="D40" s="472"/>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190"/>
      <c r="AL40" s="469"/>
      <c r="AM40" s="481"/>
      <c r="AN40" s="507"/>
      <c r="AO40" s="526"/>
      <c r="AR40" s="385"/>
      <c r="AS40" s="388"/>
      <c r="AT40" s="390"/>
      <c r="AU40" s="523"/>
      <c r="AV40" s="348"/>
      <c r="AW40" s="341"/>
      <c r="AX40" s="340"/>
      <c r="AY40" s="341"/>
      <c r="AZ40" s="335"/>
      <c r="BA40" s="342"/>
      <c r="BB40" s="335"/>
      <c r="BC40" s="334"/>
      <c r="BD40" s="338"/>
      <c r="BE40" s="313"/>
      <c r="BF40" s="315"/>
      <c r="CA40" s="4"/>
      <c r="CB40" s="4"/>
      <c r="CC40" s="4"/>
      <c r="CD40" s="4"/>
      <c r="CE40" s="4"/>
    </row>
    <row r="41" spans="1:83" ht="16.5" customHeight="1">
      <c r="A41" s="453"/>
      <c r="B41" s="513"/>
      <c r="C41" s="471">
        <v>5</v>
      </c>
      <c r="D41" s="472"/>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190"/>
      <c r="AL41" s="469"/>
      <c r="AM41" s="505"/>
      <c r="AN41" s="508"/>
      <c r="AO41" s="527"/>
      <c r="AR41" s="385"/>
      <c r="AS41" s="343" t="str">
        <f ca="1">IF(AS39="","",IFERROR(INDEX(INDIRECT("$B$" &amp; AS39+11 &amp;  ":$F$31"),MATCH("FW3",INDIRECT("$B$" &amp; AS39+11 &amp; ":$B$31"),0),2),""))</f>
        <v/>
      </c>
      <c r="AT41" s="344"/>
      <c r="AU41" s="359" t="str">
        <f ca="1">IF(AS39="","",IFERROR(INDEX(INDIRECT("$B$" &amp; AS39+11 &amp;  ":$F$31"),MATCH("FW3",INDIRECT("$B$" &amp; AS39+11 &amp; ":$B$31"),0),5),""))</f>
        <v/>
      </c>
      <c r="AV41" s="340"/>
      <c r="AW41" s="341">
        <f>IF(90000&lt;=AV41,90000,AV41)</f>
        <v>0</v>
      </c>
      <c r="AX41" s="340"/>
      <c r="AY41" s="341">
        <f>IF(10000&lt;=AX41,10000,AX41)</f>
        <v>0</v>
      </c>
      <c r="AZ41" s="335"/>
      <c r="BA41" s="342"/>
      <c r="BB41" s="335"/>
      <c r="BC41" s="334"/>
      <c r="BD41" s="338"/>
      <c r="BE41" s="313"/>
      <c r="BF41" s="315"/>
      <c r="CA41" s="4"/>
      <c r="CB41" s="4"/>
      <c r="CC41" s="4"/>
      <c r="CD41" s="4"/>
      <c r="CE41" s="4"/>
    </row>
    <row r="42" spans="1:83" ht="16.5" customHeight="1">
      <c r="A42" s="453"/>
      <c r="B42" s="513"/>
      <c r="C42" s="471">
        <v>6</v>
      </c>
      <c r="D42" s="472"/>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190"/>
      <c r="AL42" s="469"/>
      <c r="AM42" s="480" t="s">
        <v>52</v>
      </c>
      <c r="AN42" s="506">
        <f>COUNTIF($G$32:$AK$32,3)</f>
        <v>0</v>
      </c>
      <c r="AO42" s="509">
        <f>AN42+【10月】月集計表!AO42</f>
        <v>0</v>
      </c>
      <c r="AR42" s="385"/>
      <c r="AS42" s="343"/>
      <c r="AT42" s="345"/>
      <c r="AU42" s="360"/>
      <c r="AV42" s="348"/>
      <c r="AW42" s="341"/>
      <c r="AX42" s="340"/>
      <c r="AY42" s="341"/>
      <c r="AZ42" s="335"/>
      <c r="BA42" s="342"/>
      <c r="BB42" s="335"/>
      <c r="BC42" s="334"/>
      <c r="BD42" s="338"/>
      <c r="BE42" s="313"/>
      <c r="BF42" s="315"/>
      <c r="CA42" s="4"/>
      <c r="CB42" s="4"/>
      <c r="CC42" s="4"/>
      <c r="CD42" s="4"/>
      <c r="CE42" s="4"/>
    </row>
    <row r="43" spans="1:83" ht="16.5" customHeight="1">
      <c r="A43" s="453"/>
      <c r="B43" s="513"/>
      <c r="C43" s="471">
        <v>7</v>
      </c>
      <c r="D43" s="472"/>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190"/>
      <c r="AL43" s="469"/>
      <c r="AM43" s="481"/>
      <c r="AN43" s="507"/>
      <c r="AO43" s="510"/>
      <c r="AR43" s="385"/>
      <c r="AS43" s="343" t="str">
        <f ca="1">IF(AS41="","",IFERROR(INDEX(INDIRECT("$B$" &amp; AS41+11 &amp;  ":$F$31"),MATCH("FW3",INDIRECT("$B$" &amp; AS41+11 &amp; ":$B$31"),0),2),""))</f>
        <v/>
      </c>
      <c r="AT43" s="344"/>
      <c r="AU43" s="346" t="str">
        <f ca="1">IF(AS41="","",IFERROR(INDEX(INDIRECT("$B$" &amp; AS41+11 &amp;  ":$F$31"),MATCH("FW3",INDIRECT("$B$" &amp; AS41+11 &amp; ":$B$31"),0),5),""))</f>
        <v/>
      </c>
      <c r="AV43" s="340"/>
      <c r="AW43" s="341">
        <f>IF(90000&lt;=AV43,90000,AV43)</f>
        <v>0</v>
      </c>
      <c r="AX43" s="340"/>
      <c r="AY43" s="341">
        <f>IF(10000&lt;=AX43,10000,AX43)</f>
        <v>0</v>
      </c>
      <c r="AZ43" s="335"/>
      <c r="BA43" s="342"/>
      <c r="BB43" s="335"/>
      <c r="BC43" s="334"/>
      <c r="BD43" s="338"/>
      <c r="BE43" s="313"/>
      <c r="BF43" s="315"/>
      <c r="CA43" s="4"/>
      <c r="CB43" s="4"/>
      <c r="CC43" s="4"/>
      <c r="CD43" s="4"/>
      <c r="CE43" s="4"/>
    </row>
    <row r="44" spans="1:83" ht="17.25" customHeight="1">
      <c r="A44" s="453"/>
      <c r="B44" s="513"/>
      <c r="C44" s="471">
        <v>8</v>
      </c>
      <c r="D44" s="472"/>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190"/>
      <c r="AL44" s="469"/>
      <c r="AM44" s="505"/>
      <c r="AN44" s="508"/>
      <c r="AO44" s="511"/>
      <c r="AR44" s="385"/>
      <c r="AS44" s="343"/>
      <c r="AT44" s="345"/>
      <c r="AU44" s="523"/>
      <c r="AV44" s="348"/>
      <c r="AW44" s="341"/>
      <c r="AX44" s="340"/>
      <c r="AY44" s="341"/>
      <c r="AZ44" s="335"/>
      <c r="BA44" s="342"/>
      <c r="BB44" s="335"/>
      <c r="BC44" s="334"/>
      <c r="BD44" s="338"/>
      <c r="BE44" s="313"/>
      <c r="BF44" s="315"/>
      <c r="CA44" s="4"/>
      <c r="CB44" s="4"/>
      <c r="CC44" s="4"/>
      <c r="CD44" s="4"/>
      <c r="CE44" s="4"/>
    </row>
    <row r="45" spans="1:83" ht="17.25" customHeight="1">
      <c r="A45" s="453"/>
      <c r="B45" s="513"/>
      <c r="C45" s="471">
        <v>9</v>
      </c>
      <c r="D45" s="472"/>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191"/>
      <c r="AL45" s="469"/>
      <c r="AM45" s="480" t="s">
        <v>53</v>
      </c>
      <c r="AN45" s="483">
        <f>SUM(AN36:AN44)</f>
        <v>0</v>
      </c>
      <c r="AO45" s="486">
        <f>SUM(AO36:AO44)</f>
        <v>0</v>
      </c>
      <c r="AR45" s="385"/>
      <c r="AS45" s="343" t="str">
        <f ca="1">IF(AS43="","",IFERROR(INDEX(INDIRECT("$B$" &amp; AS43+11 &amp;  ":$F$31"),MATCH("FW3",INDIRECT("$B$" &amp; AS43+11 &amp; ":$B$31"),0),2),""))</f>
        <v/>
      </c>
      <c r="AT45" s="344"/>
      <c r="AU45" s="346" t="str">
        <f ca="1">IF(AS43="","",IFERROR(INDEX(INDIRECT("$B$" &amp; AS43+11 &amp;  ":$F$31"),MATCH("FW3",INDIRECT("$B$" &amp; AS43+11 &amp; ":$B$31"),0),5),""))</f>
        <v/>
      </c>
      <c r="AV45" s="340"/>
      <c r="AW45" s="341">
        <f>IF(90000&lt;=AV45,90000,AV45)</f>
        <v>0</v>
      </c>
      <c r="AX45" s="340"/>
      <c r="AY45" s="341">
        <f>IF(10000&lt;=AX45,10000,AX45)</f>
        <v>0</v>
      </c>
      <c r="AZ45" s="335"/>
      <c r="BA45" s="342"/>
      <c r="BB45" s="335"/>
      <c r="BC45" s="334"/>
      <c r="BD45" s="338"/>
      <c r="BE45" s="313"/>
      <c r="BF45" s="315"/>
      <c r="CA45" s="4"/>
      <c r="CB45" s="4"/>
      <c r="CC45" s="4"/>
      <c r="CD45" s="4"/>
      <c r="CE45" s="4"/>
    </row>
    <row r="46" spans="1:83" ht="17.25" customHeight="1">
      <c r="A46" s="453"/>
      <c r="B46" s="513"/>
      <c r="C46" s="471">
        <v>10</v>
      </c>
      <c r="D46" s="472"/>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191"/>
      <c r="AL46" s="469"/>
      <c r="AM46" s="481"/>
      <c r="AN46" s="484"/>
      <c r="AO46" s="487"/>
      <c r="AR46" s="385"/>
      <c r="AS46" s="343"/>
      <c r="AT46" s="345"/>
      <c r="AU46" s="523"/>
      <c r="AV46" s="348"/>
      <c r="AW46" s="341"/>
      <c r="AX46" s="340"/>
      <c r="AY46" s="341"/>
      <c r="AZ46" s="335"/>
      <c r="BA46" s="342"/>
      <c r="BB46" s="335"/>
      <c r="BC46" s="334"/>
      <c r="BD46" s="338"/>
      <c r="BE46" s="313"/>
      <c r="BF46" s="315"/>
      <c r="CA46" s="4"/>
      <c r="CB46" s="4"/>
      <c r="CC46" s="4"/>
      <c r="CD46" s="4"/>
      <c r="CE46" s="4"/>
    </row>
    <row r="47" spans="1:83" ht="17.25" customHeight="1" thickBot="1">
      <c r="A47" s="453"/>
      <c r="B47" s="513"/>
      <c r="C47" s="471">
        <v>11</v>
      </c>
      <c r="D47" s="472"/>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191"/>
      <c r="AL47" s="470"/>
      <c r="AM47" s="482"/>
      <c r="AN47" s="485"/>
      <c r="AO47" s="488"/>
      <c r="AP47" s="8"/>
      <c r="AQ47" s="8"/>
      <c r="AR47" s="385"/>
      <c r="AS47" s="343" t="str">
        <f ca="1">IF(AS45="","",IFERROR(INDEX(INDIRECT("$B$" &amp; AS45+11 &amp;  ":$F$31"),MATCH("FW3",INDIRECT("$B$" &amp; AS45+11 &amp; ":$B$31"),0),2),""))</f>
        <v/>
      </c>
      <c r="AT47" s="344"/>
      <c r="AU47" s="346" t="str">
        <f ca="1">IF(AS45="","",IFERROR(INDEX(INDIRECT("$B$" &amp; AS45+11 &amp;  ":$F$31"),MATCH("FW3",INDIRECT("$B$" &amp; AS45+11 &amp; ":$B$31"),0),5),""))</f>
        <v/>
      </c>
      <c r="AV47" s="340"/>
      <c r="AW47" s="341">
        <f>IF(90000&lt;=AV47,90000,AV47)</f>
        <v>0</v>
      </c>
      <c r="AX47" s="340"/>
      <c r="AY47" s="341">
        <f>IF(10000&lt;=AX47,10000,AX47)</f>
        <v>0</v>
      </c>
      <c r="AZ47" s="335"/>
      <c r="BA47" s="342"/>
      <c r="BB47" s="335"/>
      <c r="BC47" s="334"/>
      <c r="BD47" s="338"/>
      <c r="BE47" s="313"/>
      <c r="BF47" s="315"/>
    </row>
    <row r="48" spans="1:83" ht="17.25" customHeight="1" thickBot="1">
      <c r="A48" s="453"/>
      <c r="B48" s="513"/>
      <c r="C48" s="471">
        <v>12</v>
      </c>
      <c r="D48" s="472"/>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191"/>
      <c r="AL48" s="67"/>
      <c r="AM48" s="44"/>
      <c r="AN48" s="45"/>
      <c r="AO48" s="46"/>
      <c r="AP48" s="46"/>
      <c r="AQ48" s="46"/>
      <c r="AR48" s="386"/>
      <c r="AS48" s="349"/>
      <c r="AT48" s="350"/>
      <c r="AU48" s="525"/>
      <c r="AV48" s="352"/>
      <c r="AW48" s="353"/>
      <c r="AX48" s="354"/>
      <c r="AY48" s="353"/>
      <c r="AZ48" s="336"/>
      <c r="BA48" s="355"/>
      <c r="BB48" s="336"/>
      <c r="BC48" s="337"/>
      <c r="BD48" s="339"/>
      <c r="BE48" s="314"/>
      <c r="BF48" s="316"/>
    </row>
    <row r="49" spans="1:58" ht="16.5" customHeight="1">
      <c r="A49" s="453"/>
      <c r="B49" s="513"/>
      <c r="C49" s="471">
        <v>13</v>
      </c>
      <c r="D49" s="472"/>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192"/>
      <c r="AL49" s="68"/>
      <c r="AM49" s="46"/>
      <c r="AN49" s="46"/>
      <c r="AO49" s="46"/>
      <c r="AP49" s="46"/>
      <c r="AQ49" s="46"/>
      <c r="AR49" s="317" t="s">
        <v>139</v>
      </c>
      <c r="AS49" s="318"/>
      <c r="AT49" s="319"/>
      <c r="AU49" s="323"/>
      <c r="AV49" s="325">
        <f t="shared" ref="AV49:BE49" si="14">SUM(AV19:AV48)</f>
        <v>0</v>
      </c>
      <c r="AW49" s="327">
        <f t="shared" si="14"/>
        <v>0</v>
      </c>
      <c r="AX49" s="325">
        <f t="shared" si="14"/>
        <v>0</v>
      </c>
      <c r="AY49" s="327">
        <f t="shared" si="14"/>
        <v>0</v>
      </c>
      <c r="AZ49" s="325">
        <f>SUM(AZ19:AZ48)</f>
        <v>0</v>
      </c>
      <c r="BA49" s="327">
        <f>SUM(BA19:BA48)</f>
        <v>0</v>
      </c>
      <c r="BB49" s="325">
        <f>SUM(BB19:BB48)</f>
        <v>0</v>
      </c>
      <c r="BC49" s="329">
        <f>SUM(BC19:BC48)</f>
        <v>0</v>
      </c>
      <c r="BD49" s="327">
        <f t="shared" si="14"/>
        <v>0</v>
      </c>
      <c r="BE49" s="325">
        <f t="shared" si="14"/>
        <v>0</v>
      </c>
      <c r="BF49" s="332"/>
    </row>
    <row r="50" spans="1:58" ht="16.5" customHeight="1" thickBot="1">
      <c r="A50" s="514"/>
      <c r="B50" s="515"/>
      <c r="C50" s="518" t="s">
        <v>54</v>
      </c>
      <c r="D50" s="519"/>
      <c r="E50" s="519"/>
      <c r="F50" s="520"/>
      <c r="G50" s="49">
        <f>COUNTIF(G37:G49,"出")</f>
        <v>0</v>
      </c>
      <c r="H50" s="49">
        <f t="shared" ref="H50:AK50" si="15">COUNTIF(H37:H49,"出")</f>
        <v>0</v>
      </c>
      <c r="I50" s="49">
        <f t="shared" si="15"/>
        <v>0</v>
      </c>
      <c r="J50" s="49">
        <f t="shared" si="15"/>
        <v>0</v>
      </c>
      <c r="K50" s="49">
        <f t="shared" si="15"/>
        <v>0</v>
      </c>
      <c r="L50" s="49">
        <f t="shared" si="15"/>
        <v>0</v>
      </c>
      <c r="M50" s="49">
        <f t="shared" si="15"/>
        <v>0</v>
      </c>
      <c r="N50" s="49">
        <f t="shared" si="15"/>
        <v>0</v>
      </c>
      <c r="O50" s="49">
        <f t="shared" si="15"/>
        <v>0</v>
      </c>
      <c r="P50" s="49">
        <f t="shared" si="15"/>
        <v>0</v>
      </c>
      <c r="Q50" s="49">
        <f t="shared" si="15"/>
        <v>0</v>
      </c>
      <c r="R50" s="49">
        <f t="shared" si="15"/>
        <v>0</v>
      </c>
      <c r="S50" s="49">
        <f t="shared" si="15"/>
        <v>0</v>
      </c>
      <c r="T50" s="49">
        <f t="shared" si="15"/>
        <v>0</v>
      </c>
      <c r="U50" s="49">
        <f t="shared" si="15"/>
        <v>0</v>
      </c>
      <c r="V50" s="49">
        <f t="shared" si="15"/>
        <v>0</v>
      </c>
      <c r="W50" s="49">
        <f t="shared" si="15"/>
        <v>0</v>
      </c>
      <c r="X50" s="49">
        <f t="shared" si="15"/>
        <v>0</v>
      </c>
      <c r="Y50" s="49">
        <f t="shared" si="15"/>
        <v>0</v>
      </c>
      <c r="Z50" s="49">
        <f t="shared" si="15"/>
        <v>0</v>
      </c>
      <c r="AA50" s="49">
        <f t="shared" si="15"/>
        <v>0</v>
      </c>
      <c r="AB50" s="49">
        <f t="shared" si="15"/>
        <v>0</v>
      </c>
      <c r="AC50" s="49">
        <f t="shared" si="15"/>
        <v>0</v>
      </c>
      <c r="AD50" s="49">
        <f t="shared" si="15"/>
        <v>0</v>
      </c>
      <c r="AE50" s="49">
        <f t="shared" si="15"/>
        <v>0</v>
      </c>
      <c r="AF50" s="49">
        <f t="shared" si="15"/>
        <v>0</v>
      </c>
      <c r="AG50" s="49">
        <f t="shared" si="15"/>
        <v>0</v>
      </c>
      <c r="AH50" s="49">
        <f t="shared" si="15"/>
        <v>0</v>
      </c>
      <c r="AI50" s="49">
        <f t="shared" si="15"/>
        <v>0</v>
      </c>
      <c r="AJ50" s="49">
        <f t="shared" si="15"/>
        <v>0</v>
      </c>
      <c r="AK50" s="300">
        <f t="shared" si="15"/>
        <v>0</v>
      </c>
      <c r="AL50" s="68"/>
      <c r="AM50" s="46"/>
      <c r="AN50" s="46"/>
      <c r="AO50" s="46"/>
      <c r="AP50" s="46"/>
      <c r="AQ50" s="46"/>
      <c r="AR50" s="320"/>
      <c r="AS50" s="321"/>
      <c r="AT50" s="322"/>
      <c r="AU50" s="324"/>
      <c r="AV50" s="326"/>
      <c r="AW50" s="328"/>
      <c r="AX50" s="326"/>
      <c r="AY50" s="328"/>
      <c r="AZ50" s="326"/>
      <c r="BA50" s="328"/>
      <c r="BB50" s="326"/>
      <c r="BC50" s="330"/>
      <c r="BD50" s="328"/>
      <c r="BE50" s="331"/>
      <c r="BF50" s="333"/>
    </row>
    <row r="51" spans="1:58" ht="16.5" customHeight="1">
      <c r="AL51" s="46"/>
      <c r="AM51" s="46"/>
      <c r="AN51" s="46"/>
      <c r="AO51" s="46"/>
      <c r="AP51" s="13"/>
      <c r="AQ51" s="13"/>
      <c r="AR51" s="307" t="s">
        <v>140</v>
      </c>
      <c r="AS51" s="308"/>
      <c r="AT51" s="308"/>
      <c r="AU51" s="90"/>
      <c r="AV51" s="91">
        <f>SUM(AV9:AV18)</f>
        <v>0</v>
      </c>
      <c r="AW51" s="138">
        <f t="shared" ref="AW51:BE51" si="16">SUM(AW9:AW18)</f>
        <v>0</v>
      </c>
      <c r="AX51" s="93">
        <f t="shared" si="16"/>
        <v>0</v>
      </c>
      <c r="AY51" s="94">
        <f t="shared" si="16"/>
        <v>0</v>
      </c>
      <c r="AZ51" s="91">
        <f>SUM(AZ9:AZ18)</f>
        <v>0</v>
      </c>
      <c r="BA51" s="138">
        <f t="shared" si="16"/>
        <v>0</v>
      </c>
      <c r="BB51" s="91">
        <f t="shared" si="16"/>
        <v>0</v>
      </c>
      <c r="BC51" s="95">
        <f t="shared" si="16"/>
        <v>0</v>
      </c>
      <c r="BD51" s="94">
        <f t="shared" si="16"/>
        <v>0</v>
      </c>
      <c r="BE51" s="96">
        <f t="shared" si="16"/>
        <v>0</v>
      </c>
      <c r="BF51" s="97"/>
    </row>
    <row r="52" spans="1:58" ht="16.5" customHeight="1">
      <c r="A52" s="489" t="s">
        <v>55</v>
      </c>
      <c r="B52" s="490"/>
      <c r="C52" s="490"/>
      <c r="D52" s="490"/>
      <c r="E52" s="491"/>
      <c r="F52" s="143" t="s">
        <v>56</v>
      </c>
      <c r="G52" s="142" t="s">
        <v>32</v>
      </c>
      <c r="H52" s="142" t="s">
        <v>30</v>
      </c>
      <c r="I52" s="142" t="s">
        <v>31</v>
      </c>
      <c r="J52" s="142" t="s">
        <v>57</v>
      </c>
      <c r="K52" s="142" t="s">
        <v>58</v>
      </c>
      <c r="L52" s="142" t="s">
        <v>59</v>
      </c>
      <c r="M52" s="142" t="s">
        <v>60</v>
      </c>
      <c r="N52" s="142" t="s">
        <v>61</v>
      </c>
      <c r="O52" s="142" t="s">
        <v>62</v>
      </c>
      <c r="P52" s="142" t="s">
        <v>63</v>
      </c>
      <c r="Q52" s="142" t="s">
        <v>64</v>
      </c>
      <c r="R52" s="142" t="s">
        <v>65</v>
      </c>
      <c r="S52" s="142" t="s">
        <v>66</v>
      </c>
      <c r="T52" s="142" t="s">
        <v>67</v>
      </c>
      <c r="U52" s="142" t="s">
        <v>68</v>
      </c>
      <c r="V52" s="142" t="s">
        <v>69</v>
      </c>
      <c r="W52" s="473" t="s">
        <v>70</v>
      </c>
      <c r="X52" s="474"/>
      <c r="Y52" s="475"/>
      <c r="AL52" s="46"/>
      <c r="AM52" s="46"/>
      <c r="AN52" s="46"/>
      <c r="AO52" s="46"/>
      <c r="AP52" s="46"/>
      <c r="AQ52" s="46"/>
      <c r="AR52" s="309" t="s">
        <v>141</v>
      </c>
      <c r="AS52" s="310"/>
      <c r="AT52" s="310"/>
      <c r="AU52" s="98"/>
      <c r="AV52" s="99">
        <f>SUM(AV19:AV28)</f>
        <v>0</v>
      </c>
      <c r="AW52" s="134">
        <f t="shared" ref="AW52:BD52" si="17">SUM(AW19:AW28)</f>
        <v>0</v>
      </c>
      <c r="AX52" s="99">
        <f t="shared" si="17"/>
        <v>0</v>
      </c>
      <c r="AY52" s="134">
        <f t="shared" si="17"/>
        <v>0</v>
      </c>
      <c r="AZ52" s="99">
        <f t="shared" si="17"/>
        <v>0</v>
      </c>
      <c r="BA52" s="134">
        <f t="shared" si="17"/>
        <v>0</v>
      </c>
      <c r="BB52" s="99">
        <f t="shared" si="17"/>
        <v>0</v>
      </c>
      <c r="BC52" s="101">
        <f t="shared" si="17"/>
        <v>0</v>
      </c>
      <c r="BD52" s="134">
        <f t="shared" si="17"/>
        <v>0</v>
      </c>
      <c r="BE52" s="102">
        <f>SUM(BE19:BE28)</f>
        <v>0</v>
      </c>
      <c r="BF52" s="103"/>
    </row>
    <row r="53" spans="1:58" ht="16.5" customHeight="1">
      <c r="A53" s="492"/>
      <c r="B53" s="493"/>
      <c r="C53" s="493"/>
      <c r="D53" s="493"/>
      <c r="E53" s="494"/>
      <c r="F53" s="143" t="s">
        <v>71</v>
      </c>
      <c r="G53" s="52"/>
      <c r="H53" s="52"/>
      <c r="I53" s="52"/>
      <c r="J53" s="52"/>
      <c r="K53" s="52"/>
      <c r="L53" s="52"/>
      <c r="M53" s="52"/>
      <c r="N53" s="52"/>
      <c r="O53" s="52"/>
      <c r="P53" s="52"/>
      <c r="Q53" s="52"/>
      <c r="R53" s="52"/>
      <c r="S53" s="52"/>
      <c r="T53" s="52"/>
      <c r="U53" s="52"/>
      <c r="V53" s="52"/>
      <c r="W53" s="476">
        <f>SUM(G53:S53)</f>
        <v>0</v>
      </c>
      <c r="X53" s="477"/>
      <c r="Y53" s="478"/>
      <c r="AL53" s="46"/>
      <c r="AM53" s="46"/>
      <c r="AN53" s="46"/>
      <c r="AO53" s="46"/>
      <c r="AP53" s="46"/>
      <c r="AQ53" s="46"/>
      <c r="AR53" s="309" t="s">
        <v>142</v>
      </c>
      <c r="AS53" s="310"/>
      <c r="AT53" s="310"/>
      <c r="AU53" s="98"/>
      <c r="AV53" s="99">
        <f>SUM(AV29:AV38)</f>
        <v>0</v>
      </c>
      <c r="AW53" s="134">
        <f t="shared" ref="AW53:BE53" si="18">SUM(AW29:AW38)</f>
        <v>0</v>
      </c>
      <c r="AX53" s="99">
        <f t="shared" si="18"/>
        <v>0</v>
      </c>
      <c r="AY53" s="134">
        <f t="shared" si="18"/>
        <v>0</v>
      </c>
      <c r="AZ53" s="104">
        <f t="shared" si="18"/>
        <v>0</v>
      </c>
      <c r="BA53" s="105">
        <f t="shared" si="18"/>
        <v>0</v>
      </c>
      <c r="BB53" s="104">
        <f t="shared" si="18"/>
        <v>0</v>
      </c>
      <c r="BC53" s="106">
        <f>SUM(BC29:BC38)</f>
        <v>0</v>
      </c>
      <c r="BD53" s="134">
        <f t="shared" si="18"/>
        <v>0</v>
      </c>
      <c r="BE53" s="102">
        <f t="shared" si="18"/>
        <v>0</v>
      </c>
      <c r="BF53" s="103"/>
    </row>
    <row r="54" spans="1:58" ht="16.5" customHeight="1" thickBot="1">
      <c r="A54" s="492"/>
      <c r="B54" s="493"/>
      <c r="C54" s="493"/>
      <c r="D54" s="493"/>
      <c r="E54" s="494"/>
      <c r="F54" s="143" t="s">
        <v>72</v>
      </c>
      <c r="G54" s="53">
        <f>AK84</f>
        <v>0</v>
      </c>
      <c r="H54" s="53">
        <f>AK85</f>
        <v>0</v>
      </c>
      <c r="I54" s="53">
        <f>AK86</f>
        <v>0</v>
      </c>
      <c r="J54" s="53">
        <f>AK87</f>
        <v>0</v>
      </c>
      <c r="K54" s="53">
        <f>AK88</f>
        <v>0</v>
      </c>
      <c r="L54" s="53">
        <f>AK89</f>
        <v>0</v>
      </c>
      <c r="M54" s="53">
        <f>AK90</f>
        <v>0</v>
      </c>
      <c r="N54" s="53">
        <f>AK91</f>
        <v>0</v>
      </c>
      <c r="O54" s="53">
        <f>AK92</f>
        <v>0</v>
      </c>
      <c r="P54" s="53">
        <f>AK93</f>
        <v>0</v>
      </c>
      <c r="Q54" s="53">
        <f>AK94</f>
        <v>0</v>
      </c>
      <c r="R54" s="53">
        <f>AK95</f>
        <v>0</v>
      </c>
      <c r="S54" s="53">
        <f>AK96</f>
        <v>0</v>
      </c>
      <c r="T54" s="53">
        <f>AK97</f>
        <v>0</v>
      </c>
      <c r="U54" s="53">
        <f>AK98</f>
        <v>0</v>
      </c>
      <c r="V54" s="53">
        <f>AK99</f>
        <v>0</v>
      </c>
      <c r="W54" s="476">
        <f>SUM(G54:S54)</f>
        <v>0</v>
      </c>
      <c r="X54" s="477"/>
      <c r="Y54" s="478"/>
      <c r="AO54" s="35"/>
      <c r="AP54" s="13"/>
      <c r="AQ54" s="13"/>
      <c r="AR54" s="311" t="s">
        <v>143</v>
      </c>
      <c r="AS54" s="312"/>
      <c r="AT54" s="312"/>
      <c r="AU54" s="107"/>
      <c r="AV54" s="108">
        <f>SUM(AV39:AV48)</f>
        <v>0</v>
      </c>
      <c r="AW54" s="137">
        <f t="shared" ref="AW54:BE54" si="19">SUM(AW39:AW48)</f>
        <v>0</v>
      </c>
      <c r="AX54" s="108">
        <f t="shared" si="19"/>
        <v>0</v>
      </c>
      <c r="AY54" s="137">
        <f t="shared" si="19"/>
        <v>0</v>
      </c>
      <c r="AZ54" s="110">
        <f t="shared" si="19"/>
        <v>0</v>
      </c>
      <c r="BA54" s="111">
        <f t="shared" si="19"/>
        <v>0</v>
      </c>
      <c r="BB54" s="110">
        <f t="shared" si="19"/>
        <v>0</v>
      </c>
      <c r="BC54" s="112">
        <f>SUM(BC39:BC48)</f>
        <v>0</v>
      </c>
      <c r="BD54" s="137">
        <f t="shared" si="19"/>
        <v>0</v>
      </c>
      <c r="BE54" s="113">
        <f t="shared" si="19"/>
        <v>0</v>
      </c>
      <c r="BF54" s="114"/>
    </row>
    <row r="55" spans="1:58" ht="16.5" customHeight="1">
      <c r="A55" s="495"/>
      <c r="B55" s="496"/>
      <c r="C55" s="496"/>
      <c r="D55" s="496"/>
      <c r="E55" s="497"/>
      <c r="F55" s="54" t="s">
        <v>73</v>
      </c>
      <c r="G55" s="126">
        <f>G54+【10月】月集計表!G55</f>
        <v>0</v>
      </c>
      <c r="H55" s="126">
        <f>H54+【10月】月集計表!H55</f>
        <v>0</v>
      </c>
      <c r="I55" s="126">
        <f>I54+【10月】月集計表!I55</f>
        <v>0</v>
      </c>
      <c r="J55" s="126">
        <f>J54+【10月】月集計表!J55</f>
        <v>0</v>
      </c>
      <c r="K55" s="126">
        <f>K54+【10月】月集計表!K55</f>
        <v>0</v>
      </c>
      <c r="L55" s="126">
        <f>L54+【10月】月集計表!L55</f>
        <v>0</v>
      </c>
      <c r="M55" s="126">
        <f>M54+【10月】月集計表!M55</f>
        <v>0</v>
      </c>
      <c r="N55" s="126">
        <f>N54+【10月】月集計表!N55</f>
        <v>0</v>
      </c>
      <c r="O55" s="126">
        <f>O54+【10月】月集計表!O55</f>
        <v>0</v>
      </c>
      <c r="P55" s="126">
        <f>P54+【10月】月集計表!P55</f>
        <v>0</v>
      </c>
      <c r="Q55" s="126">
        <f>Q54+【10月】月集計表!Q55</f>
        <v>0</v>
      </c>
      <c r="R55" s="126">
        <f>R54+【10月】月集計表!R55</f>
        <v>0</v>
      </c>
      <c r="S55" s="126">
        <f>S54+【10月】月集計表!S55</f>
        <v>0</v>
      </c>
      <c r="T55" s="126">
        <f>T54+【10月】月集計表!T55</f>
        <v>0</v>
      </c>
      <c r="U55" s="126">
        <f>U54+【10月】月集計表!U55</f>
        <v>0</v>
      </c>
      <c r="V55" s="126">
        <f>V54+【10月】月集計表!V55</f>
        <v>0</v>
      </c>
      <c r="W55" s="479">
        <f>SUM(G55:S55)</f>
        <v>0</v>
      </c>
      <c r="X55" s="479"/>
      <c r="Y55" s="479"/>
      <c r="Z55" s="4" t="s">
        <v>74</v>
      </c>
      <c r="AO55" s="35"/>
      <c r="AP55" s="13"/>
      <c r="AQ55" s="13"/>
    </row>
    <row r="56" spans="1:58" ht="13.5" customHeight="1">
      <c r="AO56" s="13"/>
      <c r="AP56" s="13"/>
      <c r="AQ56" s="13"/>
    </row>
    <row r="57" spans="1:58" ht="13.5" customHeight="1">
      <c r="AO57" s="55"/>
      <c r="AP57" s="55"/>
      <c r="AQ57" s="55"/>
    </row>
    <row r="58" spans="1:58" ht="13.5" hidden="1" customHeight="1">
      <c r="K58" s="56" t="s">
        <v>75</v>
      </c>
      <c r="AO58" s="35"/>
      <c r="AP58" s="35"/>
      <c r="AQ58" s="35"/>
    </row>
    <row r="59" spans="1:58" ht="13.5" hidden="1" customHeight="1">
      <c r="AO59" s="35"/>
      <c r="AP59" s="35"/>
      <c r="AQ59" s="35"/>
    </row>
    <row r="60" spans="1:58" ht="13.5" hidden="1" customHeight="1">
      <c r="K60" s="56" t="s">
        <v>6</v>
      </c>
      <c r="L60" s="56" t="s">
        <v>76</v>
      </c>
      <c r="AO60" s="35"/>
      <c r="AP60" s="35"/>
      <c r="AQ60" s="35"/>
    </row>
    <row r="61" spans="1:58" ht="13.5" hidden="1" customHeight="1">
      <c r="K61" s="56" t="s">
        <v>77</v>
      </c>
      <c r="L61" s="4" t="s">
        <v>78</v>
      </c>
      <c r="AO61" s="35"/>
      <c r="AP61" s="35"/>
      <c r="AQ61" s="35"/>
    </row>
    <row r="62" spans="1:58" ht="13.5" hidden="1" customHeight="1">
      <c r="K62" s="56" t="s">
        <v>79</v>
      </c>
      <c r="L62" s="56" t="s">
        <v>80</v>
      </c>
    </row>
    <row r="63" spans="1:58" ht="13.5" hidden="1" customHeight="1">
      <c r="K63" s="56" t="s">
        <v>81</v>
      </c>
      <c r="L63" s="56" t="s">
        <v>82</v>
      </c>
    </row>
    <row r="64" spans="1:58" ht="13.5" hidden="1" customHeight="1">
      <c r="K64" s="56" t="s">
        <v>83</v>
      </c>
      <c r="L64" s="56" t="s">
        <v>84</v>
      </c>
    </row>
    <row r="65" spans="11:22" ht="13.5" hidden="1" customHeight="1">
      <c r="K65" s="56" t="s">
        <v>85</v>
      </c>
      <c r="L65" s="56" t="s">
        <v>86</v>
      </c>
    </row>
    <row r="66" spans="11:22" ht="13.5" hidden="1" customHeight="1">
      <c r="K66" s="56" t="s">
        <v>87</v>
      </c>
      <c r="L66" s="56" t="s">
        <v>88</v>
      </c>
    </row>
    <row r="67" spans="11:22" ht="13.5" hidden="1" customHeight="1">
      <c r="K67" s="56" t="s">
        <v>89</v>
      </c>
      <c r="L67" s="56" t="s">
        <v>90</v>
      </c>
    </row>
    <row r="68" spans="11:22" ht="13.5" hidden="1" customHeight="1">
      <c r="K68" s="56" t="s">
        <v>91</v>
      </c>
      <c r="L68" s="56" t="s">
        <v>92</v>
      </c>
    </row>
    <row r="69" spans="11:22" ht="13.5" hidden="1" customHeight="1">
      <c r="K69" s="56" t="s">
        <v>93</v>
      </c>
      <c r="L69" s="56" t="s">
        <v>94</v>
      </c>
    </row>
    <row r="70" spans="11:22" ht="13.5" hidden="1" customHeight="1">
      <c r="K70" s="56" t="s">
        <v>63</v>
      </c>
      <c r="L70" s="56" t="s">
        <v>96</v>
      </c>
      <c r="U70" s="56"/>
      <c r="V70" s="56"/>
    </row>
    <row r="71" spans="11:22" ht="13.5" hidden="1" customHeight="1">
      <c r="K71" s="56" t="s">
        <v>64</v>
      </c>
      <c r="L71" s="56" t="s">
        <v>98</v>
      </c>
      <c r="U71" s="56"/>
      <c r="V71" s="56"/>
    </row>
    <row r="72" spans="11:22" ht="13.5" hidden="1" customHeight="1">
      <c r="K72" s="56" t="s">
        <v>65</v>
      </c>
      <c r="L72" s="56" t="s">
        <v>100</v>
      </c>
      <c r="U72" s="56"/>
      <c r="V72" s="56"/>
    </row>
    <row r="73" spans="11:22" ht="13.5" hidden="1" customHeight="1">
      <c r="K73" s="56" t="s">
        <v>66</v>
      </c>
      <c r="L73" s="56" t="s">
        <v>102</v>
      </c>
    </row>
    <row r="74" spans="11:22" ht="13.5" hidden="1" customHeight="1">
      <c r="K74" s="4" t="s">
        <v>103</v>
      </c>
      <c r="L74" s="4" t="s">
        <v>104</v>
      </c>
    </row>
    <row r="75" spans="11:22" ht="13.5" hidden="1" customHeight="1">
      <c r="K75" s="4" t="s">
        <v>69</v>
      </c>
      <c r="L75" s="4" t="s">
        <v>105</v>
      </c>
    </row>
    <row r="76" spans="11:22" ht="13.5" hidden="1" customHeight="1">
      <c r="K76" s="56" t="s">
        <v>67</v>
      </c>
      <c r="L76" s="56" t="s">
        <v>106</v>
      </c>
    </row>
    <row r="77" spans="11:22" ht="13.5" hidden="1" customHeight="1"/>
    <row r="78" spans="11:22" ht="13.5" hidden="1" customHeight="1"/>
    <row r="79" spans="11:22" ht="13.5" hidden="1" customHeight="1"/>
    <row r="80" spans="11:22" ht="13.5" hidden="1" customHeight="1"/>
    <row r="81" spans="5:37" ht="13.5" hidden="1" customHeight="1"/>
    <row r="82" spans="5:37" ht="13.5" hidden="1" customHeight="1"/>
    <row r="83" spans="5:37" ht="13.5" hidden="1" customHeight="1">
      <c r="E83" s="53"/>
      <c r="F83" s="57">
        <v>1</v>
      </c>
      <c r="G83" s="57">
        <v>2</v>
      </c>
      <c r="H83" s="57">
        <v>3</v>
      </c>
      <c r="I83" s="57">
        <v>4</v>
      </c>
      <c r="J83" s="57">
        <v>5</v>
      </c>
      <c r="K83" s="57">
        <v>6</v>
      </c>
      <c r="L83" s="57">
        <v>7</v>
      </c>
      <c r="M83" s="57">
        <v>8</v>
      </c>
      <c r="N83" s="57">
        <v>9</v>
      </c>
      <c r="O83" s="57">
        <v>10</v>
      </c>
      <c r="P83" s="57">
        <v>11</v>
      </c>
      <c r="Q83" s="57">
        <v>12</v>
      </c>
      <c r="R83" s="57">
        <v>13</v>
      </c>
      <c r="S83" s="57">
        <v>14</v>
      </c>
      <c r="T83" s="57">
        <v>15</v>
      </c>
      <c r="U83" s="57">
        <v>16</v>
      </c>
      <c r="V83" s="57">
        <v>17</v>
      </c>
      <c r="W83" s="57">
        <v>18</v>
      </c>
      <c r="X83" s="57">
        <v>19</v>
      </c>
      <c r="Y83" s="57">
        <v>20</v>
      </c>
      <c r="Z83" s="57">
        <v>21</v>
      </c>
      <c r="AA83" s="57">
        <v>22</v>
      </c>
      <c r="AB83" s="57">
        <v>23</v>
      </c>
      <c r="AC83" s="57">
        <v>24</v>
      </c>
      <c r="AD83" s="57">
        <v>25</v>
      </c>
      <c r="AE83" s="57">
        <v>26</v>
      </c>
      <c r="AF83" s="57">
        <v>27</v>
      </c>
      <c r="AG83" s="57">
        <v>28</v>
      </c>
      <c r="AH83" s="57">
        <v>29</v>
      </c>
      <c r="AI83" s="57">
        <v>30</v>
      </c>
      <c r="AJ83" s="58">
        <v>31</v>
      </c>
      <c r="AK83" s="58">
        <v>31</v>
      </c>
    </row>
    <row r="84" spans="5:37" ht="13.5" hidden="1" customHeight="1">
      <c r="E84" s="142" t="s">
        <v>32</v>
      </c>
      <c r="F84" s="53">
        <f t="shared" ref="F84:U99" si="20">IF(COUNTIF(G$11:G$30,$E84)=0,0,1)</f>
        <v>0</v>
      </c>
      <c r="G84" s="53">
        <f t="shared" si="20"/>
        <v>0</v>
      </c>
      <c r="H84" s="53">
        <f t="shared" si="20"/>
        <v>0</v>
      </c>
      <c r="I84" s="53">
        <f t="shared" si="20"/>
        <v>0</v>
      </c>
      <c r="J84" s="53">
        <f t="shared" si="20"/>
        <v>0</v>
      </c>
      <c r="K84" s="53">
        <f t="shared" si="20"/>
        <v>0</v>
      </c>
      <c r="L84" s="53">
        <f t="shared" si="20"/>
        <v>0</v>
      </c>
      <c r="M84" s="53">
        <f t="shared" si="20"/>
        <v>0</v>
      </c>
      <c r="N84" s="53">
        <f t="shared" si="20"/>
        <v>0</v>
      </c>
      <c r="O84" s="53">
        <f t="shared" si="20"/>
        <v>0</v>
      </c>
      <c r="P84" s="53">
        <f t="shared" si="20"/>
        <v>0</v>
      </c>
      <c r="Q84" s="53">
        <f t="shared" si="20"/>
        <v>0</v>
      </c>
      <c r="R84" s="53">
        <f t="shared" si="20"/>
        <v>0</v>
      </c>
      <c r="S84" s="53">
        <f t="shared" si="20"/>
        <v>0</v>
      </c>
      <c r="T84" s="53">
        <f t="shared" si="20"/>
        <v>0</v>
      </c>
      <c r="U84" s="53">
        <f t="shared" si="20"/>
        <v>0</v>
      </c>
      <c r="V84" s="53">
        <f t="shared" ref="V84:AK99" si="21">IF(COUNTIF(W$11:W$30,$E84)=0,0,1)</f>
        <v>0</v>
      </c>
      <c r="W84" s="53">
        <f t="shared" si="21"/>
        <v>0</v>
      </c>
      <c r="X84" s="53">
        <f t="shared" si="21"/>
        <v>0</v>
      </c>
      <c r="Y84" s="53">
        <f t="shared" si="21"/>
        <v>0</v>
      </c>
      <c r="Z84" s="53">
        <f t="shared" si="21"/>
        <v>0</v>
      </c>
      <c r="AA84" s="53">
        <f t="shared" si="21"/>
        <v>0</v>
      </c>
      <c r="AB84" s="53">
        <f t="shared" si="21"/>
        <v>0</v>
      </c>
      <c r="AC84" s="53">
        <f t="shared" si="21"/>
        <v>0</v>
      </c>
      <c r="AD84" s="53">
        <f t="shared" si="21"/>
        <v>0</v>
      </c>
      <c r="AE84" s="53">
        <f t="shared" si="21"/>
        <v>0</v>
      </c>
      <c r="AF84" s="53">
        <f t="shared" si="21"/>
        <v>0</v>
      </c>
      <c r="AG84" s="53">
        <f t="shared" si="21"/>
        <v>0</v>
      </c>
      <c r="AH84" s="53">
        <f t="shared" si="21"/>
        <v>0</v>
      </c>
      <c r="AI84" s="53">
        <f t="shared" si="21"/>
        <v>0</v>
      </c>
      <c r="AJ84" s="53">
        <f t="shared" si="21"/>
        <v>0</v>
      </c>
      <c r="AK84" s="53">
        <f t="shared" si="21"/>
        <v>0</v>
      </c>
    </row>
    <row r="85" spans="5:37" ht="13.5" hidden="1" customHeight="1">
      <c r="E85" s="142" t="s">
        <v>30</v>
      </c>
      <c r="F85" s="53">
        <f t="shared" si="20"/>
        <v>0</v>
      </c>
      <c r="G85" s="53">
        <f t="shared" si="20"/>
        <v>0</v>
      </c>
      <c r="H85" s="53">
        <f t="shared" si="20"/>
        <v>0</v>
      </c>
      <c r="I85" s="53">
        <f t="shared" si="20"/>
        <v>0</v>
      </c>
      <c r="J85" s="53">
        <f t="shared" si="20"/>
        <v>0</v>
      </c>
      <c r="K85" s="53">
        <f t="shared" si="20"/>
        <v>0</v>
      </c>
      <c r="L85" s="53">
        <f t="shared" si="20"/>
        <v>0</v>
      </c>
      <c r="M85" s="53">
        <f t="shared" si="20"/>
        <v>0</v>
      </c>
      <c r="N85" s="53">
        <f t="shared" si="20"/>
        <v>0</v>
      </c>
      <c r="O85" s="53">
        <f t="shared" si="20"/>
        <v>0</v>
      </c>
      <c r="P85" s="53">
        <f t="shared" si="20"/>
        <v>0</v>
      </c>
      <c r="Q85" s="53">
        <f t="shared" si="20"/>
        <v>0</v>
      </c>
      <c r="R85" s="53">
        <f t="shared" si="20"/>
        <v>0</v>
      </c>
      <c r="S85" s="53">
        <f t="shared" si="20"/>
        <v>0</v>
      </c>
      <c r="T85" s="53">
        <f t="shared" si="20"/>
        <v>0</v>
      </c>
      <c r="U85" s="53">
        <f t="shared" si="20"/>
        <v>0</v>
      </c>
      <c r="V85" s="53">
        <f t="shared" si="21"/>
        <v>0</v>
      </c>
      <c r="W85" s="53">
        <f t="shared" si="21"/>
        <v>0</v>
      </c>
      <c r="X85" s="53">
        <f t="shared" si="21"/>
        <v>0</v>
      </c>
      <c r="Y85" s="53">
        <f t="shared" si="21"/>
        <v>0</v>
      </c>
      <c r="Z85" s="53">
        <f t="shared" si="21"/>
        <v>0</v>
      </c>
      <c r="AA85" s="53">
        <f t="shared" si="21"/>
        <v>0</v>
      </c>
      <c r="AB85" s="53">
        <f t="shared" si="21"/>
        <v>0</v>
      </c>
      <c r="AC85" s="53">
        <f t="shared" si="21"/>
        <v>0</v>
      </c>
      <c r="AD85" s="53">
        <f t="shared" si="21"/>
        <v>0</v>
      </c>
      <c r="AE85" s="53">
        <f t="shared" si="21"/>
        <v>0</v>
      </c>
      <c r="AF85" s="53">
        <f t="shared" si="21"/>
        <v>0</v>
      </c>
      <c r="AG85" s="53">
        <f t="shared" si="21"/>
        <v>0</v>
      </c>
      <c r="AH85" s="53">
        <f t="shared" si="21"/>
        <v>0</v>
      </c>
      <c r="AI85" s="53">
        <f t="shared" si="21"/>
        <v>0</v>
      </c>
      <c r="AJ85" s="53">
        <f t="shared" si="21"/>
        <v>0</v>
      </c>
      <c r="AK85" s="53">
        <f t="shared" si="21"/>
        <v>0</v>
      </c>
    </row>
    <row r="86" spans="5:37" ht="13.5" hidden="1" customHeight="1">
      <c r="E86" s="142" t="s">
        <v>31</v>
      </c>
      <c r="F86" s="53">
        <f t="shared" si="20"/>
        <v>0</v>
      </c>
      <c r="G86" s="53">
        <f t="shared" si="20"/>
        <v>0</v>
      </c>
      <c r="H86" s="53">
        <f t="shared" si="20"/>
        <v>0</v>
      </c>
      <c r="I86" s="53">
        <f t="shared" si="20"/>
        <v>0</v>
      </c>
      <c r="J86" s="53">
        <f t="shared" si="20"/>
        <v>0</v>
      </c>
      <c r="K86" s="53">
        <f t="shared" si="20"/>
        <v>0</v>
      </c>
      <c r="L86" s="53">
        <f t="shared" si="20"/>
        <v>0</v>
      </c>
      <c r="M86" s="53">
        <f t="shared" si="20"/>
        <v>0</v>
      </c>
      <c r="N86" s="53">
        <f t="shared" si="20"/>
        <v>0</v>
      </c>
      <c r="O86" s="53">
        <f t="shared" si="20"/>
        <v>0</v>
      </c>
      <c r="P86" s="53">
        <f t="shared" si="20"/>
        <v>0</v>
      </c>
      <c r="Q86" s="53">
        <f t="shared" si="20"/>
        <v>0</v>
      </c>
      <c r="R86" s="53">
        <f t="shared" si="20"/>
        <v>0</v>
      </c>
      <c r="S86" s="53">
        <f t="shared" si="20"/>
        <v>0</v>
      </c>
      <c r="T86" s="53">
        <f t="shared" si="20"/>
        <v>0</v>
      </c>
      <c r="U86" s="53">
        <f t="shared" si="20"/>
        <v>0</v>
      </c>
      <c r="V86" s="53">
        <f t="shared" si="21"/>
        <v>0</v>
      </c>
      <c r="W86" s="53">
        <f t="shared" si="21"/>
        <v>0</v>
      </c>
      <c r="X86" s="53">
        <f t="shared" si="21"/>
        <v>0</v>
      </c>
      <c r="Y86" s="53">
        <f t="shared" si="21"/>
        <v>0</v>
      </c>
      <c r="Z86" s="53">
        <f t="shared" si="21"/>
        <v>0</v>
      </c>
      <c r="AA86" s="53">
        <f t="shared" si="21"/>
        <v>0</v>
      </c>
      <c r="AB86" s="53">
        <f t="shared" si="21"/>
        <v>0</v>
      </c>
      <c r="AC86" s="53">
        <f t="shared" si="21"/>
        <v>0</v>
      </c>
      <c r="AD86" s="53">
        <f t="shared" si="21"/>
        <v>0</v>
      </c>
      <c r="AE86" s="53">
        <f t="shared" si="21"/>
        <v>0</v>
      </c>
      <c r="AF86" s="53">
        <f t="shared" si="21"/>
        <v>0</v>
      </c>
      <c r="AG86" s="53">
        <f t="shared" si="21"/>
        <v>0</v>
      </c>
      <c r="AH86" s="53">
        <f t="shared" si="21"/>
        <v>0</v>
      </c>
      <c r="AI86" s="53">
        <f t="shared" si="21"/>
        <v>0</v>
      </c>
      <c r="AJ86" s="53">
        <f t="shared" si="21"/>
        <v>0</v>
      </c>
      <c r="AK86" s="53">
        <f t="shared" si="21"/>
        <v>0</v>
      </c>
    </row>
    <row r="87" spans="5:37" ht="13.5" hidden="1" customHeight="1">
      <c r="E87" s="142" t="s">
        <v>57</v>
      </c>
      <c r="F87" s="53">
        <f t="shared" si="20"/>
        <v>0</v>
      </c>
      <c r="G87" s="53">
        <f t="shared" si="20"/>
        <v>0</v>
      </c>
      <c r="H87" s="53">
        <f t="shared" si="20"/>
        <v>0</v>
      </c>
      <c r="I87" s="53">
        <f t="shared" si="20"/>
        <v>0</v>
      </c>
      <c r="J87" s="53">
        <f t="shared" si="20"/>
        <v>0</v>
      </c>
      <c r="K87" s="53">
        <f t="shared" si="20"/>
        <v>0</v>
      </c>
      <c r="L87" s="53">
        <f t="shared" si="20"/>
        <v>0</v>
      </c>
      <c r="M87" s="53">
        <f t="shared" si="20"/>
        <v>0</v>
      </c>
      <c r="N87" s="53">
        <f t="shared" si="20"/>
        <v>0</v>
      </c>
      <c r="O87" s="53">
        <f t="shared" si="20"/>
        <v>0</v>
      </c>
      <c r="P87" s="53">
        <f t="shared" si="20"/>
        <v>0</v>
      </c>
      <c r="Q87" s="53">
        <f t="shared" si="20"/>
        <v>0</v>
      </c>
      <c r="R87" s="53">
        <f t="shared" si="20"/>
        <v>0</v>
      </c>
      <c r="S87" s="53">
        <f t="shared" si="20"/>
        <v>0</v>
      </c>
      <c r="T87" s="53">
        <f t="shared" si="20"/>
        <v>0</v>
      </c>
      <c r="U87" s="53">
        <f t="shared" si="20"/>
        <v>0</v>
      </c>
      <c r="V87" s="53">
        <f t="shared" si="21"/>
        <v>0</v>
      </c>
      <c r="W87" s="53">
        <f t="shared" si="21"/>
        <v>0</v>
      </c>
      <c r="X87" s="53">
        <f t="shared" si="21"/>
        <v>0</v>
      </c>
      <c r="Y87" s="53">
        <f t="shared" si="21"/>
        <v>0</v>
      </c>
      <c r="Z87" s="53">
        <f t="shared" si="21"/>
        <v>0</v>
      </c>
      <c r="AA87" s="53">
        <f t="shared" si="21"/>
        <v>0</v>
      </c>
      <c r="AB87" s="53">
        <f t="shared" si="21"/>
        <v>0</v>
      </c>
      <c r="AC87" s="53">
        <f t="shared" si="21"/>
        <v>0</v>
      </c>
      <c r="AD87" s="53">
        <f t="shared" si="21"/>
        <v>0</v>
      </c>
      <c r="AE87" s="53">
        <f t="shared" si="21"/>
        <v>0</v>
      </c>
      <c r="AF87" s="53">
        <f t="shared" si="21"/>
        <v>0</v>
      </c>
      <c r="AG87" s="53">
        <f t="shared" si="21"/>
        <v>0</v>
      </c>
      <c r="AH87" s="53">
        <f t="shared" si="21"/>
        <v>0</v>
      </c>
      <c r="AI87" s="53">
        <f t="shared" si="21"/>
        <v>0</v>
      </c>
      <c r="AJ87" s="53">
        <f t="shared" si="21"/>
        <v>0</v>
      </c>
      <c r="AK87" s="53">
        <f t="shared" si="21"/>
        <v>0</v>
      </c>
    </row>
    <row r="88" spans="5:37" ht="13.5" hidden="1" customHeight="1">
      <c r="E88" s="142" t="s">
        <v>58</v>
      </c>
      <c r="F88" s="53">
        <f t="shared" si="20"/>
        <v>0</v>
      </c>
      <c r="G88" s="53">
        <f t="shared" si="20"/>
        <v>0</v>
      </c>
      <c r="H88" s="53">
        <f t="shared" si="20"/>
        <v>0</v>
      </c>
      <c r="I88" s="53">
        <f t="shared" si="20"/>
        <v>0</v>
      </c>
      <c r="J88" s="53">
        <f t="shared" si="20"/>
        <v>0</v>
      </c>
      <c r="K88" s="53">
        <f t="shared" si="20"/>
        <v>0</v>
      </c>
      <c r="L88" s="53">
        <f t="shared" si="20"/>
        <v>0</v>
      </c>
      <c r="M88" s="53">
        <f t="shared" si="20"/>
        <v>0</v>
      </c>
      <c r="N88" s="53">
        <f t="shared" si="20"/>
        <v>0</v>
      </c>
      <c r="O88" s="53">
        <f t="shared" si="20"/>
        <v>0</v>
      </c>
      <c r="P88" s="53">
        <f t="shared" si="20"/>
        <v>0</v>
      </c>
      <c r="Q88" s="53">
        <f t="shared" si="20"/>
        <v>0</v>
      </c>
      <c r="R88" s="53">
        <f t="shared" si="20"/>
        <v>0</v>
      </c>
      <c r="S88" s="53">
        <f t="shared" si="20"/>
        <v>0</v>
      </c>
      <c r="T88" s="53">
        <f t="shared" si="20"/>
        <v>0</v>
      </c>
      <c r="U88" s="53">
        <f t="shared" si="20"/>
        <v>0</v>
      </c>
      <c r="V88" s="53">
        <f t="shared" si="21"/>
        <v>0</v>
      </c>
      <c r="W88" s="53">
        <f t="shared" si="21"/>
        <v>0</v>
      </c>
      <c r="X88" s="53">
        <f t="shared" si="21"/>
        <v>0</v>
      </c>
      <c r="Y88" s="53">
        <f t="shared" si="21"/>
        <v>0</v>
      </c>
      <c r="Z88" s="53">
        <f t="shared" si="21"/>
        <v>0</v>
      </c>
      <c r="AA88" s="53">
        <f t="shared" si="21"/>
        <v>0</v>
      </c>
      <c r="AB88" s="53">
        <f t="shared" si="21"/>
        <v>0</v>
      </c>
      <c r="AC88" s="53">
        <f t="shared" si="21"/>
        <v>0</v>
      </c>
      <c r="AD88" s="53">
        <f t="shared" si="21"/>
        <v>0</v>
      </c>
      <c r="AE88" s="53">
        <f t="shared" si="21"/>
        <v>0</v>
      </c>
      <c r="AF88" s="53">
        <f t="shared" si="21"/>
        <v>0</v>
      </c>
      <c r="AG88" s="53">
        <f t="shared" si="21"/>
        <v>0</v>
      </c>
      <c r="AH88" s="53">
        <f t="shared" si="21"/>
        <v>0</v>
      </c>
      <c r="AI88" s="53">
        <f t="shared" si="21"/>
        <v>0</v>
      </c>
      <c r="AJ88" s="53">
        <f t="shared" si="21"/>
        <v>0</v>
      </c>
      <c r="AK88" s="53">
        <f t="shared" si="21"/>
        <v>0</v>
      </c>
    </row>
    <row r="89" spans="5:37" ht="13.5" hidden="1" customHeight="1">
      <c r="E89" s="142" t="s">
        <v>59</v>
      </c>
      <c r="F89" s="53">
        <f t="shared" si="20"/>
        <v>0</v>
      </c>
      <c r="G89" s="53">
        <f t="shared" si="20"/>
        <v>0</v>
      </c>
      <c r="H89" s="53">
        <f t="shared" si="20"/>
        <v>0</v>
      </c>
      <c r="I89" s="53">
        <f t="shared" si="20"/>
        <v>0</v>
      </c>
      <c r="J89" s="53">
        <f t="shared" si="20"/>
        <v>0</v>
      </c>
      <c r="K89" s="53">
        <f t="shared" si="20"/>
        <v>0</v>
      </c>
      <c r="L89" s="53">
        <f t="shared" si="20"/>
        <v>0</v>
      </c>
      <c r="M89" s="53">
        <f t="shared" si="20"/>
        <v>0</v>
      </c>
      <c r="N89" s="53">
        <f t="shared" si="20"/>
        <v>0</v>
      </c>
      <c r="O89" s="53">
        <f t="shared" si="20"/>
        <v>0</v>
      </c>
      <c r="P89" s="53">
        <f t="shared" si="20"/>
        <v>0</v>
      </c>
      <c r="Q89" s="53">
        <f t="shared" si="20"/>
        <v>0</v>
      </c>
      <c r="R89" s="53">
        <f t="shared" si="20"/>
        <v>0</v>
      </c>
      <c r="S89" s="53">
        <f t="shared" si="20"/>
        <v>0</v>
      </c>
      <c r="T89" s="53">
        <f t="shared" si="20"/>
        <v>0</v>
      </c>
      <c r="U89" s="53">
        <f t="shared" si="20"/>
        <v>0</v>
      </c>
      <c r="V89" s="53">
        <f t="shared" si="21"/>
        <v>0</v>
      </c>
      <c r="W89" s="53">
        <f t="shared" si="21"/>
        <v>0</v>
      </c>
      <c r="X89" s="53">
        <f t="shared" si="21"/>
        <v>0</v>
      </c>
      <c r="Y89" s="53">
        <f t="shared" si="21"/>
        <v>0</v>
      </c>
      <c r="Z89" s="53">
        <f t="shared" si="21"/>
        <v>0</v>
      </c>
      <c r="AA89" s="53">
        <f t="shared" si="21"/>
        <v>0</v>
      </c>
      <c r="AB89" s="53">
        <f t="shared" si="21"/>
        <v>0</v>
      </c>
      <c r="AC89" s="53">
        <f t="shared" si="21"/>
        <v>0</v>
      </c>
      <c r="AD89" s="53">
        <f t="shared" si="21"/>
        <v>0</v>
      </c>
      <c r="AE89" s="53">
        <f t="shared" si="21"/>
        <v>0</v>
      </c>
      <c r="AF89" s="53">
        <f t="shared" si="21"/>
        <v>0</v>
      </c>
      <c r="AG89" s="53">
        <f t="shared" si="21"/>
        <v>0</v>
      </c>
      <c r="AH89" s="53">
        <f t="shared" si="21"/>
        <v>0</v>
      </c>
      <c r="AI89" s="53">
        <f t="shared" si="21"/>
        <v>0</v>
      </c>
      <c r="AJ89" s="53">
        <f t="shared" si="21"/>
        <v>0</v>
      </c>
      <c r="AK89" s="53">
        <f t="shared" si="21"/>
        <v>0</v>
      </c>
    </row>
    <row r="90" spans="5:37" ht="13.5" hidden="1" customHeight="1">
      <c r="E90" s="142" t="s">
        <v>60</v>
      </c>
      <c r="F90" s="53">
        <f t="shared" si="20"/>
        <v>0</v>
      </c>
      <c r="G90" s="53">
        <f t="shared" si="20"/>
        <v>0</v>
      </c>
      <c r="H90" s="53">
        <f t="shared" si="20"/>
        <v>0</v>
      </c>
      <c r="I90" s="53">
        <f t="shared" si="20"/>
        <v>0</v>
      </c>
      <c r="J90" s="53">
        <f t="shared" si="20"/>
        <v>0</v>
      </c>
      <c r="K90" s="53">
        <f t="shared" si="20"/>
        <v>0</v>
      </c>
      <c r="L90" s="53">
        <f t="shared" si="20"/>
        <v>0</v>
      </c>
      <c r="M90" s="53">
        <f t="shared" si="20"/>
        <v>0</v>
      </c>
      <c r="N90" s="53">
        <f t="shared" si="20"/>
        <v>0</v>
      </c>
      <c r="O90" s="53">
        <f t="shared" si="20"/>
        <v>0</v>
      </c>
      <c r="P90" s="53">
        <f t="shared" si="20"/>
        <v>0</v>
      </c>
      <c r="Q90" s="53">
        <f t="shared" si="20"/>
        <v>0</v>
      </c>
      <c r="R90" s="53">
        <f t="shared" si="20"/>
        <v>0</v>
      </c>
      <c r="S90" s="53">
        <f t="shared" si="20"/>
        <v>0</v>
      </c>
      <c r="T90" s="53">
        <f t="shared" si="20"/>
        <v>0</v>
      </c>
      <c r="U90" s="53">
        <f t="shared" si="20"/>
        <v>0</v>
      </c>
      <c r="V90" s="53">
        <f t="shared" si="21"/>
        <v>0</v>
      </c>
      <c r="W90" s="53">
        <f t="shared" si="21"/>
        <v>0</v>
      </c>
      <c r="X90" s="53">
        <f t="shared" si="21"/>
        <v>0</v>
      </c>
      <c r="Y90" s="53">
        <f t="shared" si="21"/>
        <v>0</v>
      </c>
      <c r="Z90" s="53">
        <f t="shared" si="21"/>
        <v>0</v>
      </c>
      <c r="AA90" s="53">
        <f t="shared" si="21"/>
        <v>0</v>
      </c>
      <c r="AB90" s="53">
        <f t="shared" si="21"/>
        <v>0</v>
      </c>
      <c r="AC90" s="53">
        <f t="shared" si="21"/>
        <v>0</v>
      </c>
      <c r="AD90" s="53">
        <f t="shared" si="21"/>
        <v>0</v>
      </c>
      <c r="AE90" s="53">
        <f t="shared" si="21"/>
        <v>0</v>
      </c>
      <c r="AF90" s="53">
        <f t="shared" si="21"/>
        <v>0</v>
      </c>
      <c r="AG90" s="53">
        <f t="shared" si="21"/>
        <v>0</v>
      </c>
      <c r="AH90" s="53">
        <f t="shared" si="21"/>
        <v>0</v>
      </c>
      <c r="AI90" s="53">
        <f t="shared" si="21"/>
        <v>0</v>
      </c>
      <c r="AJ90" s="53">
        <f t="shared" si="21"/>
        <v>0</v>
      </c>
      <c r="AK90" s="53">
        <f t="shared" si="21"/>
        <v>0</v>
      </c>
    </row>
    <row r="91" spans="5:37" ht="13.5" hidden="1" customHeight="1">
      <c r="E91" s="142" t="s">
        <v>61</v>
      </c>
      <c r="F91" s="53">
        <f t="shared" si="20"/>
        <v>0</v>
      </c>
      <c r="G91" s="53">
        <f t="shared" si="20"/>
        <v>0</v>
      </c>
      <c r="H91" s="53">
        <f t="shared" si="20"/>
        <v>0</v>
      </c>
      <c r="I91" s="53">
        <f t="shared" si="20"/>
        <v>0</v>
      </c>
      <c r="J91" s="53">
        <f t="shared" si="20"/>
        <v>0</v>
      </c>
      <c r="K91" s="53">
        <f t="shared" si="20"/>
        <v>0</v>
      </c>
      <c r="L91" s="53">
        <f t="shared" si="20"/>
        <v>0</v>
      </c>
      <c r="M91" s="53">
        <f t="shared" si="20"/>
        <v>0</v>
      </c>
      <c r="N91" s="53">
        <f t="shared" si="20"/>
        <v>0</v>
      </c>
      <c r="O91" s="53">
        <f t="shared" si="20"/>
        <v>0</v>
      </c>
      <c r="P91" s="53">
        <f t="shared" si="20"/>
        <v>0</v>
      </c>
      <c r="Q91" s="53">
        <f t="shared" si="20"/>
        <v>0</v>
      </c>
      <c r="R91" s="53">
        <f t="shared" si="20"/>
        <v>0</v>
      </c>
      <c r="S91" s="53">
        <f t="shared" si="20"/>
        <v>0</v>
      </c>
      <c r="T91" s="53">
        <f t="shared" si="20"/>
        <v>0</v>
      </c>
      <c r="U91" s="53">
        <f t="shared" si="20"/>
        <v>0</v>
      </c>
      <c r="V91" s="53">
        <f t="shared" si="21"/>
        <v>0</v>
      </c>
      <c r="W91" s="53">
        <f t="shared" si="21"/>
        <v>0</v>
      </c>
      <c r="X91" s="53">
        <f t="shared" si="21"/>
        <v>0</v>
      </c>
      <c r="Y91" s="53">
        <f t="shared" si="21"/>
        <v>0</v>
      </c>
      <c r="Z91" s="53">
        <f t="shared" si="21"/>
        <v>0</v>
      </c>
      <c r="AA91" s="53">
        <f t="shared" si="21"/>
        <v>0</v>
      </c>
      <c r="AB91" s="53">
        <f t="shared" si="21"/>
        <v>0</v>
      </c>
      <c r="AC91" s="53">
        <f t="shared" si="21"/>
        <v>0</v>
      </c>
      <c r="AD91" s="53">
        <f t="shared" si="21"/>
        <v>0</v>
      </c>
      <c r="AE91" s="53">
        <f t="shared" si="21"/>
        <v>0</v>
      </c>
      <c r="AF91" s="53">
        <f t="shared" si="21"/>
        <v>0</v>
      </c>
      <c r="AG91" s="53">
        <f t="shared" si="21"/>
        <v>0</v>
      </c>
      <c r="AH91" s="53">
        <f t="shared" si="21"/>
        <v>0</v>
      </c>
      <c r="AI91" s="53">
        <f t="shared" si="21"/>
        <v>0</v>
      </c>
      <c r="AJ91" s="53">
        <f t="shared" si="21"/>
        <v>0</v>
      </c>
      <c r="AK91" s="53">
        <f t="shared" si="21"/>
        <v>0</v>
      </c>
    </row>
    <row r="92" spans="5:37" ht="13.5" hidden="1" customHeight="1">
      <c r="E92" s="142" t="s">
        <v>62</v>
      </c>
      <c r="F92" s="53">
        <f t="shared" si="20"/>
        <v>0</v>
      </c>
      <c r="G92" s="53">
        <f t="shared" si="20"/>
        <v>0</v>
      </c>
      <c r="H92" s="53">
        <f t="shared" si="20"/>
        <v>0</v>
      </c>
      <c r="I92" s="53">
        <f t="shared" si="20"/>
        <v>0</v>
      </c>
      <c r="J92" s="53">
        <f t="shared" si="20"/>
        <v>0</v>
      </c>
      <c r="K92" s="53">
        <f t="shared" si="20"/>
        <v>0</v>
      </c>
      <c r="L92" s="53">
        <f t="shared" si="20"/>
        <v>0</v>
      </c>
      <c r="M92" s="53">
        <f t="shared" si="20"/>
        <v>0</v>
      </c>
      <c r="N92" s="53">
        <f t="shared" si="20"/>
        <v>0</v>
      </c>
      <c r="O92" s="53">
        <f t="shared" si="20"/>
        <v>0</v>
      </c>
      <c r="P92" s="53">
        <f t="shared" si="20"/>
        <v>0</v>
      </c>
      <c r="Q92" s="53">
        <f t="shared" si="20"/>
        <v>0</v>
      </c>
      <c r="R92" s="53">
        <f t="shared" si="20"/>
        <v>0</v>
      </c>
      <c r="S92" s="53">
        <f t="shared" si="20"/>
        <v>0</v>
      </c>
      <c r="T92" s="53">
        <f t="shared" si="20"/>
        <v>0</v>
      </c>
      <c r="U92" s="53">
        <f t="shared" si="20"/>
        <v>0</v>
      </c>
      <c r="V92" s="53">
        <f t="shared" si="21"/>
        <v>0</v>
      </c>
      <c r="W92" s="53">
        <f t="shared" si="21"/>
        <v>0</v>
      </c>
      <c r="X92" s="53">
        <f t="shared" si="21"/>
        <v>0</v>
      </c>
      <c r="Y92" s="53">
        <f t="shared" si="21"/>
        <v>0</v>
      </c>
      <c r="Z92" s="53">
        <f t="shared" si="21"/>
        <v>0</v>
      </c>
      <c r="AA92" s="53">
        <f t="shared" si="21"/>
        <v>0</v>
      </c>
      <c r="AB92" s="53">
        <f t="shared" si="21"/>
        <v>0</v>
      </c>
      <c r="AC92" s="53">
        <f t="shared" si="21"/>
        <v>0</v>
      </c>
      <c r="AD92" s="53">
        <f t="shared" si="21"/>
        <v>0</v>
      </c>
      <c r="AE92" s="53">
        <f t="shared" si="21"/>
        <v>0</v>
      </c>
      <c r="AF92" s="53">
        <f t="shared" si="21"/>
        <v>0</v>
      </c>
      <c r="AG92" s="53">
        <f t="shared" si="21"/>
        <v>0</v>
      </c>
      <c r="AH92" s="53">
        <f t="shared" si="21"/>
        <v>0</v>
      </c>
      <c r="AI92" s="53">
        <f t="shared" si="21"/>
        <v>0</v>
      </c>
      <c r="AJ92" s="53">
        <f t="shared" si="21"/>
        <v>0</v>
      </c>
      <c r="AK92" s="53">
        <f t="shared" si="21"/>
        <v>0</v>
      </c>
    </row>
    <row r="93" spans="5:37" ht="13.5" hidden="1" customHeight="1">
      <c r="E93" s="142" t="s">
        <v>63</v>
      </c>
      <c r="F93" s="53">
        <f t="shared" si="20"/>
        <v>0</v>
      </c>
      <c r="G93" s="53">
        <f t="shared" si="20"/>
        <v>0</v>
      </c>
      <c r="H93" s="53">
        <f t="shared" si="20"/>
        <v>0</v>
      </c>
      <c r="I93" s="53">
        <f t="shared" si="20"/>
        <v>0</v>
      </c>
      <c r="J93" s="53">
        <f t="shared" si="20"/>
        <v>0</v>
      </c>
      <c r="K93" s="53">
        <f t="shared" si="20"/>
        <v>0</v>
      </c>
      <c r="L93" s="53">
        <f t="shared" si="20"/>
        <v>0</v>
      </c>
      <c r="M93" s="53">
        <f t="shared" si="20"/>
        <v>0</v>
      </c>
      <c r="N93" s="53">
        <f t="shared" si="20"/>
        <v>0</v>
      </c>
      <c r="O93" s="53">
        <f t="shared" si="20"/>
        <v>0</v>
      </c>
      <c r="P93" s="53">
        <f t="shared" si="20"/>
        <v>0</v>
      </c>
      <c r="Q93" s="53">
        <f t="shared" si="20"/>
        <v>0</v>
      </c>
      <c r="R93" s="53">
        <f t="shared" si="20"/>
        <v>0</v>
      </c>
      <c r="S93" s="53">
        <f t="shared" si="20"/>
        <v>0</v>
      </c>
      <c r="T93" s="53">
        <f t="shared" si="20"/>
        <v>0</v>
      </c>
      <c r="U93" s="53">
        <f t="shared" si="20"/>
        <v>0</v>
      </c>
      <c r="V93" s="53">
        <f t="shared" si="21"/>
        <v>0</v>
      </c>
      <c r="W93" s="53">
        <f t="shared" si="21"/>
        <v>0</v>
      </c>
      <c r="X93" s="53">
        <f t="shared" si="21"/>
        <v>0</v>
      </c>
      <c r="Y93" s="53">
        <f t="shared" si="21"/>
        <v>0</v>
      </c>
      <c r="Z93" s="53">
        <f t="shared" si="21"/>
        <v>0</v>
      </c>
      <c r="AA93" s="53">
        <f t="shared" si="21"/>
        <v>0</v>
      </c>
      <c r="AB93" s="53">
        <f t="shared" si="21"/>
        <v>0</v>
      </c>
      <c r="AC93" s="53">
        <f t="shared" si="21"/>
        <v>0</v>
      </c>
      <c r="AD93" s="53">
        <f t="shared" si="21"/>
        <v>0</v>
      </c>
      <c r="AE93" s="53">
        <f t="shared" si="21"/>
        <v>0</v>
      </c>
      <c r="AF93" s="53">
        <f t="shared" si="21"/>
        <v>0</v>
      </c>
      <c r="AG93" s="53">
        <f t="shared" si="21"/>
        <v>0</v>
      </c>
      <c r="AH93" s="53">
        <f t="shared" si="21"/>
        <v>0</v>
      </c>
      <c r="AI93" s="53">
        <f t="shared" si="21"/>
        <v>0</v>
      </c>
      <c r="AJ93" s="53">
        <f t="shared" si="21"/>
        <v>0</v>
      </c>
      <c r="AK93" s="53">
        <f t="shared" si="21"/>
        <v>0</v>
      </c>
    </row>
    <row r="94" spans="5:37" ht="13.5" hidden="1" customHeight="1">
      <c r="E94" s="142" t="s">
        <v>64</v>
      </c>
      <c r="F94" s="53">
        <f t="shared" si="20"/>
        <v>0</v>
      </c>
      <c r="G94" s="53">
        <f t="shared" si="20"/>
        <v>0</v>
      </c>
      <c r="H94" s="53">
        <f t="shared" si="20"/>
        <v>0</v>
      </c>
      <c r="I94" s="53">
        <f t="shared" si="20"/>
        <v>0</v>
      </c>
      <c r="J94" s="53">
        <f t="shared" si="20"/>
        <v>0</v>
      </c>
      <c r="K94" s="53">
        <f t="shared" si="20"/>
        <v>0</v>
      </c>
      <c r="L94" s="53">
        <f t="shared" si="20"/>
        <v>0</v>
      </c>
      <c r="M94" s="53">
        <f t="shared" si="20"/>
        <v>0</v>
      </c>
      <c r="N94" s="53">
        <f t="shared" si="20"/>
        <v>0</v>
      </c>
      <c r="O94" s="53">
        <f t="shared" si="20"/>
        <v>0</v>
      </c>
      <c r="P94" s="53">
        <f t="shared" si="20"/>
        <v>0</v>
      </c>
      <c r="Q94" s="53">
        <f t="shared" si="20"/>
        <v>0</v>
      </c>
      <c r="R94" s="53">
        <f t="shared" si="20"/>
        <v>0</v>
      </c>
      <c r="S94" s="53">
        <f t="shared" si="20"/>
        <v>0</v>
      </c>
      <c r="T94" s="53">
        <f t="shared" si="20"/>
        <v>0</v>
      </c>
      <c r="U94" s="53">
        <f t="shared" si="20"/>
        <v>0</v>
      </c>
      <c r="V94" s="53">
        <f t="shared" si="21"/>
        <v>0</v>
      </c>
      <c r="W94" s="53">
        <f t="shared" si="21"/>
        <v>0</v>
      </c>
      <c r="X94" s="53">
        <f t="shared" si="21"/>
        <v>0</v>
      </c>
      <c r="Y94" s="53">
        <f t="shared" si="21"/>
        <v>0</v>
      </c>
      <c r="Z94" s="53">
        <f t="shared" si="21"/>
        <v>0</v>
      </c>
      <c r="AA94" s="53">
        <f t="shared" si="21"/>
        <v>0</v>
      </c>
      <c r="AB94" s="53">
        <f t="shared" si="21"/>
        <v>0</v>
      </c>
      <c r="AC94" s="53">
        <f t="shared" si="21"/>
        <v>0</v>
      </c>
      <c r="AD94" s="53">
        <f t="shared" si="21"/>
        <v>0</v>
      </c>
      <c r="AE94" s="53">
        <f t="shared" si="21"/>
        <v>0</v>
      </c>
      <c r="AF94" s="53">
        <f t="shared" si="21"/>
        <v>0</v>
      </c>
      <c r="AG94" s="53">
        <f t="shared" si="21"/>
        <v>0</v>
      </c>
      <c r="AH94" s="53">
        <f t="shared" si="21"/>
        <v>0</v>
      </c>
      <c r="AI94" s="53">
        <f t="shared" si="21"/>
        <v>0</v>
      </c>
      <c r="AJ94" s="53">
        <f t="shared" si="21"/>
        <v>0</v>
      </c>
      <c r="AK94" s="53">
        <f t="shared" si="21"/>
        <v>0</v>
      </c>
    </row>
    <row r="95" spans="5:37" ht="13.5" hidden="1" customHeight="1">
      <c r="E95" s="142" t="s">
        <v>65</v>
      </c>
      <c r="F95" s="53">
        <f t="shared" si="20"/>
        <v>0</v>
      </c>
      <c r="G95" s="53">
        <f t="shared" si="20"/>
        <v>0</v>
      </c>
      <c r="H95" s="53">
        <f t="shared" si="20"/>
        <v>0</v>
      </c>
      <c r="I95" s="53">
        <f t="shared" si="20"/>
        <v>0</v>
      </c>
      <c r="J95" s="53">
        <f t="shared" si="20"/>
        <v>0</v>
      </c>
      <c r="K95" s="53">
        <f t="shared" si="20"/>
        <v>0</v>
      </c>
      <c r="L95" s="53">
        <f t="shared" si="20"/>
        <v>0</v>
      </c>
      <c r="M95" s="53">
        <f t="shared" si="20"/>
        <v>0</v>
      </c>
      <c r="N95" s="53">
        <f t="shared" si="20"/>
        <v>0</v>
      </c>
      <c r="O95" s="53">
        <f t="shared" si="20"/>
        <v>0</v>
      </c>
      <c r="P95" s="53">
        <f t="shared" si="20"/>
        <v>0</v>
      </c>
      <c r="Q95" s="53">
        <f t="shared" si="20"/>
        <v>0</v>
      </c>
      <c r="R95" s="53">
        <f t="shared" si="20"/>
        <v>0</v>
      </c>
      <c r="S95" s="53">
        <f t="shared" si="20"/>
        <v>0</v>
      </c>
      <c r="T95" s="53">
        <f t="shared" si="20"/>
        <v>0</v>
      </c>
      <c r="U95" s="53">
        <f t="shared" si="20"/>
        <v>0</v>
      </c>
      <c r="V95" s="53">
        <f t="shared" si="21"/>
        <v>0</v>
      </c>
      <c r="W95" s="53">
        <f t="shared" si="21"/>
        <v>0</v>
      </c>
      <c r="X95" s="53">
        <f t="shared" si="21"/>
        <v>0</v>
      </c>
      <c r="Y95" s="53">
        <f t="shared" si="21"/>
        <v>0</v>
      </c>
      <c r="Z95" s="53">
        <f t="shared" si="21"/>
        <v>0</v>
      </c>
      <c r="AA95" s="53">
        <f t="shared" si="21"/>
        <v>0</v>
      </c>
      <c r="AB95" s="53">
        <f t="shared" si="21"/>
        <v>0</v>
      </c>
      <c r="AC95" s="53">
        <f t="shared" si="21"/>
        <v>0</v>
      </c>
      <c r="AD95" s="53">
        <f t="shared" si="21"/>
        <v>0</v>
      </c>
      <c r="AE95" s="53">
        <f t="shared" si="21"/>
        <v>0</v>
      </c>
      <c r="AF95" s="53">
        <f t="shared" si="21"/>
        <v>0</v>
      </c>
      <c r="AG95" s="53">
        <f t="shared" si="21"/>
        <v>0</v>
      </c>
      <c r="AH95" s="53">
        <f t="shared" si="21"/>
        <v>0</v>
      </c>
      <c r="AI95" s="53">
        <f t="shared" si="21"/>
        <v>0</v>
      </c>
      <c r="AJ95" s="53">
        <f t="shared" si="21"/>
        <v>0</v>
      </c>
      <c r="AK95" s="53">
        <f t="shared" si="21"/>
        <v>0</v>
      </c>
    </row>
    <row r="96" spans="5:37" ht="13.5" hidden="1" customHeight="1">
      <c r="E96" s="142" t="s">
        <v>66</v>
      </c>
      <c r="F96" s="53">
        <f t="shared" si="20"/>
        <v>0</v>
      </c>
      <c r="G96" s="53">
        <f t="shared" si="20"/>
        <v>0</v>
      </c>
      <c r="H96" s="53">
        <f t="shared" si="20"/>
        <v>0</v>
      </c>
      <c r="I96" s="53">
        <f t="shared" si="20"/>
        <v>0</v>
      </c>
      <c r="J96" s="53">
        <f t="shared" si="20"/>
        <v>0</v>
      </c>
      <c r="K96" s="53">
        <f t="shared" si="20"/>
        <v>0</v>
      </c>
      <c r="L96" s="53">
        <f t="shared" si="20"/>
        <v>0</v>
      </c>
      <c r="M96" s="53">
        <f t="shared" si="20"/>
        <v>0</v>
      </c>
      <c r="N96" s="53">
        <f t="shared" si="20"/>
        <v>0</v>
      </c>
      <c r="O96" s="53">
        <f t="shared" si="20"/>
        <v>0</v>
      </c>
      <c r="P96" s="53">
        <f t="shared" si="20"/>
        <v>0</v>
      </c>
      <c r="Q96" s="53">
        <f t="shared" si="20"/>
        <v>0</v>
      </c>
      <c r="R96" s="53">
        <f t="shared" si="20"/>
        <v>0</v>
      </c>
      <c r="S96" s="53">
        <f t="shared" si="20"/>
        <v>0</v>
      </c>
      <c r="T96" s="53">
        <f t="shared" si="20"/>
        <v>0</v>
      </c>
      <c r="U96" s="53">
        <f t="shared" si="20"/>
        <v>0</v>
      </c>
      <c r="V96" s="53">
        <f t="shared" si="21"/>
        <v>0</v>
      </c>
      <c r="W96" s="53">
        <f t="shared" si="21"/>
        <v>0</v>
      </c>
      <c r="X96" s="53">
        <f t="shared" si="21"/>
        <v>0</v>
      </c>
      <c r="Y96" s="53">
        <f t="shared" si="21"/>
        <v>0</v>
      </c>
      <c r="Z96" s="53">
        <f t="shared" si="21"/>
        <v>0</v>
      </c>
      <c r="AA96" s="53">
        <f t="shared" si="21"/>
        <v>0</v>
      </c>
      <c r="AB96" s="53">
        <f t="shared" si="21"/>
        <v>0</v>
      </c>
      <c r="AC96" s="53">
        <f t="shared" si="21"/>
        <v>0</v>
      </c>
      <c r="AD96" s="53">
        <f t="shared" si="21"/>
        <v>0</v>
      </c>
      <c r="AE96" s="53">
        <f t="shared" si="21"/>
        <v>0</v>
      </c>
      <c r="AF96" s="53">
        <f t="shared" si="21"/>
        <v>0</v>
      </c>
      <c r="AG96" s="53">
        <f t="shared" si="21"/>
        <v>0</v>
      </c>
      <c r="AH96" s="53">
        <f t="shared" si="21"/>
        <v>0</v>
      </c>
      <c r="AI96" s="53">
        <f t="shared" si="21"/>
        <v>0</v>
      </c>
      <c r="AJ96" s="53">
        <f t="shared" si="21"/>
        <v>0</v>
      </c>
      <c r="AK96" s="53">
        <f t="shared" si="21"/>
        <v>0</v>
      </c>
    </row>
    <row r="97" spans="5:37" ht="13.5" hidden="1" customHeight="1">
      <c r="E97" s="142" t="s">
        <v>67</v>
      </c>
      <c r="F97" s="53">
        <f t="shared" si="20"/>
        <v>0</v>
      </c>
      <c r="G97" s="53">
        <f t="shared" si="20"/>
        <v>0</v>
      </c>
      <c r="H97" s="53">
        <f t="shared" si="20"/>
        <v>0</v>
      </c>
      <c r="I97" s="53">
        <f t="shared" si="20"/>
        <v>0</v>
      </c>
      <c r="J97" s="53">
        <f t="shared" si="20"/>
        <v>0</v>
      </c>
      <c r="K97" s="53">
        <f t="shared" si="20"/>
        <v>0</v>
      </c>
      <c r="L97" s="53">
        <f t="shared" si="20"/>
        <v>0</v>
      </c>
      <c r="M97" s="53">
        <f t="shared" si="20"/>
        <v>0</v>
      </c>
      <c r="N97" s="53">
        <f t="shared" si="20"/>
        <v>0</v>
      </c>
      <c r="O97" s="53">
        <f t="shared" si="20"/>
        <v>0</v>
      </c>
      <c r="P97" s="53">
        <f t="shared" si="20"/>
        <v>0</v>
      </c>
      <c r="Q97" s="53">
        <f t="shared" si="20"/>
        <v>0</v>
      </c>
      <c r="R97" s="53">
        <f t="shared" si="20"/>
        <v>0</v>
      </c>
      <c r="S97" s="53">
        <f t="shared" si="20"/>
        <v>0</v>
      </c>
      <c r="T97" s="53">
        <f t="shared" si="20"/>
        <v>0</v>
      </c>
      <c r="U97" s="53">
        <f t="shared" si="20"/>
        <v>0</v>
      </c>
      <c r="V97" s="53">
        <f t="shared" si="21"/>
        <v>0</v>
      </c>
      <c r="W97" s="53">
        <f t="shared" si="21"/>
        <v>0</v>
      </c>
      <c r="X97" s="53">
        <f t="shared" si="21"/>
        <v>0</v>
      </c>
      <c r="Y97" s="53">
        <f t="shared" si="21"/>
        <v>0</v>
      </c>
      <c r="Z97" s="53">
        <f t="shared" si="21"/>
        <v>0</v>
      </c>
      <c r="AA97" s="53">
        <f t="shared" si="21"/>
        <v>0</v>
      </c>
      <c r="AB97" s="53">
        <f t="shared" si="21"/>
        <v>0</v>
      </c>
      <c r="AC97" s="53">
        <f t="shared" si="21"/>
        <v>0</v>
      </c>
      <c r="AD97" s="53">
        <f t="shared" si="21"/>
        <v>0</v>
      </c>
      <c r="AE97" s="53">
        <f t="shared" si="21"/>
        <v>0</v>
      </c>
      <c r="AF97" s="53">
        <f t="shared" si="21"/>
        <v>0</v>
      </c>
      <c r="AG97" s="53">
        <f t="shared" si="21"/>
        <v>0</v>
      </c>
      <c r="AH97" s="53">
        <f t="shared" si="21"/>
        <v>0</v>
      </c>
      <c r="AI97" s="53">
        <f t="shared" si="21"/>
        <v>0</v>
      </c>
      <c r="AJ97" s="53">
        <f t="shared" si="21"/>
        <v>0</v>
      </c>
      <c r="AK97" s="53">
        <f t="shared" si="21"/>
        <v>0</v>
      </c>
    </row>
    <row r="98" spans="5:37" ht="13.5" hidden="1" customHeight="1">
      <c r="E98" s="142" t="s">
        <v>68</v>
      </c>
      <c r="F98" s="53">
        <f t="shared" si="20"/>
        <v>0</v>
      </c>
      <c r="G98" s="53">
        <f t="shared" si="20"/>
        <v>0</v>
      </c>
      <c r="H98" s="53">
        <f t="shared" si="20"/>
        <v>0</v>
      </c>
      <c r="I98" s="53">
        <f t="shared" si="20"/>
        <v>0</v>
      </c>
      <c r="J98" s="53">
        <f t="shared" si="20"/>
        <v>0</v>
      </c>
      <c r="K98" s="53">
        <f t="shared" si="20"/>
        <v>0</v>
      </c>
      <c r="L98" s="53">
        <f t="shared" si="20"/>
        <v>0</v>
      </c>
      <c r="M98" s="53">
        <f t="shared" si="20"/>
        <v>0</v>
      </c>
      <c r="N98" s="53">
        <f t="shared" si="20"/>
        <v>0</v>
      </c>
      <c r="O98" s="53">
        <f t="shared" si="20"/>
        <v>0</v>
      </c>
      <c r="P98" s="53">
        <f t="shared" si="20"/>
        <v>0</v>
      </c>
      <c r="Q98" s="53">
        <f t="shared" si="20"/>
        <v>0</v>
      </c>
      <c r="R98" s="53">
        <f t="shared" si="20"/>
        <v>0</v>
      </c>
      <c r="S98" s="53">
        <f t="shared" si="20"/>
        <v>0</v>
      </c>
      <c r="T98" s="53">
        <f t="shared" si="20"/>
        <v>0</v>
      </c>
      <c r="U98" s="53">
        <f t="shared" si="20"/>
        <v>0</v>
      </c>
      <c r="V98" s="53">
        <f t="shared" si="21"/>
        <v>0</v>
      </c>
      <c r="W98" s="53">
        <f t="shared" si="21"/>
        <v>0</v>
      </c>
      <c r="X98" s="53">
        <f t="shared" si="21"/>
        <v>0</v>
      </c>
      <c r="Y98" s="53">
        <f t="shared" si="21"/>
        <v>0</v>
      </c>
      <c r="Z98" s="53">
        <f t="shared" si="21"/>
        <v>0</v>
      </c>
      <c r="AA98" s="53">
        <f t="shared" si="21"/>
        <v>0</v>
      </c>
      <c r="AB98" s="53">
        <f t="shared" si="21"/>
        <v>0</v>
      </c>
      <c r="AC98" s="53">
        <f t="shared" si="21"/>
        <v>0</v>
      </c>
      <c r="AD98" s="53">
        <f t="shared" si="21"/>
        <v>0</v>
      </c>
      <c r="AE98" s="53">
        <f t="shared" si="21"/>
        <v>0</v>
      </c>
      <c r="AF98" s="53">
        <f t="shared" si="21"/>
        <v>0</v>
      </c>
      <c r="AG98" s="53">
        <f t="shared" si="21"/>
        <v>0</v>
      </c>
      <c r="AH98" s="53">
        <f t="shared" si="21"/>
        <v>0</v>
      </c>
      <c r="AI98" s="53">
        <f t="shared" si="21"/>
        <v>0</v>
      </c>
      <c r="AJ98" s="53">
        <f t="shared" si="21"/>
        <v>0</v>
      </c>
      <c r="AK98" s="53">
        <f t="shared" si="21"/>
        <v>0</v>
      </c>
    </row>
    <row r="99" spans="5:37" ht="13.5" hidden="1" customHeight="1">
      <c r="E99" s="142" t="s">
        <v>69</v>
      </c>
      <c r="F99" s="53">
        <f t="shared" si="20"/>
        <v>0</v>
      </c>
      <c r="G99" s="53">
        <f t="shared" si="20"/>
        <v>0</v>
      </c>
      <c r="H99" s="53">
        <f t="shared" si="20"/>
        <v>0</v>
      </c>
      <c r="I99" s="53">
        <f t="shared" si="20"/>
        <v>0</v>
      </c>
      <c r="J99" s="53">
        <f t="shared" si="20"/>
        <v>0</v>
      </c>
      <c r="K99" s="53">
        <f t="shared" si="20"/>
        <v>0</v>
      </c>
      <c r="L99" s="53">
        <f t="shared" si="20"/>
        <v>0</v>
      </c>
      <c r="M99" s="53">
        <f t="shared" si="20"/>
        <v>0</v>
      </c>
      <c r="N99" s="53">
        <f t="shared" si="20"/>
        <v>0</v>
      </c>
      <c r="O99" s="53">
        <f t="shared" si="20"/>
        <v>0</v>
      </c>
      <c r="P99" s="53">
        <f t="shared" si="20"/>
        <v>0</v>
      </c>
      <c r="Q99" s="53">
        <f t="shared" si="20"/>
        <v>0</v>
      </c>
      <c r="R99" s="53">
        <f t="shared" si="20"/>
        <v>0</v>
      </c>
      <c r="S99" s="53">
        <f t="shared" si="20"/>
        <v>0</v>
      </c>
      <c r="T99" s="53">
        <f t="shared" si="20"/>
        <v>0</v>
      </c>
      <c r="U99" s="53">
        <f t="shared" ref="U99:AJ99" si="22">IF(COUNTIF(V$11:V$30,$E99)=0,0,1)</f>
        <v>0</v>
      </c>
      <c r="V99" s="53">
        <f t="shared" si="22"/>
        <v>0</v>
      </c>
      <c r="W99" s="53">
        <f t="shared" si="22"/>
        <v>0</v>
      </c>
      <c r="X99" s="53">
        <f t="shared" si="22"/>
        <v>0</v>
      </c>
      <c r="Y99" s="53">
        <f t="shared" si="22"/>
        <v>0</v>
      </c>
      <c r="Z99" s="53">
        <f t="shared" si="22"/>
        <v>0</v>
      </c>
      <c r="AA99" s="53">
        <f t="shared" si="22"/>
        <v>0</v>
      </c>
      <c r="AB99" s="53">
        <f t="shared" si="22"/>
        <v>0</v>
      </c>
      <c r="AC99" s="53">
        <f t="shared" si="22"/>
        <v>0</v>
      </c>
      <c r="AD99" s="53">
        <f t="shared" si="22"/>
        <v>0</v>
      </c>
      <c r="AE99" s="53">
        <f t="shared" si="22"/>
        <v>0</v>
      </c>
      <c r="AF99" s="53">
        <f t="shared" si="22"/>
        <v>0</v>
      </c>
      <c r="AG99" s="53">
        <f t="shared" si="22"/>
        <v>0</v>
      </c>
      <c r="AH99" s="53">
        <f t="shared" si="22"/>
        <v>0</v>
      </c>
      <c r="AI99" s="53">
        <f t="shared" si="22"/>
        <v>0</v>
      </c>
      <c r="AJ99" s="53">
        <f t="shared" si="22"/>
        <v>0</v>
      </c>
      <c r="AK99" s="53">
        <f t="shared" si="21"/>
        <v>0</v>
      </c>
    </row>
    <row r="100" spans="5:37" ht="13.5" customHeight="1"/>
  </sheetData>
  <sheetProtection algorithmName="SHA-512" hashValue="dmPaucIUXaeVwgy7gT0Ngs5ANG0bdAswWfcgigaYWMJqao2+xEwEBh9Waltwk4xA9RqTuBQADSTvu9w+5MTwxA==" saltValue="qozC2t9G03EccBeQnUwfYw==" spinCount="100000" sheet="1" formatCells="0"/>
  <mergeCells count="421">
    <mergeCell ref="A1:E1"/>
    <mergeCell ref="AO1:AP1"/>
    <mergeCell ref="AV1:AV2"/>
    <mergeCell ref="AW1:AW2"/>
    <mergeCell ref="AO2:AP3"/>
    <mergeCell ref="A3:G5"/>
    <mergeCell ref="H3:Z5"/>
    <mergeCell ref="AS3:AV5"/>
    <mergeCell ref="AW3:BB5"/>
    <mergeCell ref="Q7:Q10"/>
    <mergeCell ref="R7:R10"/>
    <mergeCell ref="G7:G10"/>
    <mergeCell ref="H7:H10"/>
    <mergeCell ref="I7:I10"/>
    <mergeCell ref="J7:J10"/>
    <mergeCell ref="K7:K10"/>
    <mergeCell ref="L7:L10"/>
    <mergeCell ref="Y7:Y10"/>
    <mergeCell ref="S7:S10"/>
    <mergeCell ref="T7:T10"/>
    <mergeCell ref="U7:U10"/>
    <mergeCell ref="V7:V10"/>
    <mergeCell ref="W7:W10"/>
    <mergeCell ref="X7:X10"/>
    <mergeCell ref="A7:B10"/>
    <mergeCell ref="C7:C10"/>
    <mergeCell ref="D7:D10"/>
    <mergeCell ref="E7:E10"/>
    <mergeCell ref="F7:F10"/>
    <mergeCell ref="M7:M10"/>
    <mergeCell ref="N7:N10"/>
    <mergeCell ref="O7:O10"/>
    <mergeCell ref="P7:P10"/>
    <mergeCell ref="BE3:BF3"/>
    <mergeCell ref="AB5:AD5"/>
    <mergeCell ref="AE5:AK5"/>
    <mergeCell ref="AM5:AQ5"/>
    <mergeCell ref="BE5:BF5"/>
    <mergeCell ref="Z7:Z10"/>
    <mergeCell ref="AE7:AE10"/>
    <mergeCell ref="AF7:AF10"/>
    <mergeCell ref="AG7:AG10"/>
    <mergeCell ref="AH7:AH10"/>
    <mergeCell ref="AI7:AI10"/>
    <mergeCell ref="AJ7:AJ10"/>
    <mergeCell ref="AA7:AA10"/>
    <mergeCell ref="AB7:AB10"/>
    <mergeCell ref="AC7:AC10"/>
    <mergeCell ref="AD7:AD10"/>
    <mergeCell ref="AT7:AT8"/>
    <mergeCell ref="AU7:AU8"/>
    <mergeCell ref="AV7:AV8"/>
    <mergeCell ref="AW7:AW8"/>
    <mergeCell ref="AX7:AX8"/>
    <mergeCell ref="AK7:AK10"/>
    <mergeCell ref="AL7:AL10"/>
    <mergeCell ref="AM7:AM10"/>
    <mergeCell ref="AN7:AN10"/>
    <mergeCell ref="AO7:AO10"/>
    <mergeCell ref="AR7:AR8"/>
    <mergeCell ref="CE8:CE10"/>
    <mergeCell ref="AR9:AR18"/>
    <mergeCell ref="AS9:AS10"/>
    <mergeCell ref="AT9:AT10"/>
    <mergeCell ref="AU9:AU10"/>
    <mergeCell ref="AV9:AV10"/>
    <mergeCell ref="AW9:AW10"/>
    <mergeCell ref="AX9:AX10"/>
    <mergeCell ref="AY9:AY10"/>
    <mergeCell ref="AZ9:AZ10"/>
    <mergeCell ref="BE7:BE8"/>
    <mergeCell ref="BF7:BF8"/>
    <mergeCell ref="CA8:CA10"/>
    <mergeCell ref="CB8:CB10"/>
    <mergeCell ref="CC8:CC10"/>
    <mergeCell ref="CD8:CD10"/>
    <mergeCell ref="BH9:BI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AU13:AU14"/>
    <mergeCell ref="AV13:AV14"/>
    <mergeCell ref="BE9:BE10"/>
    <mergeCell ref="BF9:BF10"/>
    <mergeCell ref="BD11:BD12"/>
    <mergeCell ref="BE11:BE12"/>
    <mergeCell ref="BF11:BF12"/>
    <mergeCell ref="BH11:BK11"/>
    <mergeCell ref="BM12:BM15"/>
    <mergeCell ref="BD13:BD14"/>
    <mergeCell ref="BE13:BE14"/>
    <mergeCell ref="BN12:BN15"/>
    <mergeCell ref="BE15:BE16"/>
    <mergeCell ref="BF15:BF16"/>
    <mergeCell ref="AX11:AX12"/>
    <mergeCell ref="AY11:AY12"/>
    <mergeCell ref="AZ11:AZ12"/>
    <mergeCell ref="BA11:BA12"/>
    <mergeCell ref="BB11:BB12"/>
    <mergeCell ref="BC11:BC12"/>
    <mergeCell ref="BF13:BF14"/>
    <mergeCell ref="AZ13:AZ14"/>
    <mergeCell ref="BA13:BA14"/>
    <mergeCell ref="BB13:BB14"/>
    <mergeCell ref="AZ15:AZ16"/>
    <mergeCell ref="BA15:BA16"/>
    <mergeCell ref="BB15:BB16"/>
    <mergeCell ref="AX15:AX16"/>
    <mergeCell ref="AX13:AX14"/>
    <mergeCell ref="AY13:AY14"/>
    <mergeCell ref="AY15:AY16"/>
    <mergeCell ref="BE17:BE18"/>
    <mergeCell ref="BF17:BF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F19:BF20"/>
    <mergeCell ref="AS21:AS22"/>
    <mergeCell ref="AT21:AT22"/>
    <mergeCell ref="AU21:AU22"/>
    <mergeCell ref="AV21:AV22"/>
    <mergeCell ref="AW21:AW22"/>
    <mergeCell ref="AX21:AX22"/>
    <mergeCell ref="AY21:AY22"/>
    <mergeCell ref="AZ21:AZ22"/>
    <mergeCell ref="BA21:BA22"/>
    <mergeCell ref="AZ19:AZ20"/>
    <mergeCell ref="BA19:BA20"/>
    <mergeCell ref="BB19:BB20"/>
    <mergeCell ref="BC19:BC20"/>
    <mergeCell ref="BD19:BD20"/>
    <mergeCell ref="BE19:BE20"/>
    <mergeCell ref="BB21:BB22"/>
    <mergeCell ref="BC21:BC22"/>
    <mergeCell ref="BD21:BD22"/>
    <mergeCell ref="BE21:BE22"/>
    <mergeCell ref="BF21:BF22"/>
    <mergeCell ref="BD23:BD24"/>
    <mergeCell ref="BE23:BE24"/>
    <mergeCell ref="BF23:BF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F25:BF26"/>
    <mergeCell ref="AZ25:AZ26"/>
    <mergeCell ref="BA25:BA26"/>
    <mergeCell ref="BD33:BD34"/>
    <mergeCell ref="BE33:BE34"/>
    <mergeCell ref="BF33:BF34"/>
    <mergeCell ref="BA33:BA34"/>
    <mergeCell ref="BB33:BB34"/>
    <mergeCell ref="BC33:BC34"/>
    <mergeCell ref="BB25:BB26"/>
    <mergeCell ref="BC25:BC26"/>
    <mergeCell ref="BD25:BD26"/>
    <mergeCell ref="BE25:BE26"/>
    <mergeCell ref="BB27:BB28"/>
    <mergeCell ref="BC27:BC28"/>
    <mergeCell ref="BD27:BD28"/>
    <mergeCell ref="BE27:BE28"/>
    <mergeCell ref="BF27:BF28"/>
    <mergeCell ref="BA27:BA28"/>
    <mergeCell ref="BC29:BC30"/>
    <mergeCell ref="BD29:BD30"/>
    <mergeCell ref="BE29:BE30"/>
    <mergeCell ref="BF29:BF30"/>
    <mergeCell ref="AZ29:AZ30"/>
    <mergeCell ref="BA29:BA30"/>
    <mergeCell ref="BB29:BB30"/>
    <mergeCell ref="BD31:BD32"/>
    <mergeCell ref="BE31:BE32"/>
    <mergeCell ref="BF31:BF32"/>
    <mergeCell ref="BA31:BA32"/>
    <mergeCell ref="BB31:BB32"/>
    <mergeCell ref="BC31:BC32"/>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BB35:BB36"/>
    <mergeCell ref="BC35:BC36"/>
    <mergeCell ref="BD35:BD36"/>
    <mergeCell ref="BE35:BE36"/>
    <mergeCell ref="BF35:BF36"/>
    <mergeCell ref="AU35:AU36"/>
    <mergeCell ref="AV35:AV36"/>
    <mergeCell ref="AW35:AW36"/>
    <mergeCell ref="AX35:AX36"/>
    <mergeCell ref="AY35:AY36"/>
    <mergeCell ref="AZ35:AZ36"/>
    <mergeCell ref="BA35:BA36"/>
    <mergeCell ref="BE37:BE38"/>
    <mergeCell ref="BF37:BF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A39:BA40"/>
    <mergeCell ref="BB39:BB40"/>
    <mergeCell ref="BC39:BC40"/>
    <mergeCell ref="BD39:BD40"/>
    <mergeCell ref="BE39:BE40"/>
    <mergeCell ref="BF39:BF40"/>
    <mergeCell ref="AU39:AU40"/>
    <mergeCell ref="AV39:AV40"/>
    <mergeCell ref="AW39:AW40"/>
    <mergeCell ref="AX39:AX40"/>
    <mergeCell ref="AY39:AY40"/>
    <mergeCell ref="AZ39:AZ40"/>
    <mergeCell ref="BE41:BE42"/>
    <mergeCell ref="BF41:BF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D43:BD44"/>
    <mergeCell ref="BE43:BE44"/>
    <mergeCell ref="BF43:BF44"/>
    <mergeCell ref="C44:D44"/>
    <mergeCell ref="AV43:AV44"/>
    <mergeCell ref="AW43:AW44"/>
    <mergeCell ref="AX43:AX44"/>
    <mergeCell ref="AY43:AY44"/>
    <mergeCell ref="AZ43:AZ44"/>
    <mergeCell ref="BA43:BA44"/>
    <mergeCell ref="BC45:BC46"/>
    <mergeCell ref="BD45:BD46"/>
    <mergeCell ref="BE45:BE46"/>
    <mergeCell ref="BF45:BF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E47:BE48"/>
    <mergeCell ref="BF47:BF48"/>
    <mergeCell ref="C48:D48"/>
    <mergeCell ref="C49:D49"/>
    <mergeCell ref="AR49:AT50"/>
    <mergeCell ref="AU49:AU50"/>
    <mergeCell ref="AV49:AV50"/>
    <mergeCell ref="AW49:AW50"/>
    <mergeCell ref="AW47:AW48"/>
    <mergeCell ref="AX47:AX48"/>
    <mergeCell ref="AY47:AY48"/>
    <mergeCell ref="AZ47:AZ48"/>
    <mergeCell ref="BA47:BA48"/>
    <mergeCell ref="BB47:BB48"/>
    <mergeCell ref="W54:Y54"/>
    <mergeCell ref="AR54:AT54"/>
    <mergeCell ref="W55:Y55"/>
    <mergeCell ref="BD49:BD50"/>
    <mergeCell ref="BE49:BE50"/>
    <mergeCell ref="BF49:BF50"/>
    <mergeCell ref="C50:F50"/>
    <mergeCell ref="AR51:AT51"/>
    <mergeCell ref="A52:E55"/>
    <mergeCell ref="W52:Y52"/>
    <mergeCell ref="AR52:AT52"/>
    <mergeCell ref="W53:Y53"/>
    <mergeCell ref="AR53:AT53"/>
    <mergeCell ref="AX49:AX50"/>
    <mergeCell ref="AY49:AY50"/>
    <mergeCell ref="AZ49:AZ50"/>
    <mergeCell ref="BA49:BA50"/>
    <mergeCell ref="BB49:BB50"/>
    <mergeCell ref="BC49:BC50"/>
  </mergeCells>
  <phoneticPr fontId="1"/>
  <conditionalFormatting sqref="B11:B30 E11:AJ30 F37:AJ49">
    <cfRule type="containsBlanks" dxfId="57" priority="13" stopIfTrue="1">
      <formula>LEN(TRIM(B11))=0</formula>
    </cfRule>
  </conditionalFormatting>
  <conditionalFormatting sqref="G33:AJ33">
    <cfRule type="containsBlanks" dxfId="56" priority="12" stopIfTrue="1">
      <formula>LEN(TRIM(G33))=0</formula>
    </cfRule>
  </conditionalFormatting>
  <conditionalFormatting sqref="G53:V53">
    <cfRule type="containsBlanks" dxfId="55" priority="11" stopIfTrue="1">
      <formula>LEN(TRIM(G53))=0</formula>
    </cfRule>
  </conditionalFormatting>
  <conditionalFormatting sqref="G36:AJ36 G7:AJ10">
    <cfRule type="expression" dxfId="54" priority="9" stopIfTrue="1">
      <formula>WEEKDAY(G7,1)=1</formula>
    </cfRule>
    <cfRule type="expression" dxfId="53" priority="10" stopIfTrue="1">
      <formula>WEEKDAY(G7,1)=7</formula>
    </cfRule>
  </conditionalFormatting>
  <conditionalFormatting sqref="AE5 AM5">
    <cfRule type="containsBlanks" dxfId="52" priority="8" stopIfTrue="1">
      <formula>LEN(TRIM(AE5))=0</formula>
    </cfRule>
  </conditionalFormatting>
  <conditionalFormatting sqref="AW1:AW2">
    <cfRule type="containsBlanks" dxfId="51" priority="6" stopIfTrue="1">
      <formula>LEN(TRIM(AW1))=0</formula>
    </cfRule>
  </conditionalFormatting>
  <conditionalFormatting sqref="AU9:AU48 AS9:AS48">
    <cfRule type="containsBlanks" dxfId="50" priority="1">
      <formula>LEN(TRIM(AS9))=0</formula>
    </cfRule>
  </conditionalFormatting>
  <dataValidations count="5">
    <dataValidation type="list" allowBlank="1" showInputMessage="1" showErrorMessage="1" sqref="WWO983073:WXS983073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69:AK65569 KC65569:LG65569 TY65569:VC65569 ADU65569:AEY65569 ANQ65569:AOU65569 AXM65569:AYQ65569 BHI65569:BIM65569 BRE65569:BSI65569 CBA65569:CCE65569 CKW65569:CMA65569 CUS65569:CVW65569 DEO65569:DFS65569 DOK65569:DPO65569 DYG65569:DZK65569 EIC65569:EJG65569 ERY65569:ETC65569 FBU65569:FCY65569 FLQ65569:FMU65569 FVM65569:FWQ65569 GFI65569:GGM65569 GPE65569:GQI65569 GZA65569:HAE65569 HIW65569:HKA65569 HSS65569:HTW65569 ICO65569:IDS65569 IMK65569:INO65569 IWG65569:IXK65569 JGC65569:JHG65569 JPY65569:JRC65569 JZU65569:KAY65569 KJQ65569:KKU65569 KTM65569:KUQ65569 LDI65569:LEM65569 LNE65569:LOI65569 LXA65569:LYE65569 MGW65569:MIA65569 MQS65569:MRW65569 NAO65569:NBS65569 NKK65569:NLO65569 NUG65569:NVK65569 OEC65569:OFG65569 ONY65569:OPC65569 OXU65569:OYY65569 PHQ65569:PIU65569 PRM65569:PSQ65569 QBI65569:QCM65569 QLE65569:QMI65569 QVA65569:QWE65569 REW65569:RGA65569 ROS65569:RPW65569 RYO65569:RZS65569 SIK65569:SJO65569 SSG65569:STK65569 TCC65569:TDG65569 TLY65569:TNC65569 TVU65569:TWY65569 UFQ65569:UGU65569 UPM65569:UQQ65569 UZI65569:VAM65569 VJE65569:VKI65569 VTA65569:VUE65569 WCW65569:WEA65569 WMS65569:WNW65569 WWO65569:WXS65569 F131105:AK131105 KC131105:LG131105 TY131105:VC131105 ADU131105:AEY131105 ANQ131105:AOU131105 AXM131105:AYQ131105 BHI131105:BIM131105 BRE131105:BSI131105 CBA131105:CCE131105 CKW131105:CMA131105 CUS131105:CVW131105 DEO131105:DFS131105 DOK131105:DPO131105 DYG131105:DZK131105 EIC131105:EJG131105 ERY131105:ETC131105 FBU131105:FCY131105 FLQ131105:FMU131105 FVM131105:FWQ131105 GFI131105:GGM131105 GPE131105:GQI131105 GZA131105:HAE131105 HIW131105:HKA131105 HSS131105:HTW131105 ICO131105:IDS131105 IMK131105:INO131105 IWG131105:IXK131105 JGC131105:JHG131105 JPY131105:JRC131105 JZU131105:KAY131105 KJQ131105:KKU131105 KTM131105:KUQ131105 LDI131105:LEM131105 LNE131105:LOI131105 LXA131105:LYE131105 MGW131105:MIA131105 MQS131105:MRW131105 NAO131105:NBS131105 NKK131105:NLO131105 NUG131105:NVK131105 OEC131105:OFG131105 ONY131105:OPC131105 OXU131105:OYY131105 PHQ131105:PIU131105 PRM131105:PSQ131105 QBI131105:QCM131105 QLE131105:QMI131105 QVA131105:QWE131105 REW131105:RGA131105 ROS131105:RPW131105 RYO131105:RZS131105 SIK131105:SJO131105 SSG131105:STK131105 TCC131105:TDG131105 TLY131105:TNC131105 TVU131105:TWY131105 UFQ131105:UGU131105 UPM131105:UQQ131105 UZI131105:VAM131105 VJE131105:VKI131105 VTA131105:VUE131105 WCW131105:WEA131105 WMS131105:WNW131105 WWO131105:WXS131105 F196641:AK196641 KC196641:LG196641 TY196641:VC196641 ADU196641:AEY196641 ANQ196641:AOU196641 AXM196641:AYQ196641 BHI196641:BIM196641 BRE196641:BSI196641 CBA196641:CCE196641 CKW196641:CMA196641 CUS196641:CVW196641 DEO196641:DFS196641 DOK196641:DPO196641 DYG196641:DZK196641 EIC196641:EJG196641 ERY196641:ETC196641 FBU196641:FCY196641 FLQ196641:FMU196641 FVM196641:FWQ196641 GFI196641:GGM196641 GPE196641:GQI196641 GZA196641:HAE196641 HIW196641:HKA196641 HSS196641:HTW196641 ICO196641:IDS196641 IMK196641:INO196641 IWG196641:IXK196641 JGC196641:JHG196641 JPY196641:JRC196641 JZU196641:KAY196641 KJQ196641:KKU196641 KTM196641:KUQ196641 LDI196641:LEM196641 LNE196641:LOI196641 LXA196641:LYE196641 MGW196641:MIA196641 MQS196641:MRW196641 NAO196641:NBS196641 NKK196641:NLO196641 NUG196641:NVK196641 OEC196641:OFG196641 ONY196641:OPC196641 OXU196641:OYY196641 PHQ196641:PIU196641 PRM196641:PSQ196641 QBI196641:QCM196641 QLE196641:QMI196641 QVA196641:QWE196641 REW196641:RGA196641 ROS196641:RPW196641 RYO196641:RZS196641 SIK196641:SJO196641 SSG196641:STK196641 TCC196641:TDG196641 TLY196641:TNC196641 TVU196641:TWY196641 UFQ196641:UGU196641 UPM196641:UQQ196641 UZI196641:VAM196641 VJE196641:VKI196641 VTA196641:VUE196641 WCW196641:WEA196641 WMS196641:WNW196641 WWO196641:WXS196641 F262177:AK262177 KC262177:LG262177 TY262177:VC262177 ADU262177:AEY262177 ANQ262177:AOU262177 AXM262177:AYQ262177 BHI262177:BIM262177 BRE262177:BSI262177 CBA262177:CCE262177 CKW262177:CMA262177 CUS262177:CVW262177 DEO262177:DFS262177 DOK262177:DPO262177 DYG262177:DZK262177 EIC262177:EJG262177 ERY262177:ETC262177 FBU262177:FCY262177 FLQ262177:FMU262177 FVM262177:FWQ262177 GFI262177:GGM262177 GPE262177:GQI262177 GZA262177:HAE262177 HIW262177:HKA262177 HSS262177:HTW262177 ICO262177:IDS262177 IMK262177:INO262177 IWG262177:IXK262177 JGC262177:JHG262177 JPY262177:JRC262177 JZU262177:KAY262177 KJQ262177:KKU262177 KTM262177:KUQ262177 LDI262177:LEM262177 LNE262177:LOI262177 LXA262177:LYE262177 MGW262177:MIA262177 MQS262177:MRW262177 NAO262177:NBS262177 NKK262177:NLO262177 NUG262177:NVK262177 OEC262177:OFG262177 ONY262177:OPC262177 OXU262177:OYY262177 PHQ262177:PIU262177 PRM262177:PSQ262177 QBI262177:QCM262177 QLE262177:QMI262177 QVA262177:QWE262177 REW262177:RGA262177 ROS262177:RPW262177 RYO262177:RZS262177 SIK262177:SJO262177 SSG262177:STK262177 TCC262177:TDG262177 TLY262177:TNC262177 TVU262177:TWY262177 UFQ262177:UGU262177 UPM262177:UQQ262177 UZI262177:VAM262177 VJE262177:VKI262177 VTA262177:VUE262177 WCW262177:WEA262177 WMS262177:WNW262177 WWO262177:WXS262177 F327713:AK327713 KC327713:LG327713 TY327713:VC327713 ADU327713:AEY327713 ANQ327713:AOU327713 AXM327713:AYQ327713 BHI327713:BIM327713 BRE327713:BSI327713 CBA327713:CCE327713 CKW327713:CMA327713 CUS327713:CVW327713 DEO327713:DFS327713 DOK327713:DPO327713 DYG327713:DZK327713 EIC327713:EJG327713 ERY327713:ETC327713 FBU327713:FCY327713 FLQ327713:FMU327713 FVM327713:FWQ327713 GFI327713:GGM327713 GPE327713:GQI327713 GZA327713:HAE327713 HIW327713:HKA327713 HSS327713:HTW327713 ICO327713:IDS327713 IMK327713:INO327713 IWG327713:IXK327713 JGC327713:JHG327713 JPY327713:JRC327713 JZU327713:KAY327713 KJQ327713:KKU327713 KTM327713:KUQ327713 LDI327713:LEM327713 LNE327713:LOI327713 LXA327713:LYE327713 MGW327713:MIA327713 MQS327713:MRW327713 NAO327713:NBS327713 NKK327713:NLO327713 NUG327713:NVK327713 OEC327713:OFG327713 ONY327713:OPC327713 OXU327713:OYY327713 PHQ327713:PIU327713 PRM327713:PSQ327713 QBI327713:QCM327713 QLE327713:QMI327713 QVA327713:QWE327713 REW327713:RGA327713 ROS327713:RPW327713 RYO327713:RZS327713 SIK327713:SJO327713 SSG327713:STK327713 TCC327713:TDG327713 TLY327713:TNC327713 TVU327713:TWY327713 UFQ327713:UGU327713 UPM327713:UQQ327713 UZI327713:VAM327713 VJE327713:VKI327713 VTA327713:VUE327713 WCW327713:WEA327713 WMS327713:WNW327713 WWO327713:WXS327713 F393249:AK393249 KC393249:LG393249 TY393249:VC393249 ADU393249:AEY393249 ANQ393249:AOU393249 AXM393249:AYQ393249 BHI393249:BIM393249 BRE393249:BSI393249 CBA393249:CCE393249 CKW393249:CMA393249 CUS393249:CVW393249 DEO393249:DFS393249 DOK393249:DPO393249 DYG393249:DZK393249 EIC393249:EJG393249 ERY393249:ETC393249 FBU393249:FCY393249 FLQ393249:FMU393249 FVM393249:FWQ393249 GFI393249:GGM393249 GPE393249:GQI393249 GZA393249:HAE393249 HIW393249:HKA393249 HSS393249:HTW393249 ICO393249:IDS393249 IMK393249:INO393249 IWG393249:IXK393249 JGC393249:JHG393249 JPY393249:JRC393249 JZU393249:KAY393249 KJQ393249:KKU393249 KTM393249:KUQ393249 LDI393249:LEM393249 LNE393249:LOI393249 LXA393249:LYE393249 MGW393249:MIA393249 MQS393249:MRW393249 NAO393249:NBS393249 NKK393249:NLO393249 NUG393249:NVK393249 OEC393249:OFG393249 ONY393249:OPC393249 OXU393249:OYY393249 PHQ393249:PIU393249 PRM393249:PSQ393249 QBI393249:QCM393249 QLE393249:QMI393249 QVA393249:QWE393249 REW393249:RGA393249 ROS393249:RPW393249 RYO393249:RZS393249 SIK393249:SJO393249 SSG393249:STK393249 TCC393249:TDG393249 TLY393249:TNC393249 TVU393249:TWY393249 UFQ393249:UGU393249 UPM393249:UQQ393249 UZI393249:VAM393249 VJE393249:VKI393249 VTA393249:VUE393249 WCW393249:WEA393249 WMS393249:WNW393249 WWO393249:WXS393249 F458785:AK458785 KC458785:LG458785 TY458785:VC458785 ADU458785:AEY458785 ANQ458785:AOU458785 AXM458785:AYQ458785 BHI458785:BIM458785 BRE458785:BSI458785 CBA458785:CCE458785 CKW458785:CMA458785 CUS458785:CVW458785 DEO458785:DFS458785 DOK458785:DPO458785 DYG458785:DZK458785 EIC458785:EJG458785 ERY458785:ETC458785 FBU458785:FCY458785 FLQ458785:FMU458785 FVM458785:FWQ458785 GFI458785:GGM458785 GPE458785:GQI458785 GZA458785:HAE458785 HIW458785:HKA458785 HSS458785:HTW458785 ICO458785:IDS458785 IMK458785:INO458785 IWG458785:IXK458785 JGC458785:JHG458785 JPY458785:JRC458785 JZU458785:KAY458785 KJQ458785:KKU458785 KTM458785:KUQ458785 LDI458785:LEM458785 LNE458785:LOI458785 LXA458785:LYE458785 MGW458785:MIA458785 MQS458785:MRW458785 NAO458785:NBS458785 NKK458785:NLO458785 NUG458785:NVK458785 OEC458785:OFG458785 ONY458785:OPC458785 OXU458785:OYY458785 PHQ458785:PIU458785 PRM458785:PSQ458785 QBI458785:QCM458785 QLE458785:QMI458785 QVA458785:QWE458785 REW458785:RGA458785 ROS458785:RPW458785 RYO458785:RZS458785 SIK458785:SJO458785 SSG458785:STK458785 TCC458785:TDG458785 TLY458785:TNC458785 TVU458785:TWY458785 UFQ458785:UGU458785 UPM458785:UQQ458785 UZI458785:VAM458785 VJE458785:VKI458785 VTA458785:VUE458785 WCW458785:WEA458785 WMS458785:WNW458785 WWO458785:WXS458785 F524321:AK524321 KC524321:LG524321 TY524321:VC524321 ADU524321:AEY524321 ANQ524321:AOU524321 AXM524321:AYQ524321 BHI524321:BIM524321 BRE524321:BSI524321 CBA524321:CCE524321 CKW524321:CMA524321 CUS524321:CVW524321 DEO524321:DFS524321 DOK524321:DPO524321 DYG524321:DZK524321 EIC524321:EJG524321 ERY524321:ETC524321 FBU524321:FCY524321 FLQ524321:FMU524321 FVM524321:FWQ524321 GFI524321:GGM524321 GPE524321:GQI524321 GZA524321:HAE524321 HIW524321:HKA524321 HSS524321:HTW524321 ICO524321:IDS524321 IMK524321:INO524321 IWG524321:IXK524321 JGC524321:JHG524321 JPY524321:JRC524321 JZU524321:KAY524321 KJQ524321:KKU524321 KTM524321:KUQ524321 LDI524321:LEM524321 LNE524321:LOI524321 LXA524321:LYE524321 MGW524321:MIA524321 MQS524321:MRW524321 NAO524321:NBS524321 NKK524321:NLO524321 NUG524321:NVK524321 OEC524321:OFG524321 ONY524321:OPC524321 OXU524321:OYY524321 PHQ524321:PIU524321 PRM524321:PSQ524321 QBI524321:QCM524321 QLE524321:QMI524321 QVA524321:QWE524321 REW524321:RGA524321 ROS524321:RPW524321 RYO524321:RZS524321 SIK524321:SJO524321 SSG524321:STK524321 TCC524321:TDG524321 TLY524321:TNC524321 TVU524321:TWY524321 UFQ524321:UGU524321 UPM524321:UQQ524321 UZI524321:VAM524321 VJE524321:VKI524321 VTA524321:VUE524321 WCW524321:WEA524321 WMS524321:WNW524321 WWO524321:WXS524321 F589857:AK589857 KC589857:LG589857 TY589857:VC589857 ADU589857:AEY589857 ANQ589857:AOU589857 AXM589857:AYQ589857 BHI589857:BIM589857 BRE589857:BSI589857 CBA589857:CCE589857 CKW589857:CMA589857 CUS589857:CVW589857 DEO589857:DFS589857 DOK589857:DPO589857 DYG589857:DZK589857 EIC589857:EJG589857 ERY589857:ETC589857 FBU589857:FCY589857 FLQ589857:FMU589857 FVM589857:FWQ589857 GFI589857:GGM589857 GPE589857:GQI589857 GZA589857:HAE589857 HIW589857:HKA589857 HSS589857:HTW589857 ICO589857:IDS589857 IMK589857:INO589857 IWG589857:IXK589857 JGC589857:JHG589857 JPY589857:JRC589857 JZU589857:KAY589857 KJQ589857:KKU589857 KTM589857:KUQ589857 LDI589857:LEM589857 LNE589857:LOI589857 LXA589857:LYE589857 MGW589857:MIA589857 MQS589857:MRW589857 NAO589857:NBS589857 NKK589857:NLO589857 NUG589857:NVK589857 OEC589857:OFG589857 ONY589857:OPC589857 OXU589857:OYY589857 PHQ589857:PIU589857 PRM589857:PSQ589857 QBI589857:QCM589857 QLE589857:QMI589857 QVA589857:QWE589857 REW589857:RGA589857 ROS589857:RPW589857 RYO589857:RZS589857 SIK589857:SJO589857 SSG589857:STK589857 TCC589857:TDG589857 TLY589857:TNC589857 TVU589857:TWY589857 UFQ589857:UGU589857 UPM589857:UQQ589857 UZI589857:VAM589857 VJE589857:VKI589857 VTA589857:VUE589857 WCW589857:WEA589857 WMS589857:WNW589857 WWO589857:WXS589857 F655393:AK655393 KC655393:LG655393 TY655393:VC655393 ADU655393:AEY655393 ANQ655393:AOU655393 AXM655393:AYQ655393 BHI655393:BIM655393 BRE655393:BSI655393 CBA655393:CCE655393 CKW655393:CMA655393 CUS655393:CVW655393 DEO655393:DFS655393 DOK655393:DPO655393 DYG655393:DZK655393 EIC655393:EJG655393 ERY655393:ETC655393 FBU655393:FCY655393 FLQ655393:FMU655393 FVM655393:FWQ655393 GFI655393:GGM655393 GPE655393:GQI655393 GZA655393:HAE655393 HIW655393:HKA655393 HSS655393:HTW655393 ICO655393:IDS655393 IMK655393:INO655393 IWG655393:IXK655393 JGC655393:JHG655393 JPY655393:JRC655393 JZU655393:KAY655393 KJQ655393:KKU655393 KTM655393:KUQ655393 LDI655393:LEM655393 LNE655393:LOI655393 LXA655393:LYE655393 MGW655393:MIA655393 MQS655393:MRW655393 NAO655393:NBS655393 NKK655393:NLO655393 NUG655393:NVK655393 OEC655393:OFG655393 ONY655393:OPC655393 OXU655393:OYY655393 PHQ655393:PIU655393 PRM655393:PSQ655393 QBI655393:QCM655393 QLE655393:QMI655393 QVA655393:QWE655393 REW655393:RGA655393 ROS655393:RPW655393 RYO655393:RZS655393 SIK655393:SJO655393 SSG655393:STK655393 TCC655393:TDG655393 TLY655393:TNC655393 TVU655393:TWY655393 UFQ655393:UGU655393 UPM655393:UQQ655393 UZI655393:VAM655393 VJE655393:VKI655393 VTA655393:VUE655393 WCW655393:WEA655393 WMS655393:WNW655393 WWO655393:WXS655393 F720929:AK720929 KC720929:LG720929 TY720929:VC720929 ADU720929:AEY720929 ANQ720929:AOU720929 AXM720929:AYQ720929 BHI720929:BIM720929 BRE720929:BSI720929 CBA720929:CCE720929 CKW720929:CMA720929 CUS720929:CVW720929 DEO720929:DFS720929 DOK720929:DPO720929 DYG720929:DZK720929 EIC720929:EJG720929 ERY720929:ETC720929 FBU720929:FCY720929 FLQ720929:FMU720929 FVM720929:FWQ720929 GFI720929:GGM720929 GPE720929:GQI720929 GZA720929:HAE720929 HIW720929:HKA720929 HSS720929:HTW720929 ICO720929:IDS720929 IMK720929:INO720929 IWG720929:IXK720929 JGC720929:JHG720929 JPY720929:JRC720929 JZU720929:KAY720929 KJQ720929:KKU720929 KTM720929:KUQ720929 LDI720929:LEM720929 LNE720929:LOI720929 LXA720929:LYE720929 MGW720929:MIA720929 MQS720929:MRW720929 NAO720929:NBS720929 NKK720929:NLO720929 NUG720929:NVK720929 OEC720929:OFG720929 ONY720929:OPC720929 OXU720929:OYY720929 PHQ720929:PIU720929 PRM720929:PSQ720929 QBI720929:QCM720929 QLE720929:QMI720929 QVA720929:QWE720929 REW720929:RGA720929 ROS720929:RPW720929 RYO720929:RZS720929 SIK720929:SJO720929 SSG720929:STK720929 TCC720929:TDG720929 TLY720929:TNC720929 TVU720929:TWY720929 UFQ720929:UGU720929 UPM720929:UQQ720929 UZI720929:VAM720929 VJE720929:VKI720929 VTA720929:VUE720929 WCW720929:WEA720929 WMS720929:WNW720929 WWO720929:WXS720929 F786465:AK786465 KC786465:LG786465 TY786465:VC786465 ADU786465:AEY786465 ANQ786465:AOU786465 AXM786465:AYQ786465 BHI786465:BIM786465 BRE786465:BSI786465 CBA786465:CCE786465 CKW786465:CMA786465 CUS786465:CVW786465 DEO786465:DFS786465 DOK786465:DPO786465 DYG786465:DZK786465 EIC786465:EJG786465 ERY786465:ETC786465 FBU786465:FCY786465 FLQ786465:FMU786465 FVM786465:FWQ786465 GFI786465:GGM786465 GPE786465:GQI786465 GZA786465:HAE786465 HIW786465:HKA786465 HSS786465:HTW786465 ICO786465:IDS786465 IMK786465:INO786465 IWG786465:IXK786465 JGC786465:JHG786465 JPY786465:JRC786465 JZU786465:KAY786465 KJQ786465:KKU786465 KTM786465:KUQ786465 LDI786465:LEM786465 LNE786465:LOI786465 LXA786465:LYE786465 MGW786465:MIA786465 MQS786465:MRW786465 NAO786465:NBS786465 NKK786465:NLO786465 NUG786465:NVK786465 OEC786465:OFG786465 ONY786465:OPC786465 OXU786465:OYY786465 PHQ786465:PIU786465 PRM786465:PSQ786465 QBI786465:QCM786465 QLE786465:QMI786465 QVA786465:QWE786465 REW786465:RGA786465 ROS786465:RPW786465 RYO786465:RZS786465 SIK786465:SJO786465 SSG786465:STK786465 TCC786465:TDG786465 TLY786465:TNC786465 TVU786465:TWY786465 UFQ786465:UGU786465 UPM786465:UQQ786465 UZI786465:VAM786465 VJE786465:VKI786465 VTA786465:VUE786465 WCW786465:WEA786465 WMS786465:WNW786465 WWO786465:WXS786465 F852001:AK852001 KC852001:LG852001 TY852001:VC852001 ADU852001:AEY852001 ANQ852001:AOU852001 AXM852001:AYQ852001 BHI852001:BIM852001 BRE852001:BSI852001 CBA852001:CCE852001 CKW852001:CMA852001 CUS852001:CVW852001 DEO852001:DFS852001 DOK852001:DPO852001 DYG852001:DZK852001 EIC852001:EJG852001 ERY852001:ETC852001 FBU852001:FCY852001 FLQ852001:FMU852001 FVM852001:FWQ852001 GFI852001:GGM852001 GPE852001:GQI852001 GZA852001:HAE852001 HIW852001:HKA852001 HSS852001:HTW852001 ICO852001:IDS852001 IMK852001:INO852001 IWG852001:IXK852001 JGC852001:JHG852001 JPY852001:JRC852001 JZU852001:KAY852001 KJQ852001:KKU852001 KTM852001:KUQ852001 LDI852001:LEM852001 LNE852001:LOI852001 LXA852001:LYE852001 MGW852001:MIA852001 MQS852001:MRW852001 NAO852001:NBS852001 NKK852001:NLO852001 NUG852001:NVK852001 OEC852001:OFG852001 ONY852001:OPC852001 OXU852001:OYY852001 PHQ852001:PIU852001 PRM852001:PSQ852001 QBI852001:QCM852001 QLE852001:QMI852001 QVA852001:QWE852001 REW852001:RGA852001 ROS852001:RPW852001 RYO852001:RZS852001 SIK852001:SJO852001 SSG852001:STK852001 TCC852001:TDG852001 TLY852001:TNC852001 TVU852001:TWY852001 UFQ852001:UGU852001 UPM852001:UQQ852001 UZI852001:VAM852001 VJE852001:VKI852001 VTA852001:VUE852001 WCW852001:WEA852001 WMS852001:WNW852001 WWO852001:WXS852001 F917537:AK917537 KC917537:LG917537 TY917537:VC917537 ADU917537:AEY917537 ANQ917537:AOU917537 AXM917537:AYQ917537 BHI917537:BIM917537 BRE917537:BSI917537 CBA917537:CCE917537 CKW917537:CMA917537 CUS917537:CVW917537 DEO917537:DFS917537 DOK917537:DPO917537 DYG917537:DZK917537 EIC917537:EJG917537 ERY917537:ETC917537 FBU917537:FCY917537 FLQ917537:FMU917537 FVM917537:FWQ917537 GFI917537:GGM917537 GPE917537:GQI917537 GZA917537:HAE917537 HIW917537:HKA917537 HSS917537:HTW917537 ICO917537:IDS917537 IMK917537:INO917537 IWG917537:IXK917537 JGC917537:JHG917537 JPY917537:JRC917537 JZU917537:KAY917537 KJQ917537:KKU917537 KTM917537:KUQ917537 LDI917537:LEM917537 LNE917537:LOI917537 LXA917537:LYE917537 MGW917537:MIA917537 MQS917537:MRW917537 NAO917537:NBS917537 NKK917537:NLO917537 NUG917537:NVK917537 OEC917537:OFG917537 ONY917537:OPC917537 OXU917537:OYY917537 PHQ917537:PIU917537 PRM917537:PSQ917537 QBI917537:QCM917537 QLE917537:QMI917537 QVA917537:QWE917537 REW917537:RGA917537 ROS917537:RPW917537 RYO917537:RZS917537 SIK917537:SJO917537 SSG917537:STK917537 TCC917537:TDG917537 TLY917537:TNC917537 TVU917537:TWY917537 UFQ917537:UGU917537 UPM917537:UQQ917537 UZI917537:VAM917537 VJE917537:VKI917537 VTA917537:VUE917537 WCW917537:WEA917537 WMS917537:WNW917537 WWO917537:WXS917537 F983073:AK983073 KC983073:LG983073 TY983073:VC983073 ADU983073:AEY983073 ANQ983073:AOU983073 AXM983073:AYQ983073 BHI983073:BIM983073 BRE983073:BSI983073 CBA983073:CCE983073 CKW983073:CMA983073 CUS983073:CVW983073 DEO983073:DFS983073 DOK983073:DPO983073 DYG983073:DZK983073 EIC983073:EJG983073 ERY983073:ETC983073 FBU983073:FCY983073 FLQ983073:FMU983073 FVM983073:FWQ983073 GFI983073:GGM983073 GPE983073:GQI983073 GZA983073:HAE983073 HIW983073:HKA983073 HSS983073:HTW983073 ICO983073:IDS983073 IMK983073:INO983073 IWG983073:IXK983073 JGC983073:JHG983073 JPY983073:JRC983073 JZU983073:KAY983073 KJQ983073:KKU983073 KTM983073:KUQ983073 LDI983073:LEM983073 LNE983073:LOI983073 LXA983073:LYE983073 MGW983073:MIA983073 MQS983073:MRW983073 NAO983073:NBS983073 NKK983073:NLO983073 NUG983073:NVK983073 OEC983073:OFG983073 ONY983073:OPC983073 OXU983073:OYY983073 PHQ983073:PIU983073 PRM983073:PSQ983073 QBI983073:QCM983073 QLE983073:QMI983073 QVA983073:QWE983073 REW983073:RGA983073 ROS983073:RPW983073 RYO983073:RZS983073 SIK983073:SJO983073 SSG983073:STK983073 TCC983073:TDG983073 TLY983073:TNC983073 TVU983073:TWY983073 UFQ983073:UGU983073 UPM983073:UQQ983073 UZI983073:VAM983073 VJE983073:VKI983073 VTA983073:VUE983073 WCW983073:WEA983073 WMS983073:WNW983073 G33:AK33" xr:uid="{00000000-0002-0000-0500-000000000000}">
      <formula1>"○,無"</formula1>
    </dataValidation>
    <dataValidation type="list" allowBlank="1" showInputMessage="1" showErrorMessage="1" sqref="WWO983051:WXS983070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47:AK65566 KC65547:LG65566 TY65547:VC65566 ADU65547:AEY65566 ANQ65547:AOU65566 AXM65547:AYQ65566 BHI65547:BIM65566 BRE65547:BSI65566 CBA65547:CCE65566 CKW65547:CMA65566 CUS65547:CVW65566 DEO65547:DFS65566 DOK65547:DPO65566 DYG65547:DZK65566 EIC65547:EJG65566 ERY65547:ETC65566 FBU65547:FCY65566 FLQ65547:FMU65566 FVM65547:FWQ65566 GFI65547:GGM65566 GPE65547:GQI65566 GZA65547:HAE65566 HIW65547:HKA65566 HSS65547:HTW65566 ICO65547:IDS65566 IMK65547:INO65566 IWG65547:IXK65566 JGC65547:JHG65566 JPY65547:JRC65566 JZU65547:KAY65566 KJQ65547:KKU65566 KTM65547:KUQ65566 LDI65547:LEM65566 LNE65547:LOI65566 LXA65547:LYE65566 MGW65547:MIA65566 MQS65547:MRW65566 NAO65547:NBS65566 NKK65547:NLO65566 NUG65547:NVK65566 OEC65547:OFG65566 ONY65547:OPC65566 OXU65547:OYY65566 PHQ65547:PIU65566 PRM65547:PSQ65566 QBI65547:QCM65566 QLE65547:QMI65566 QVA65547:QWE65566 REW65547:RGA65566 ROS65547:RPW65566 RYO65547:RZS65566 SIK65547:SJO65566 SSG65547:STK65566 TCC65547:TDG65566 TLY65547:TNC65566 TVU65547:TWY65566 UFQ65547:UGU65566 UPM65547:UQQ65566 UZI65547:VAM65566 VJE65547:VKI65566 VTA65547:VUE65566 WCW65547:WEA65566 WMS65547:WNW65566 WWO65547:WXS65566 F131083:AK131102 KC131083:LG131102 TY131083:VC131102 ADU131083:AEY131102 ANQ131083:AOU131102 AXM131083:AYQ131102 BHI131083:BIM131102 BRE131083:BSI131102 CBA131083:CCE131102 CKW131083:CMA131102 CUS131083:CVW131102 DEO131083:DFS131102 DOK131083:DPO131102 DYG131083:DZK131102 EIC131083:EJG131102 ERY131083:ETC131102 FBU131083:FCY131102 FLQ131083:FMU131102 FVM131083:FWQ131102 GFI131083:GGM131102 GPE131083:GQI131102 GZA131083:HAE131102 HIW131083:HKA131102 HSS131083:HTW131102 ICO131083:IDS131102 IMK131083:INO131102 IWG131083:IXK131102 JGC131083:JHG131102 JPY131083:JRC131102 JZU131083:KAY131102 KJQ131083:KKU131102 KTM131083:KUQ131102 LDI131083:LEM131102 LNE131083:LOI131102 LXA131083:LYE131102 MGW131083:MIA131102 MQS131083:MRW131102 NAO131083:NBS131102 NKK131083:NLO131102 NUG131083:NVK131102 OEC131083:OFG131102 ONY131083:OPC131102 OXU131083:OYY131102 PHQ131083:PIU131102 PRM131083:PSQ131102 QBI131083:QCM131102 QLE131083:QMI131102 QVA131083:QWE131102 REW131083:RGA131102 ROS131083:RPW131102 RYO131083:RZS131102 SIK131083:SJO131102 SSG131083:STK131102 TCC131083:TDG131102 TLY131083:TNC131102 TVU131083:TWY131102 UFQ131083:UGU131102 UPM131083:UQQ131102 UZI131083:VAM131102 VJE131083:VKI131102 VTA131083:VUE131102 WCW131083:WEA131102 WMS131083:WNW131102 WWO131083:WXS131102 F196619:AK196638 KC196619:LG196638 TY196619:VC196638 ADU196619:AEY196638 ANQ196619:AOU196638 AXM196619:AYQ196638 BHI196619:BIM196638 BRE196619:BSI196638 CBA196619:CCE196638 CKW196619:CMA196638 CUS196619:CVW196638 DEO196619:DFS196638 DOK196619:DPO196638 DYG196619:DZK196638 EIC196619:EJG196638 ERY196619:ETC196638 FBU196619:FCY196638 FLQ196619:FMU196638 FVM196619:FWQ196638 GFI196619:GGM196638 GPE196619:GQI196638 GZA196619:HAE196638 HIW196619:HKA196638 HSS196619:HTW196638 ICO196619:IDS196638 IMK196619:INO196638 IWG196619:IXK196638 JGC196619:JHG196638 JPY196619:JRC196638 JZU196619:KAY196638 KJQ196619:KKU196638 KTM196619:KUQ196638 LDI196619:LEM196638 LNE196619:LOI196638 LXA196619:LYE196638 MGW196619:MIA196638 MQS196619:MRW196638 NAO196619:NBS196638 NKK196619:NLO196638 NUG196619:NVK196638 OEC196619:OFG196638 ONY196619:OPC196638 OXU196619:OYY196638 PHQ196619:PIU196638 PRM196619:PSQ196638 QBI196619:QCM196638 QLE196619:QMI196638 QVA196619:QWE196638 REW196619:RGA196638 ROS196619:RPW196638 RYO196619:RZS196638 SIK196619:SJO196638 SSG196619:STK196638 TCC196619:TDG196638 TLY196619:TNC196638 TVU196619:TWY196638 UFQ196619:UGU196638 UPM196619:UQQ196638 UZI196619:VAM196638 VJE196619:VKI196638 VTA196619:VUE196638 WCW196619:WEA196638 WMS196619:WNW196638 WWO196619:WXS196638 F262155:AK262174 KC262155:LG262174 TY262155:VC262174 ADU262155:AEY262174 ANQ262155:AOU262174 AXM262155:AYQ262174 BHI262155:BIM262174 BRE262155:BSI262174 CBA262155:CCE262174 CKW262155:CMA262174 CUS262155:CVW262174 DEO262155:DFS262174 DOK262155:DPO262174 DYG262155:DZK262174 EIC262155:EJG262174 ERY262155:ETC262174 FBU262155:FCY262174 FLQ262155:FMU262174 FVM262155:FWQ262174 GFI262155:GGM262174 GPE262155:GQI262174 GZA262155:HAE262174 HIW262155:HKA262174 HSS262155:HTW262174 ICO262155:IDS262174 IMK262155:INO262174 IWG262155:IXK262174 JGC262155:JHG262174 JPY262155:JRC262174 JZU262155:KAY262174 KJQ262155:KKU262174 KTM262155:KUQ262174 LDI262155:LEM262174 LNE262155:LOI262174 LXA262155:LYE262174 MGW262155:MIA262174 MQS262155:MRW262174 NAO262155:NBS262174 NKK262155:NLO262174 NUG262155:NVK262174 OEC262155:OFG262174 ONY262155:OPC262174 OXU262155:OYY262174 PHQ262155:PIU262174 PRM262155:PSQ262174 QBI262155:QCM262174 QLE262155:QMI262174 QVA262155:QWE262174 REW262155:RGA262174 ROS262155:RPW262174 RYO262155:RZS262174 SIK262155:SJO262174 SSG262155:STK262174 TCC262155:TDG262174 TLY262155:TNC262174 TVU262155:TWY262174 UFQ262155:UGU262174 UPM262155:UQQ262174 UZI262155:VAM262174 VJE262155:VKI262174 VTA262155:VUE262174 WCW262155:WEA262174 WMS262155:WNW262174 WWO262155:WXS262174 F327691:AK327710 KC327691:LG327710 TY327691:VC327710 ADU327691:AEY327710 ANQ327691:AOU327710 AXM327691:AYQ327710 BHI327691:BIM327710 BRE327691:BSI327710 CBA327691:CCE327710 CKW327691:CMA327710 CUS327691:CVW327710 DEO327691:DFS327710 DOK327691:DPO327710 DYG327691:DZK327710 EIC327691:EJG327710 ERY327691:ETC327710 FBU327691:FCY327710 FLQ327691:FMU327710 FVM327691:FWQ327710 GFI327691:GGM327710 GPE327691:GQI327710 GZA327691:HAE327710 HIW327691:HKA327710 HSS327691:HTW327710 ICO327691:IDS327710 IMK327691:INO327710 IWG327691:IXK327710 JGC327691:JHG327710 JPY327691:JRC327710 JZU327691:KAY327710 KJQ327691:KKU327710 KTM327691:KUQ327710 LDI327691:LEM327710 LNE327691:LOI327710 LXA327691:LYE327710 MGW327691:MIA327710 MQS327691:MRW327710 NAO327691:NBS327710 NKK327691:NLO327710 NUG327691:NVK327710 OEC327691:OFG327710 ONY327691:OPC327710 OXU327691:OYY327710 PHQ327691:PIU327710 PRM327691:PSQ327710 QBI327691:QCM327710 QLE327691:QMI327710 QVA327691:QWE327710 REW327691:RGA327710 ROS327691:RPW327710 RYO327691:RZS327710 SIK327691:SJO327710 SSG327691:STK327710 TCC327691:TDG327710 TLY327691:TNC327710 TVU327691:TWY327710 UFQ327691:UGU327710 UPM327691:UQQ327710 UZI327691:VAM327710 VJE327691:VKI327710 VTA327691:VUE327710 WCW327691:WEA327710 WMS327691:WNW327710 WWO327691:WXS327710 F393227:AK393246 KC393227:LG393246 TY393227:VC393246 ADU393227:AEY393246 ANQ393227:AOU393246 AXM393227:AYQ393246 BHI393227:BIM393246 BRE393227:BSI393246 CBA393227:CCE393246 CKW393227:CMA393246 CUS393227:CVW393246 DEO393227:DFS393246 DOK393227:DPO393246 DYG393227:DZK393246 EIC393227:EJG393246 ERY393227:ETC393246 FBU393227:FCY393246 FLQ393227:FMU393246 FVM393227:FWQ393246 GFI393227:GGM393246 GPE393227:GQI393246 GZA393227:HAE393246 HIW393227:HKA393246 HSS393227:HTW393246 ICO393227:IDS393246 IMK393227:INO393246 IWG393227:IXK393246 JGC393227:JHG393246 JPY393227:JRC393246 JZU393227:KAY393246 KJQ393227:KKU393246 KTM393227:KUQ393246 LDI393227:LEM393246 LNE393227:LOI393246 LXA393227:LYE393246 MGW393227:MIA393246 MQS393227:MRW393246 NAO393227:NBS393246 NKK393227:NLO393246 NUG393227:NVK393246 OEC393227:OFG393246 ONY393227:OPC393246 OXU393227:OYY393246 PHQ393227:PIU393246 PRM393227:PSQ393246 QBI393227:QCM393246 QLE393227:QMI393246 QVA393227:QWE393246 REW393227:RGA393246 ROS393227:RPW393246 RYO393227:RZS393246 SIK393227:SJO393246 SSG393227:STK393246 TCC393227:TDG393246 TLY393227:TNC393246 TVU393227:TWY393246 UFQ393227:UGU393246 UPM393227:UQQ393246 UZI393227:VAM393246 VJE393227:VKI393246 VTA393227:VUE393246 WCW393227:WEA393246 WMS393227:WNW393246 WWO393227:WXS393246 F458763:AK458782 KC458763:LG458782 TY458763:VC458782 ADU458763:AEY458782 ANQ458763:AOU458782 AXM458763:AYQ458782 BHI458763:BIM458782 BRE458763:BSI458782 CBA458763:CCE458782 CKW458763:CMA458782 CUS458763:CVW458782 DEO458763:DFS458782 DOK458763:DPO458782 DYG458763:DZK458782 EIC458763:EJG458782 ERY458763:ETC458782 FBU458763:FCY458782 FLQ458763:FMU458782 FVM458763:FWQ458782 GFI458763:GGM458782 GPE458763:GQI458782 GZA458763:HAE458782 HIW458763:HKA458782 HSS458763:HTW458782 ICO458763:IDS458782 IMK458763:INO458782 IWG458763:IXK458782 JGC458763:JHG458782 JPY458763:JRC458782 JZU458763:KAY458782 KJQ458763:KKU458782 KTM458763:KUQ458782 LDI458763:LEM458782 LNE458763:LOI458782 LXA458763:LYE458782 MGW458763:MIA458782 MQS458763:MRW458782 NAO458763:NBS458782 NKK458763:NLO458782 NUG458763:NVK458782 OEC458763:OFG458782 ONY458763:OPC458782 OXU458763:OYY458782 PHQ458763:PIU458782 PRM458763:PSQ458782 QBI458763:QCM458782 QLE458763:QMI458782 QVA458763:QWE458782 REW458763:RGA458782 ROS458763:RPW458782 RYO458763:RZS458782 SIK458763:SJO458782 SSG458763:STK458782 TCC458763:TDG458782 TLY458763:TNC458782 TVU458763:TWY458782 UFQ458763:UGU458782 UPM458763:UQQ458782 UZI458763:VAM458782 VJE458763:VKI458782 VTA458763:VUE458782 WCW458763:WEA458782 WMS458763:WNW458782 WWO458763:WXS458782 F524299:AK524318 KC524299:LG524318 TY524299:VC524318 ADU524299:AEY524318 ANQ524299:AOU524318 AXM524299:AYQ524318 BHI524299:BIM524318 BRE524299:BSI524318 CBA524299:CCE524318 CKW524299:CMA524318 CUS524299:CVW524318 DEO524299:DFS524318 DOK524299:DPO524318 DYG524299:DZK524318 EIC524299:EJG524318 ERY524299:ETC524318 FBU524299:FCY524318 FLQ524299:FMU524318 FVM524299:FWQ524318 GFI524299:GGM524318 GPE524299:GQI524318 GZA524299:HAE524318 HIW524299:HKA524318 HSS524299:HTW524318 ICO524299:IDS524318 IMK524299:INO524318 IWG524299:IXK524318 JGC524299:JHG524318 JPY524299:JRC524318 JZU524299:KAY524318 KJQ524299:KKU524318 KTM524299:KUQ524318 LDI524299:LEM524318 LNE524299:LOI524318 LXA524299:LYE524318 MGW524299:MIA524318 MQS524299:MRW524318 NAO524299:NBS524318 NKK524299:NLO524318 NUG524299:NVK524318 OEC524299:OFG524318 ONY524299:OPC524318 OXU524299:OYY524318 PHQ524299:PIU524318 PRM524299:PSQ524318 QBI524299:QCM524318 QLE524299:QMI524318 QVA524299:QWE524318 REW524299:RGA524318 ROS524299:RPW524318 RYO524299:RZS524318 SIK524299:SJO524318 SSG524299:STK524318 TCC524299:TDG524318 TLY524299:TNC524318 TVU524299:TWY524318 UFQ524299:UGU524318 UPM524299:UQQ524318 UZI524299:VAM524318 VJE524299:VKI524318 VTA524299:VUE524318 WCW524299:WEA524318 WMS524299:WNW524318 WWO524299:WXS524318 F589835:AK589854 KC589835:LG589854 TY589835:VC589854 ADU589835:AEY589854 ANQ589835:AOU589854 AXM589835:AYQ589854 BHI589835:BIM589854 BRE589835:BSI589854 CBA589835:CCE589854 CKW589835:CMA589854 CUS589835:CVW589854 DEO589835:DFS589854 DOK589835:DPO589854 DYG589835:DZK589854 EIC589835:EJG589854 ERY589835:ETC589854 FBU589835:FCY589854 FLQ589835:FMU589854 FVM589835:FWQ589854 GFI589835:GGM589854 GPE589835:GQI589854 GZA589835:HAE589854 HIW589835:HKA589854 HSS589835:HTW589854 ICO589835:IDS589854 IMK589835:INO589854 IWG589835:IXK589854 JGC589835:JHG589854 JPY589835:JRC589854 JZU589835:KAY589854 KJQ589835:KKU589854 KTM589835:KUQ589854 LDI589835:LEM589854 LNE589835:LOI589854 LXA589835:LYE589854 MGW589835:MIA589854 MQS589835:MRW589854 NAO589835:NBS589854 NKK589835:NLO589854 NUG589835:NVK589854 OEC589835:OFG589854 ONY589835:OPC589854 OXU589835:OYY589854 PHQ589835:PIU589854 PRM589835:PSQ589854 QBI589835:QCM589854 QLE589835:QMI589854 QVA589835:QWE589854 REW589835:RGA589854 ROS589835:RPW589854 RYO589835:RZS589854 SIK589835:SJO589854 SSG589835:STK589854 TCC589835:TDG589854 TLY589835:TNC589854 TVU589835:TWY589854 UFQ589835:UGU589854 UPM589835:UQQ589854 UZI589835:VAM589854 VJE589835:VKI589854 VTA589835:VUE589854 WCW589835:WEA589854 WMS589835:WNW589854 WWO589835:WXS589854 F655371:AK655390 KC655371:LG655390 TY655371:VC655390 ADU655371:AEY655390 ANQ655371:AOU655390 AXM655371:AYQ655390 BHI655371:BIM655390 BRE655371:BSI655390 CBA655371:CCE655390 CKW655371:CMA655390 CUS655371:CVW655390 DEO655371:DFS655390 DOK655371:DPO655390 DYG655371:DZK655390 EIC655371:EJG655390 ERY655371:ETC655390 FBU655371:FCY655390 FLQ655371:FMU655390 FVM655371:FWQ655390 GFI655371:GGM655390 GPE655371:GQI655390 GZA655371:HAE655390 HIW655371:HKA655390 HSS655371:HTW655390 ICO655371:IDS655390 IMK655371:INO655390 IWG655371:IXK655390 JGC655371:JHG655390 JPY655371:JRC655390 JZU655371:KAY655390 KJQ655371:KKU655390 KTM655371:KUQ655390 LDI655371:LEM655390 LNE655371:LOI655390 LXA655371:LYE655390 MGW655371:MIA655390 MQS655371:MRW655390 NAO655371:NBS655390 NKK655371:NLO655390 NUG655371:NVK655390 OEC655371:OFG655390 ONY655371:OPC655390 OXU655371:OYY655390 PHQ655371:PIU655390 PRM655371:PSQ655390 QBI655371:QCM655390 QLE655371:QMI655390 QVA655371:QWE655390 REW655371:RGA655390 ROS655371:RPW655390 RYO655371:RZS655390 SIK655371:SJO655390 SSG655371:STK655390 TCC655371:TDG655390 TLY655371:TNC655390 TVU655371:TWY655390 UFQ655371:UGU655390 UPM655371:UQQ655390 UZI655371:VAM655390 VJE655371:VKI655390 VTA655371:VUE655390 WCW655371:WEA655390 WMS655371:WNW655390 WWO655371:WXS655390 F720907:AK720926 KC720907:LG720926 TY720907:VC720926 ADU720907:AEY720926 ANQ720907:AOU720926 AXM720907:AYQ720926 BHI720907:BIM720926 BRE720907:BSI720926 CBA720907:CCE720926 CKW720907:CMA720926 CUS720907:CVW720926 DEO720907:DFS720926 DOK720907:DPO720926 DYG720907:DZK720926 EIC720907:EJG720926 ERY720907:ETC720926 FBU720907:FCY720926 FLQ720907:FMU720926 FVM720907:FWQ720926 GFI720907:GGM720926 GPE720907:GQI720926 GZA720907:HAE720926 HIW720907:HKA720926 HSS720907:HTW720926 ICO720907:IDS720926 IMK720907:INO720926 IWG720907:IXK720926 JGC720907:JHG720926 JPY720907:JRC720926 JZU720907:KAY720926 KJQ720907:KKU720926 KTM720907:KUQ720926 LDI720907:LEM720926 LNE720907:LOI720926 LXA720907:LYE720926 MGW720907:MIA720926 MQS720907:MRW720926 NAO720907:NBS720926 NKK720907:NLO720926 NUG720907:NVK720926 OEC720907:OFG720926 ONY720907:OPC720926 OXU720907:OYY720926 PHQ720907:PIU720926 PRM720907:PSQ720926 QBI720907:QCM720926 QLE720907:QMI720926 QVA720907:QWE720926 REW720907:RGA720926 ROS720907:RPW720926 RYO720907:RZS720926 SIK720907:SJO720926 SSG720907:STK720926 TCC720907:TDG720926 TLY720907:TNC720926 TVU720907:TWY720926 UFQ720907:UGU720926 UPM720907:UQQ720926 UZI720907:VAM720926 VJE720907:VKI720926 VTA720907:VUE720926 WCW720907:WEA720926 WMS720907:WNW720926 WWO720907:WXS720926 F786443:AK786462 KC786443:LG786462 TY786443:VC786462 ADU786443:AEY786462 ANQ786443:AOU786462 AXM786443:AYQ786462 BHI786443:BIM786462 BRE786443:BSI786462 CBA786443:CCE786462 CKW786443:CMA786462 CUS786443:CVW786462 DEO786443:DFS786462 DOK786443:DPO786462 DYG786443:DZK786462 EIC786443:EJG786462 ERY786443:ETC786462 FBU786443:FCY786462 FLQ786443:FMU786462 FVM786443:FWQ786462 GFI786443:GGM786462 GPE786443:GQI786462 GZA786443:HAE786462 HIW786443:HKA786462 HSS786443:HTW786462 ICO786443:IDS786462 IMK786443:INO786462 IWG786443:IXK786462 JGC786443:JHG786462 JPY786443:JRC786462 JZU786443:KAY786462 KJQ786443:KKU786462 KTM786443:KUQ786462 LDI786443:LEM786462 LNE786443:LOI786462 LXA786443:LYE786462 MGW786443:MIA786462 MQS786443:MRW786462 NAO786443:NBS786462 NKK786443:NLO786462 NUG786443:NVK786462 OEC786443:OFG786462 ONY786443:OPC786462 OXU786443:OYY786462 PHQ786443:PIU786462 PRM786443:PSQ786462 QBI786443:QCM786462 QLE786443:QMI786462 QVA786443:QWE786462 REW786443:RGA786462 ROS786443:RPW786462 RYO786443:RZS786462 SIK786443:SJO786462 SSG786443:STK786462 TCC786443:TDG786462 TLY786443:TNC786462 TVU786443:TWY786462 UFQ786443:UGU786462 UPM786443:UQQ786462 UZI786443:VAM786462 VJE786443:VKI786462 VTA786443:VUE786462 WCW786443:WEA786462 WMS786443:WNW786462 WWO786443:WXS786462 F851979:AK851998 KC851979:LG851998 TY851979:VC851998 ADU851979:AEY851998 ANQ851979:AOU851998 AXM851979:AYQ851998 BHI851979:BIM851998 BRE851979:BSI851998 CBA851979:CCE851998 CKW851979:CMA851998 CUS851979:CVW851998 DEO851979:DFS851998 DOK851979:DPO851998 DYG851979:DZK851998 EIC851979:EJG851998 ERY851979:ETC851998 FBU851979:FCY851998 FLQ851979:FMU851998 FVM851979:FWQ851998 GFI851979:GGM851998 GPE851979:GQI851998 GZA851979:HAE851998 HIW851979:HKA851998 HSS851979:HTW851998 ICO851979:IDS851998 IMK851979:INO851998 IWG851979:IXK851998 JGC851979:JHG851998 JPY851979:JRC851998 JZU851979:KAY851998 KJQ851979:KKU851998 KTM851979:KUQ851998 LDI851979:LEM851998 LNE851979:LOI851998 LXA851979:LYE851998 MGW851979:MIA851998 MQS851979:MRW851998 NAO851979:NBS851998 NKK851979:NLO851998 NUG851979:NVK851998 OEC851979:OFG851998 ONY851979:OPC851998 OXU851979:OYY851998 PHQ851979:PIU851998 PRM851979:PSQ851998 QBI851979:QCM851998 QLE851979:QMI851998 QVA851979:QWE851998 REW851979:RGA851998 ROS851979:RPW851998 RYO851979:RZS851998 SIK851979:SJO851998 SSG851979:STK851998 TCC851979:TDG851998 TLY851979:TNC851998 TVU851979:TWY851998 UFQ851979:UGU851998 UPM851979:UQQ851998 UZI851979:VAM851998 VJE851979:VKI851998 VTA851979:VUE851998 WCW851979:WEA851998 WMS851979:WNW851998 WWO851979:WXS851998 F917515:AK917534 KC917515:LG917534 TY917515:VC917534 ADU917515:AEY917534 ANQ917515:AOU917534 AXM917515:AYQ917534 BHI917515:BIM917534 BRE917515:BSI917534 CBA917515:CCE917534 CKW917515:CMA917534 CUS917515:CVW917534 DEO917515:DFS917534 DOK917515:DPO917534 DYG917515:DZK917534 EIC917515:EJG917534 ERY917515:ETC917534 FBU917515:FCY917534 FLQ917515:FMU917534 FVM917515:FWQ917534 GFI917515:GGM917534 GPE917515:GQI917534 GZA917515:HAE917534 HIW917515:HKA917534 HSS917515:HTW917534 ICO917515:IDS917534 IMK917515:INO917534 IWG917515:IXK917534 JGC917515:JHG917534 JPY917515:JRC917534 JZU917515:KAY917534 KJQ917515:KKU917534 KTM917515:KUQ917534 LDI917515:LEM917534 LNE917515:LOI917534 LXA917515:LYE917534 MGW917515:MIA917534 MQS917515:MRW917534 NAO917515:NBS917534 NKK917515:NLO917534 NUG917515:NVK917534 OEC917515:OFG917534 ONY917515:OPC917534 OXU917515:OYY917534 PHQ917515:PIU917534 PRM917515:PSQ917534 QBI917515:QCM917534 QLE917515:QMI917534 QVA917515:QWE917534 REW917515:RGA917534 ROS917515:RPW917534 RYO917515:RZS917534 SIK917515:SJO917534 SSG917515:STK917534 TCC917515:TDG917534 TLY917515:TNC917534 TVU917515:TWY917534 UFQ917515:UGU917534 UPM917515:UQQ917534 UZI917515:VAM917534 VJE917515:VKI917534 VTA917515:VUE917534 WCW917515:WEA917534 WMS917515:WNW917534 WWO917515:WXS917534 F983051:AK983070 KC983051:LG983070 TY983051:VC983070 ADU983051:AEY983070 ANQ983051:AOU983070 AXM983051:AYQ983070 BHI983051:BIM983070 BRE983051:BSI983070 CBA983051:CCE983070 CKW983051:CMA983070 CUS983051:CVW983070 DEO983051:DFS983070 DOK983051:DPO983070 DYG983051:DZK983070 EIC983051:EJG983070 ERY983051:ETC983070 FBU983051:FCY983070 FLQ983051:FMU983070 FVM983051:FWQ983070 GFI983051:GGM983070 GPE983051:GQI983070 GZA983051:HAE983070 HIW983051:HKA983070 HSS983051:HTW983070 ICO983051:IDS983070 IMK983051:INO983070 IWG983051:IXK983070 JGC983051:JHG983070 JPY983051:JRC983070 JZU983051:KAY983070 KJQ983051:KKU983070 KTM983051:KUQ983070 LDI983051:LEM983070 LNE983051:LOI983070 LXA983051:LYE983070 MGW983051:MIA983070 MQS983051:MRW983070 NAO983051:NBS983070 NKK983051:NLO983070 NUG983051:NVK983070 OEC983051:OFG983070 ONY983051:OPC983070 OXU983051:OYY983070 PHQ983051:PIU983070 PRM983051:PSQ983070 QBI983051:QCM983070 QLE983051:QMI983070 QVA983051:QWE983070 REW983051:RGA983070 ROS983051:RPW983070 RYO983051:RZS983070 SIK983051:SJO983070 SSG983051:STK983070 TCC983051:TDG983070 TLY983051:TNC983070 TVU983051:TWY983070 UFQ983051:UGU983070 UPM983051:UQQ983070 UZI983051:VAM983070 VJE983051:VKI983070 VTA983051:VUE983070 WCW983051:WEA983070 WMS983051:WNW983070 G11:AK30" xr:uid="{00000000-0002-0000-0500-000001000000}">
      <formula1>INDIRECT("$K$61:$K$76")</formula1>
    </dataValidation>
    <dataValidation type="list" allowBlank="1" showInputMessage="1" showErrorMessage="1" sqref="WWO983077:WXS983089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73:AK65585 KC65573:LG65585 TY65573:VC65585 ADU65573:AEY65585 ANQ65573:AOU65585 AXM65573:AYQ65585 BHI65573:BIM65585 BRE65573:BSI65585 CBA65573:CCE65585 CKW65573:CMA65585 CUS65573:CVW65585 DEO65573:DFS65585 DOK65573:DPO65585 DYG65573:DZK65585 EIC65573:EJG65585 ERY65573:ETC65585 FBU65573:FCY65585 FLQ65573:FMU65585 FVM65573:FWQ65585 GFI65573:GGM65585 GPE65573:GQI65585 GZA65573:HAE65585 HIW65573:HKA65585 HSS65573:HTW65585 ICO65573:IDS65585 IMK65573:INO65585 IWG65573:IXK65585 JGC65573:JHG65585 JPY65573:JRC65585 JZU65573:KAY65585 KJQ65573:KKU65585 KTM65573:KUQ65585 LDI65573:LEM65585 LNE65573:LOI65585 LXA65573:LYE65585 MGW65573:MIA65585 MQS65573:MRW65585 NAO65573:NBS65585 NKK65573:NLO65585 NUG65573:NVK65585 OEC65573:OFG65585 ONY65573:OPC65585 OXU65573:OYY65585 PHQ65573:PIU65585 PRM65573:PSQ65585 QBI65573:QCM65585 QLE65573:QMI65585 QVA65573:QWE65585 REW65573:RGA65585 ROS65573:RPW65585 RYO65573:RZS65585 SIK65573:SJO65585 SSG65573:STK65585 TCC65573:TDG65585 TLY65573:TNC65585 TVU65573:TWY65585 UFQ65573:UGU65585 UPM65573:UQQ65585 UZI65573:VAM65585 VJE65573:VKI65585 VTA65573:VUE65585 WCW65573:WEA65585 WMS65573:WNW65585 WWO65573:WXS65585 F131109:AK131121 KC131109:LG131121 TY131109:VC131121 ADU131109:AEY131121 ANQ131109:AOU131121 AXM131109:AYQ131121 BHI131109:BIM131121 BRE131109:BSI131121 CBA131109:CCE131121 CKW131109:CMA131121 CUS131109:CVW131121 DEO131109:DFS131121 DOK131109:DPO131121 DYG131109:DZK131121 EIC131109:EJG131121 ERY131109:ETC131121 FBU131109:FCY131121 FLQ131109:FMU131121 FVM131109:FWQ131121 GFI131109:GGM131121 GPE131109:GQI131121 GZA131109:HAE131121 HIW131109:HKA131121 HSS131109:HTW131121 ICO131109:IDS131121 IMK131109:INO131121 IWG131109:IXK131121 JGC131109:JHG131121 JPY131109:JRC131121 JZU131109:KAY131121 KJQ131109:KKU131121 KTM131109:KUQ131121 LDI131109:LEM131121 LNE131109:LOI131121 LXA131109:LYE131121 MGW131109:MIA131121 MQS131109:MRW131121 NAO131109:NBS131121 NKK131109:NLO131121 NUG131109:NVK131121 OEC131109:OFG131121 ONY131109:OPC131121 OXU131109:OYY131121 PHQ131109:PIU131121 PRM131109:PSQ131121 QBI131109:QCM131121 QLE131109:QMI131121 QVA131109:QWE131121 REW131109:RGA131121 ROS131109:RPW131121 RYO131109:RZS131121 SIK131109:SJO131121 SSG131109:STK131121 TCC131109:TDG131121 TLY131109:TNC131121 TVU131109:TWY131121 UFQ131109:UGU131121 UPM131109:UQQ131121 UZI131109:VAM131121 VJE131109:VKI131121 VTA131109:VUE131121 WCW131109:WEA131121 WMS131109:WNW131121 WWO131109:WXS131121 F196645:AK196657 KC196645:LG196657 TY196645:VC196657 ADU196645:AEY196657 ANQ196645:AOU196657 AXM196645:AYQ196657 BHI196645:BIM196657 BRE196645:BSI196657 CBA196645:CCE196657 CKW196645:CMA196657 CUS196645:CVW196657 DEO196645:DFS196657 DOK196645:DPO196657 DYG196645:DZK196657 EIC196645:EJG196657 ERY196645:ETC196657 FBU196645:FCY196657 FLQ196645:FMU196657 FVM196645:FWQ196657 GFI196645:GGM196657 GPE196645:GQI196657 GZA196645:HAE196657 HIW196645:HKA196657 HSS196645:HTW196657 ICO196645:IDS196657 IMK196645:INO196657 IWG196645:IXK196657 JGC196645:JHG196657 JPY196645:JRC196657 JZU196645:KAY196657 KJQ196645:KKU196657 KTM196645:KUQ196657 LDI196645:LEM196657 LNE196645:LOI196657 LXA196645:LYE196657 MGW196645:MIA196657 MQS196645:MRW196657 NAO196645:NBS196657 NKK196645:NLO196657 NUG196645:NVK196657 OEC196645:OFG196657 ONY196645:OPC196657 OXU196645:OYY196657 PHQ196645:PIU196657 PRM196645:PSQ196657 QBI196645:QCM196657 QLE196645:QMI196657 QVA196645:QWE196657 REW196645:RGA196657 ROS196645:RPW196657 RYO196645:RZS196657 SIK196645:SJO196657 SSG196645:STK196657 TCC196645:TDG196657 TLY196645:TNC196657 TVU196645:TWY196657 UFQ196645:UGU196657 UPM196645:UQQ196657 UZI196645:VAM196657 VJE196645:VKI196657 VTA196645:VUE196657 WCW196645:WEA196657 WMS196645:WNW196657 WWO196645:WXS196657 F262181:AK262193 KC262181:LG262193 TY262181:VC262193 ADU262181:AEY262193 ANQ262181:AOU262193 AXM262181:AYQ262193 BHI262181:BIM262193 BRE262181:BSI262193 CBA262181:CCE262193 CKW262181:CMA262193 CUS262181:CVW262193 DEO262181:DFS262193 DOK262181:DPO262193 DYG262181:DZK262193 EIC262181:EJG262193 ERY262181:ETC262193 FBU262181:FCY262193 FLQ262181:FMU262193 FVM262181:FWQ262193 GFI262181:GGM262193 GPE262181:GQI262193 GZA262181:HAE262193 HIW262181:HKA262193 HSS262181:HTW262193 ICO262181:IDS262193 IMK262181:INO262193 IWG262181:IXK262193 JGC262181:JHG262193 JPY262181:JRC262193 JZU262181:KAY262193 KJQ262181:KKU262193 KTM262181:KUQ262193 LDI262181:LEM262193 LNE262181:LOI262193 LXA262181:LYE262193 MGW262181:MIA262193 MQS262181:MRW262193 NAO262181:NBS262193 NKK262181:NLO262193 NUG262181:NVK262193 OEC262181:OFG262193 ONY262181:OPC262193 OXU262181:OYY262193 PHQ262181:PIU262193 PRM262181:PSQ262193 QBI262181:QCM262193 QLE262181:QMI262193 QVA262181:QWE262193 REW262181:RGA262193 ROS262181:RPW262193 RYO262181:RZS262193 SIK262181:SJO262193 SSG262181:STK262193 TCC262181:TDG262193 TLY262181:TNC262193 TVU262181:TWY262193 UFQ262181:UGU262193 UPM262181:UQQ262193 UZI262181:VAM262193 VJE262181:VKI262193 VTA262181:VUE262193 WCW262181:WEA262193 WMS262181:WNW262193 WWO262181:WXS262193 F327717:AK327729 KC327717:LG327729 TY327717:VC327729 ADU327717:AEY327729 ANQ327717:AOU327729 AXM327717:AYQ327729 BHI327717:BIM327729 BRE327717:BSI327729 CBA327717:CCE327729 CKW327717:CMA327729 CUS327717:CVW327729 DEO327717:DFS327729 DOK327717:DPO327729 DYG327717:DZK327729 EIC327717:EJG327729 ERY327717:ETC327729 FBU327717:FCY327729 FLQ327717:FMU327729 FVM327717:FWQ327729 GFI327717:GGM327729 GPE327717:GQI327729 GZA327717:HAE327729 HIW327717:HKA327729 HSS327717:HTW327729 ICO327717:IDS327729 IMK327717:INO327729 IWG327717:IXK327729 JGC327717:JHG327729 JPY327717:JRC327729 JZU327717:KAY327729 KJQ327717:KKU327729 KTM327717:KUQ327729 LDI327717:LEM327729 LNE327717:LOI327729 LXA327717:LYE327729 MGW327717:MIA327729 MQS327717:MRW327729 NAO327717:NBS327729 NKK327717:NLO327729 NUG327717:NVK327729 OEC327717:OFG327729 ONY327717:OPC327729 OXU327717:OYY327729 PHQ327717:PIU327729 PRM327717:PSQ327729 QBI327717:QCM327729 QLE327717:QMI327729 QVA327717:QWE327729 REW327717:RGA327729 ROS327717:RPW327729 RYO327717:RZS327729 SIK327717:SJO327729 SSG327717:STK327729 TCC327717:TDG327729 TLY327717:TNC327729 TVU327717:TWY327729 UFQ327717:UGU327729 UPM327717:UQQ327729 UZI327717:VAM327729 VJE327717:VKI327729 VTA327717:VUE327729 WCW327717:WEA327729 WMS327717:WNW327729 WWO327717:WXS327729 F393253:AK393265 KC393253:LG393265 TY393253:VC393265 ADU393253:AEY393265 ANQ393253:AOU393265 AXM393253:AYQ393265 BHI393253:BIM393265 BRE393253:BSI393265 CBA393253:CCE393265 CKW393253:CMA393265 CUS393253:CVW393265 DEO393253:DFS393265 DOK393253:DPO393265 DYG393253:DZK393265 EIC393253:EJG393265 ERY393253:ETC393265 FBU393253:FCY393265 FLQ393253:FMU393265 FVM393253:FWQ393265 GFI393253:GGM393265 GPE393253:GQI393265 GZA393253:HAE393265 HIW393253:HKA393265 HSS393253:HTW393265 ICO393253:IDS393265 IMK393253:INO393265 IWG393253:IXK393265 JGC393253:JHG393265 JPY393253:JRC393265 JZU393253:KAY393265 KJQ393253:KKU393265 KTM393253:KUQ393265 LDI393253:LEM393265 LNE393253:LOI393265 LXA393253:LYE393265 MGW393253:MIA393265 MQS393253:MRW393265 NAO393253:NBS393265 NKK393253:NLO393265 NUG393253:NVK393265 OEC393253:OFG393265 ONY393253:OPC393265 OXU393253:OYY393265 PHQ393253:PIU393265 PRM393253:PSQ393265 QBI393253:QCM393265 QLE393253:QMI393265 QVA393253:QWE393265 REW393253:RGA393265 ROS393253:RPW393265 RYO393253:RZS393265 SIK393253:SJO393265 SSG393253:STK393265 TCC393253:TDG393265 TLY393253:TNC393265 TVU393253:TWY393265 UFQ393253:UGU393265 UPM393253:UQQ393265 UZI393253:VAM393265 VJE393253:VKI393265 VTA393253:VUE393265 WCW393253:WEA393265 WMS393253:WNW393265 WWO393253:WXS393265 F458789:AK458801 KC458789:LG458801 TY458789:VC458801 ADU458789:AEY458801 ANQ458789:AOU458801 AXM458789:AYQ458801 BHI458789:BIM458801 BRE458789:BSI458801 CBA458789:CCE458801 CKW458789:CMA458801 CUS458789:CVW458801 DEO458789:DFS458801 DOK458789:DPO458801 DYG458789:DZK458801 EIC458789:EJG458801 ERY458789:ETC458801 FBU458789:FCY458801 FLQ458789:FMU458801 FVM458789:FWQ458801 GFI458789:GGM458801 GPE458789:GQI458801 GZA458789:HAE458801 HIW458789:HKA458801 HSS458789:HTW458801 ICO458789:IDS458801 IMK458789:INO458801 IWG458789:IXK458801 JGC458789:JHG458801 JPY458789:JRC458801 JZU458789:KAY458801 KJQ458789:KKU458801 KTM458789:KUQ458801 LDI458789:LEM458801 LNE458789:LOI458801 LXA458789:LYE458801 MGW458789:MIA458801 MQS458789:MRW458801 NAO458789:NBS458801 NKK458789:NLO458801 NUG458789:NVK458801 OEC458789:OFG458801 ONY458789:OPC458801 OXU458789:OYY458801 PHQ458789:PIU458801 PRM458789:PSQ458801 QBI458789:QCM458801 QLE458789:QMI458801 QVA458789:QWE458801 REW458789:RGA458801 ROS458789:RPW458801 RYO458789:RZS458801 SIK458789:SJO458801 SSG458789:STK458801 TCC458789:TDG458801 TLY458789:TNC458801 TVU458789:TWY458801 UFQ458789:UGU458801 UPM458789:UQQ458801 UZI458789:VAM458801 VJE458789:VKI458801 VTA458789:VUE458801 WCW458789:WEA458801 WMS458789:WNW458801 WWO458789:WXS458801 F524325:AK524337 KC524325:LG524337 TY524325:VC524337 ADU524325:AEY524337 ANQ524325:AOU524337 AXM524325:AYQ524337 BHI524325:BIM524337 BRE524325:BSI524337 CBA524325:CCE524337 CKW524325:CMA524337 CUS524325:CVW524337 DEO524325:DFS524337 DOK524325:DPO524337 DYG524325:DZK524337 EIC524325:EJG524337 ERY524325:ETC524337 FBU524325:FCY524337 FLQ524325:FMU524337 FVM524325:FWQ524337 GFI524325:GGM524337 GPE524325:GQI524337 GZA524325:HAE524337 HIW524325:HKA524337 HSS524325:HTW524337 ICO524325:IDS524337 IMK524325:INO524337 IWG524325:IXK524337 JGC524325:JHG524337 JPY524325:JRC524337 JZU524325:KAY524337 KJQ524325:KKU524337 KTM524325:KUQ524337 LDI524325:LEM524337 LNE524325:LOI524337 LXA524325:LYE524337 MGW524325:MIA524337 MQS524325:MRW524337 NAO524325:NBS524337 NKK524325:NLO524337 NUG524325:NVK524337 OEC524325:OFG524337 ONY524325:OPC524337 OXU524325:OYY524337 PHQ524325:PIU524337 PRM524325:PSQ524337 QBI524325:QCM524337 QLE524325:QMI524337 QVA524325:QWE524337 REW524325:RGA524337 ROS524325:RPW524337 RYO524325:RZS524337 SIK524325:SJO524337 SSG524325:STK524337 TCC524325:TDG524337 TLY524325:TNC524337 TVU524325:TWY524337 UFQ524325:UGU524337 UPM524325:UQQ524337 UZI524325:VAM524337 VJE524325:VKI524337 VTA524325:VUE524337 WCW524325:WEA524337 WMS524325:WNW524337 WWO524325:WXS524337 F589861:AK589873 KC589861:LG589873 TY589861:VC589873 ADU589861:AEY589873 ANQ589861:AOU589873 AXM589861:AYQ589873 BHI589861:BIM589873 BRE589861:BSI589873 CBA589861:CCE589873 CKW589861:CMA589873 CUS589861:CVW589873 DEO589861:DFS589873 DOK589861:DPO589873 DYG589861:DZK589873 EIC589861:EJG589873 ERY589861:ETC589873 FBU589861:FCY589873 FLQ589861:FMU589873 FVM589861:FWQ589873 GFI589861:GGM589873 GPE589861:GQI589873 GZA589861:HAE589873 HIW589861:HKA589873 HSS589861:HTW589873 ICO589861:IDS589873 IMK589861:INO589873 IWG589861:IXK589873 JGC589861:JHG589873 JPY589861:JRC589873 JZU589861:KAY589873 KJQ589861:KKU589873 KTM589861:KUQ589873 LDI589861:LEM589873 LNE589861:LOI589873 LXA589861:LYE589873 MGW589861:MIA589873 MQS589861:MRW589873 NAO589861:NBS589873 NKK589861:NLO589873 NUG589861:NVK589873 OEC589861:OFG589873 ONY589861:OPC589873 OXU589861:OYY589873 PHQ589861:PIU589873 PRM589861:PSQ589873 QBI589861:QCM589873 QLE589861:QMI589873 QVA589861:QWE589873 REW589861:RGA589873 ROS589861:RPW589873 RYO589861:RZS589873 SIK589861:SJO589873 SSG589861:STK589873 TCC589861:TDG589873 TLY589861:TNC589873 TVU589861:TWY589873 UFQ589861:UGU589873 UPM589861:UQQ589873 UZI589861:VAM589873 VJE589861:VKI589873 VTA589861:VUE589873 WCW589861:WEA589873 WMS589861:WNW589873 WWO589861:WXS589873 F655397:AK655409 KC655397:LG655409 TY655397:VC655409 ADU655397:AEY655409 ANQ655397:AOU655409 AXM655397:AYQ655409 BHI655397:BIM655409 BRE655397:BSI655409 CBA655397:CCE655409 CKW655397:CMA655409 CUS655397:CVW655409 DEO655397:DFS655409 DOK655397:DPO655409 DYG655397:DZK655409 EIC655397:EJG655409 ERY655397:ETC655409 FBU655397:FCY655409 FLQ655397:FMU655409 FVM655397:FWQ655409 GFI655397:GGM655409 GPE655397:GQI655409 GZA655397:HAE655409 HIW655397:HKA655409 HSS655397:HTW655409 ICO655397:IDS655409 IMK655397:INO655409 IWG655397:IXK655409 JGC655397:JHG655409 JPY655397:JRC655409 JZU655397:KAY655409 KJQ655397:KKU655409 KTM655397:KUQ655409 LDI655397:LEM655409 LNE655397:LOI655409 LXA655397:LYE655409 MGW655397:MIA655409 MQS655397:MRW655409 NAO655397:NBS655409 NKK655397:NLO655409 NUG655397:NVK655409 OEC655397:OFG655409 ONY655397:OPC655409 OXU655397:OYY655409 PHQ655397:PIU655409 PRM655397:PSQ655409 QBI655397:QCM655409 QLE655397:QMI655409 QVA655397:QWE655409 REW655397:RGA655409 ROS655397:RPW655409 RYO655397:RZS655409 SIK655397:SJO655409 SSG655397:STK655409 TCC655397:TDG655409 TLY655397:TNC655409 TVU655397:TWY655409 UFQ655397:UGU655409 UPM655397:UQQ655409 UZI655397:VAM655409 VJE655397:VKI655409 VTA655397:VUE655409 WCW655397:WEA655409 WMS655397:WNW655409 WWO655397:WXS655409 F720933:AK720945 KC720933:LG720945 TY720933:VC720945 ADU720933:AEY720945 ANQ720933:AOU720945 AXM720933:AYQ720945 BHI720933:BIM720945 BRE720933:BSI720945 CBA720933:CCE720945 CKW720933:CMA720945 CUS720933:CVW720945 DEO720933:DFS720945 DOK720933:DPO720945 DYG720933:DZK720945 EIC720933:EJG720945 ERY720933:ETC720945 FBU720933:FCY720945 FLQ720933:FMU720945 FVM720933:FWQ720945 GFI720933:GGM720945 GPE720933:GQI720945 GZA720933:HAE720945 HIW720933:HKA720945 HSS720933:HTW720945 ICO720933:IDS720945 IMK720933:INO720945 IWG720933:IXK720945 JGC720933:JHG720945 JPY720933:JRC720945 JZU720933:KAY720945 KJQ720933:KKU720945 KTM720933:KUQ720945 LDI720933:LEM720945 LNE720933:LOI720945 LXA720933:LYE720945 MGW720933:MIA720945 MQS720933:MRW720945 NAO720933:NBS720945 NKK720933:NLO720945 NUG720933:NVK720945 OEC720933:OFG720945 ONY720933:OPC720945 OXU720933:OYY720945 PHQ720933:PIU720945 PRM720933:PSQ720945 QBI720933:QCM720945 QLE720933:QMI720945 QVA720933:QWE720945 REW720933:RGA720945 ROS720933:RPW720945 RYO720933:RZS720945 SIK720933:SJO720945 SSG720933:STK720945 TCC720933:TDG720945 TLY720933:TNC720945 TVU720933:TWY720945 UFQ720933:UGU720945 UPM720933:UQQ720945 UZI720933:VAM720945 VJE720933:VKI720945 VTA720933:VUE720945 WCW720933:WEA720945 WMS720933:WNW720945 WWO720933:WXS720945 F786469:AK786481 KC786469:LG786481 TY786469:VC786481 ADU786469:AEY786481 ANQ786469:AOU786481 AXM786469:AYQ786481 BHI786469:BIM786481 BRE786469:BSI786481 CBA786469:CCE786481 CKW786469:CMA786481 CUS786469:CVW786481 DEO786469:DFS786481 DOK786469:DPO786481 DYG786469:DZK786481 EIC786469:EJG786481 ERY786469:ETC786481 FBU786469:FCY786481 FLQ786469:FMU786481 FVM786469:FWQ786481 GFI786469:GGM786481 GPE786469:GQI786481 GZA786469:HAE786481 HIW786469:HKA786481 HSS786469:HTW786481 ICO786469:IDS786481 IMK786469:INO786481 IWG786469:IXK786481 JGC786469:JHG786481 JPY786469:JRC786481 JZU786469:KAY786481 KJQ786469:KKU786481 KTM786469:KUQ786481 LDI786469:LEM786481 LNE786469:LOI786481 LXA786469:LYE786481 MGW786469:MIA786481 MQS786469:MRW786481 NAO786469:NBS786481 NKK786469:NLO786481 NUG786469:NVK786481 OEC786469:OFG786481 ONY786469:OPC786481 OXU786469:OYY786481 PHQ786469:PIU786481 PRM786469:PSQ786481 QBI786469:QCM786481 QLE786469:QMI786481 QVA786469:QWE786481 REW786469:RGA786481 ROS786469:RPW786481 RYO786469:RZS786481 SIK786469:SJO786481 SSG786469:STK786481 TCC786469:TDG786481 TLY786469:TNC786481 TVU786469:TWY786481 UFQ786469:UGU786481 UPM786469:UQQ786481 UZI786469:VAM786481 VJE786469:VKI786481 VTA786469:VUE786481 WCW786469:WEA786481 WMS786469:WNW786481 WWO786469:WXS786481 F852005:AK852017 KC852005:LG852017 TY852005:VC852017 ADU852005:AEY852017 ANQ852005:AOU852017 AXM852005:AYQ852017 BHI852005:BIM852017 BRE852005:BSI852017 CBA852005:CCE852017 CKW852005:CMA852017 CUS852005:CVW852017 DEO852005:DFS852017 DOK852005:DPO852017 DYG852005:DZK852017 EIC852005:EJG852017 ERY852005:ETC852017 FBU852005:FCY852017 FLQ852005:FMU852017 FVM852005:FWQ852017 GFI852005:GGM852017 GPE852005:GQI852017 GZA852005:HAE852017 HIW852005:HKA852017 HSS852005:HTW852017 ICO852005:IDS852017 IMK852005:INO852017 IWG852005:IXK852017 JGC852005:JHG852017 JPY852005:JRC852017 JZU852005:KAY852017 KJQ852005:KKU852017 KTM852005:KUQ852017 LDI852005:LEM852017 LNE852005:LOI852017 LXA852005:LYE852017 MGW852005:MIA852017 MQS852005:MRW852017 NAO852005:NBS852017 NKK852005:NLO852017 NUG852005:NVK852017 OEC852005:OFG852017 ONY852005:OPC852017 OXU852005:OYY852017 PHQ852005:PIU852017 PRM852005:PSQ852017 QBI852005:QCM852017 QLE852005:QMI852017 QVA852005:QWE852017 REW852005:RGA852017 ROS852005:RPW852017 RYO852005:RZS852017 SIK852005:SJO852017 SSG852005:STK852017 TCC852005:TDG852017 TLY852005:TNC852017 TVU852005:TWY852017 UFQ852005:UGU852017 UPM852005:UQQ852017 UZI852005:VAM852017 VJE852005:VKI852017 VTA852005:VUE852017 WCW852005:WEA852017 WMS852005:WNW852017 WWO852005:WXS852017 F917541:AK917553 KC917541:LG917553 TY917541:VC917553 ADU917541:AEY917553 ANQ917541:AOU917553 AXM917541:AYQ917553 BHI917541:BIM917553 BRE917541:BSI917553 CBA917541:CCE917553 CKW917541:CMA917553 CUS917541:CVW917553 DEO917541:DFS917553 DOK917541:DPO917553 DYG917541:DZK917553 EIC917541:EJG917553 ERY917541:ETC917553 FBU917541:FCY917553 FLQ917541:FMU917553 FVM917541:FWQ917553 GFI917541:GGM917553 GPE917541:GQI917553 GZA917541:HAE917553 HIW917541:HKA917553 HSS917541:HTW917553 ICO917541:IDS917553 IMK917541:INO917553 IWG917541:IXK917553 JGC917541:JHG917553 JPY917541:JRC917553 JZU917541:KAY917553 KJQ917541:KKU917553 KTM917541:KUQ917553 LDI917541:LEM917553 LNE917541:LOI917553 LXA917541:LYE917553 MGW917541:MIA917553 MQS917541:MRW917553 NAO917541:NBS917553 NKK917541:NLO917553 NUG917541:NVK917553 OEC917541:OFG917553 ONY917541:OPC917553 OXU917541:OYY917553 PHQ917541:PIU917553 PRM917541:PSQ917553 QBI917541:QCM917553 QLE917541:QMI917553 QVA917541:QWE917553 REW917541:RGA917553 ROS917541:RPW917553 RYO917541:RZS917553 SIK917541:SJO917553 SSG917541:STK917553 TCC917541:TDG917553 TLY917541:TNC917553 TVU917541:TWY917553 UFQ917541:UGU917553 UPM917541:UQQ917553 UZI917541:VAM917553 VJE917541:VKI917553 VTA917541:VUE917553 WCW917541:WEA917553 WMS917541:WNW917553 WWO917541:WXS917553 F983077:AK983089 KC983077:LG983089 TY983077:VC983089 ADU983077:AEY983089 ANQ983077:AOU983089 AXM983077:AYQ983089 BHI983077:BIM983089 BRE983077:BSI983089 CBA983077:CCE983089 CKW983077:CMA983089 CUS983077:CVW983089 DEO983077:DFS983089 DOK983077:DPO983089 DYG983077:DZK983089 EIC983077:EJG983089 ERY983077:ETC983089 FBU983077:FCY983089 FLQ983077:FMU983089 FVM983077:FWQ983089 GFI983077:GGM983089 GPE983077:GQI983089 GZA983077:HAE983089 HIW983077:HKA983089 HSS983077:HTW983089 ICO983077:IDS983089 IMK983077:INO983089 IWG983077:IXK983089 JGC983077:JHG983089 JPY983077:JRC983089 JZU983077:KAY983089 KJQ983077:KKU983089 KTM983077:KUQ983089 LDI983077:LEM983089 LNE983077:LOI983089 LXA983077:LYE983089 MGW983077:MIA983089 MQS983077:MRW983089 NAO983077:NBS983089 NKK983077:NLO983089 NUG983077:NVK983089 OEC983077:OFG983089 ONY983077:OPC983089 OXU983077:OYY983089 PHQ983077:PIU983089 PRM983077:PSQ983089 QBI983077:QCM983089 QLE983077:QMI983089 QVA983077:QWE983089 REW983077:RGA983089 ROS983077:RPW983089 RYO983077:RZS983089 SIK983077:SJO983089 SSG983077:STK983089 TCC983077:TDG983089 TLY983077:TNC983089 TVU983077:TWY983089 UFQ983077:UGU983089 UPM983077:UQQ983089 UZI983077:VAM983089 VJE983077:VKI983089 VTA983077:VUE983089 WCW983077:WEA983089 WMS983077:WNW983089 G37:AK49" xr:uid="{00000000-0002-0000-0500-000002000000}">
      <formula1>"出"</formula1>
    </dataValidation>
    <dataValidation type="whole" operator="lessThanOrEqual" allowBlank="1" showInputMessage="1" showErrorMessage="1" error="月当たりの上限額は２万円となります。_x000a_（男性研修生は対象外）" sqref="BE19:BE48 BE65555:BE65584 BE131091:BE131120 BE196627:BE196656 BE262163:BE262192 BE327699:BE327728 BE393235:BE393264 BE458771:BE458800 BE524307:BE524336 BE589843:BE589872 BE655379:BE655408 BE720915:BE720944 BE786451:BE786480 BE851987:BE852016 BE917523:BE917552 BE983059:BE983088" xr:uid="{00000000-0002-0000-0500-000003000000}">
      <formula1>20000</formula1>
    </dataValidation>
    <dataValidation type="list" allowBlank="1" showInputMessage="1" showErrorMessage="1" sqref="B11:B30" xr:uid="{00000000-0002-0000-0500-000004000000}">
      <formula1>"TR,FW1,FW2,FW3"</formula1>
    </dataValidation>
  </dataValidations>
  <printOptions horizontalCentered="1" verticalCentered="1"/>
  <pageMargins left="0.19685039370078741" right="0.19685039370078741" top="0.39370078740157483" bottom="0" header="0" footer="0.19685039370078741"/>
  <pageSetup paperSize="9" scale="59" orientation="landscape" cellComments="asDisplayed" r:id="rId1"/>
  <headerFooter alignWithMargins="0"/>
  <colBreaks count="1" manualBreakCount="1">
    <brk id="43" max="54"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Blanks" priority="7" stopIfTrue="1" id="{D500892F-282B-4ED8-A527-9A3679133BFC}">
            <xm:f>LEN(TRIM(【6月】月集計表!AU9))=0</xm:f>
            <x14:dxf>
              <fill>
                <patternFill>
                  <bgColor rgb="FFCCFFFF"/>
                </patternFill>
              </fill>
            </x14:dxf>
          </x14:cfRule>
          <xm:sqref>AV9:AV48 AX19:AX48 AZ9:AZ28 BB9:BB28 BD29:BD48 BF9:BF48 BC19:BD28 BE19:BE48</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CE100"/>
  <sheetViews>
    <sheetView view="pageBreakPreview" zoomScale="55" zoomScaleNormal="75" zoomScaleSheetLayoutView="55" workbookViewId="0">
      <selection activeCell="E11" sqref="E11:E30"/>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7" width="4.25" style="4" customWidth="1"/>
    <col min="38" max="38" width="9.875" style="4" customWidth="1"/>
    <col min="39" max="39" width="14.625" style="4" customWidth="1"/>
    <col min="40" max="40" width="12.375" style="4" bestFit="1" customWidth="1"/>
    <col min="41" max="41" width="12.5" style="4" bestFit="1" customWidth="1"/>
    <col min="42"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30.5" style="77" hidden="1" customWidth="1"/>
    <col min="80" max="81" width="13.375" style="77" hidden="1" customWidth="1"/>
    <col min="82" max="83" width="17" style="77"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28" t="s">
        <v>0</v>
      </c>
      <c r="B1" s="429"/>
      <c r="C1" s="429"/>
      <c r="D1" s="429"/>
      <c r="E1" s="430"/>
      <c r="F1" s="1"/>
      <c r="G1" s="2"/>
      <c r="H1" s="2"/>
      <c r="I1" s="2"/>
      <c r="J1" s="3"/>
      <c r="L1" s="5"/>
      <c r="AJ1" s="6"/>
      <c r="AK1" s="6"/>
      <c r="AO1" s="431" t="s">
        <v>1</v>
      </c>
      <c r="AP1" s="431"/>
      <c r="AQ1" s="59"/>
      <c r="AU1" s="135" t="s">
        <v>118</v>
      </c>
      <c r="AV1" s="425" t="s">
        <v>119</v>
      </c>
      <c r="AW1" s="400">
        <f>【11月】月集計表!AW1</f>
        <v>0</v>
      </c>
    </row>
    <row r="2" spans="1:83" ht="24" customHeight="1" thickBot="1">
      <c r="A2" s="7"/>
      <c r="B2" s="7"/>
      <c r="C2" s="7"/>
      <c r="D2" s="7"/>
      <c r="E2" s="7"/>
      <c r="G2" s="8"/>
      <c r="I2" s="9"/>
      <c r="J2" s="9"/>
      <c r="K2" s="9"/>
      <c r="L2" s="9"/>
      <c r="M2" s="9"/>
      <c r="N2" s="9"/>
      <c r="O2" s="9"/>
      <c r="P2" s="9"/>
      <c r="Q2" s="9"/>
      <c r="R2" s="9"/>
      <c r="W2" s="10"/>
      <c r="X2" s="10"/>
      <c r="AJ2" s="11"/>
      <c r="AK2" s="11"/>
      <c r="AO2" s="432"/>
      <c r="AP2" s="432"/>
      <c r="AQ2" s="60"/>
      <c r="AV2" s="425"/>
      <c r="AW2" s="401"/>
    </row>
    <row r="3" spans="1:83" ht="24" customHeight="1">
      <c r="A3" s="433">
        <v>44561</v>
      </c>
      <c r="B3" s="433"/>
      <c r="C3" s="433"/>
      <c r="D3" s="433"/>
      <c r="E3" s="433"/>
      <c r="F3" s="433"/>
      <c r="G3" s="433"/>
      <c r="H3" s="434" t="s">
        <v>2</v>
      </c>
      <c r="I3" s="434"/>
      <c r="J3" s="434"/>
      <c r="K3" s="434"/>
      <c r="L3" s="434"/>
      <c r="M3" s="434"/>
      <c r="N3" s="434"/>
      <c r="O3" s="434"/>
      <c r="P3" s="434"/>
      <c r="Q3" s="434"/>
      <c r="R3" s="434"/>
      <c r="S3" s="434"/>
      <c r="T3" s="434"/>
      <c r="U3" s="434"/>
      <c r="V3" s="434"/>
      <c r="W3" s="434"/>
      <c r="X3" s="434"/>
      <c r="Y3" s="434"/>
      <c r="Z3" s="434"/>
      <c r="AJ3" s="11"/>
      <c r="AK3" s="11"/>
      <c r="AO3" s="432"/>
      <c r="AP3" s="432"/>
      <c r="AQ3" s="60"/>
      <c r="AS3" s="402">
        <f>A3</f>
        <v>44561</v>
      </c>
      <c r="AT3" s="403"/>
      <c r="AU3" s="403"/>
      <c r="AV3" s="403"/>
      <c r="AW3" s="404" t="s">
        <v>120</v>
      </c>
      <c r="AX3" s="404"/>
      <c r="AY3" s="404"/>
      <c r="AZ3" s="404"/>
      <c r="BA3" s="404"/>
      <c r="BB3" s="404"/>
      <c r="BC3" s="140"/>
      <c r="BD3" s="141" t="s">
        <v>3</v>
      </c>
      <c r="BE3" s="426" t="str">
        <f>IF(AE5="","",AE5)</f>
        <v/>
      </c>
      <c r="BF3" s="427"/>
    </row>
    <row r="4" spans="1:83" ht="8.1" customHeight="1">
      <c r="A4" s="433"/>
      <c r="B4" s="433"/>
      <c r="C4" s="433"/>
      <c r="D4" s="433"/>
      <c r="E4" s="433"/>
      <c r="F4" s="433"/>
      <c r="G4" s="433"/>
      <c r="H4" s="434"/>
      <c r="I4" s="434"/>
      <c r="J4" s="434"/>
      <c r="K4" s="434"/>
      <c r="L4" s="434"/>
      <c r="M4" s="434"/>
      <c r="N4" s="434"/>
      <c r="O4" s="434"/>
      <c r="P4" s="434"/>
      <c r="Q4" s="434"/>
      <c r="R4" s="434"/>
      <c r="S4" s="434"/>
      <c r="T4" s="434"/>
      <c r="U4" s="434"/>
      <c r="V4" s="434"/>
      <c r="W4" s="434"/>
      <c r="X4" s="434"/>
      <c r="Y4" s="434"/>
      <c r="Z4" s="434"/>
      <c r="AJ4" s="11"/>
      <c r="AK4" s="11"/>
      <c r="AO4" s="61"/>
      <c r="AP4" s="61"/>
      <c r="AQ4" s="60"/>
      <c r="AS4" s="403"/>
      <c r="AT4" s="403"/>
      <c r="AU4" s="403"/>
      <c r="AV4" s="403"/>
      <c r="AW4" s="404"/>
      <c r="AX4" s="404"/>
      <c r="AY4" s="404"/>
      <c r="AZ4" s="404"/>
      <c r="BA4" s="404"/>
      <c r="BB4" s="404"/>
      <c r="BC4" s="140"/>
      <c r="BD4" s="88"/>
    </row>
    <row r="5" spans="1:83" ht="24" customHeight="1">
      <c r="A5" s="433"/>
      <c r="B5" s="433"/>
      <c r="C5" s="433"/>
      <c r="D5" s="433"/>
      <c r="E5" s="433"/>
      <c r="F5" s="433"/>
      <c r="G5" s="433"/>
      <c r="H5" s="434"/>
      <c r="I5" s="434"/>
      <c r="J5" s="434"/>
      <c r="K5" s="434"/>
      <c r="L5" s="434"/>
      <c r="M5" s="434"/>
      <c r="N5" s="434"/>
      <c r="O5" s="434"/>
      <c r="P5" s="434"/>
      <c r="Q5" s="434"/>
      <c r="R5" s="434"/>
      <c r="S5" s="434"/>
      <c r="T5" s="434"/>
      <c r="U5" s="434"/>
      <c r="V5" s="434"/>
      <c r="W5" s="434"/>
      <c r="X5" s="434"/>
      <c r="Y5" s="434"/>
      <c r="Z5" s="434"/>
      <c r="AB5" s="435" t="s">
        <v>3</v>
      </c>
      <c r="AC5" s="435"/>
      <c r="AD5" s="435"/>
      <c r="AE5" s="522"/>
      <c r="AF5" s="522"/>
      <c r="AG5" s="522"/>
      <c r="AH5" s="522"/>
      <c r="AI5" s="522"/>
      <c r="AJ5" s="522"/>
      <c r="AK5" s="522"/>
      <c r="AL5" s="141" t="s">
        <v>4</v>
      </c>
      <c r="AM5" s="439"/>
      <c r="AN5" s="440"/>
      <c r="AO5" s="440"/>
      <c r="AP5" s="440"/>
      <c r="AQ5" s="441"/>
      <c r="AS5" s="403"/>
      <c r="AT5" s="403"/>
      <c r="AU5" s="403"/>
      <c r="AV5" s="403"/>
      <c r="AW5" s="404"/>
      <c r="AX5" s="404"/>
      <c r="AY5" s="404"/>
      <c r="AZ5" s="404"/>
      <c r="BA5" s="404"/>
      <c r="BB5" s="404"/>
      <c r="BC5" s="140"/>
      <c r="BD5" s="141" t="s">
        <v>121</v>
      </c>
      <c r="BE5" s="426" t="str">
        <f>IF(AM5="","",AM5)</f>
        <v/>
      </c>
      <c r="BF5" s="427"/>
    </row>
    <row r="6" spans="1:83" ht="8.1" customHeight="1" thickBot="1">
      <c r="N6" s="8"/>
      <c r="O6" s="8"/>
      <c r="P6" s="8"/>
      <c r="Q6" s="8"/>
      <c r="R6" s="8"/>
      <c r="S6" s="8"/>
      <c r="T6" s="8"/>
      <c r="U6" s="8"/>
      <c r="V6" s="8"/>
      <c r="W6" s="8"/>
      <c r="X6" s="8"/>
      <c r="Y6" s="8"/>
      <c r="Z6" s="8"/>
      <c r="AA6" s="8"/>
      <c r="AB6" s="8"/>
      <c r="AC6" s="8"/>
      <c r="AJ6" s="8"/>
      <c r="AK6" s="8"/>
      <c r="AN6" s="8"/>
    </row>
    <row r="7" spans="1:83" ht="15.75" customHeight="1">
      <c r="A7" s="442" t="s">
        <v>5</v>
      </c>
      <c r="B7" s="443"/>
      <c r="C7" s="421" t="s">
        <v>6</v>
      </c>
      <c r="D7" s="421" t="s">
        <v>7</v>
      </c>
      <c r="E7" s="447" t="s">
        <v>112</v>
      </c>
      <c r="F7" s="447" t="s">
        <v>8</v>
      </c>
      <c r="G7" s="417">
        <f t="shared" ref="G7:AK7" si="0">G36</f>
        <v>44531</v>
      </c>
      <c r="H7" s="417">
        <f t="shared" si="0"/>
        <v>44532</v>
      </c>
      <c r="I7" s="417">
        <f t="shared" si="0"/>
        <v>44533</v>
      </c>
      <c r="J7" s="417">
        <f t="shared" si="0"/>
        <v>44534</v>
      </c>
      <c r="K7" s="417">
        <f t="shared" si="0"/>
        <v>44535</v>
      </c>
      <c r="L7" s="417">
        <f t="shared" si="0"/>
        <v>44536</v>
      </c>
      <c r="M7" s="417">
        <f t="shared" si="0"/>
        <v>44537</v>
      </c>
      <c r="N7" s="417">
        <f t="shared" si="0"/>
        <v>44538</v>
      </c>
      <c r="O7" s="417">
        <f t="shared" si="0"/>
        <v>44539</v>
      </c>
      <c r="P7" s="417">
        <f t="shared" si="0"/>
        <v>44540</v>
      </c>
      <c r="Q7" s="417">
        <f t="shared" si="0"/>
        <v>44541</v>
      </c>
      <c r="R7" s="417">
        <f t="shared" si="0"/>
        <v>44542</v>
      </c>
      <c r="S7" s="417">
        <f t="shared" si="0"/>
        <v>44543</v>
      </c>
      <c r="T7" s="417">
        <f t="shared" si="0"/>
        <v>44544</v>
      </c>
      <c r="U7" s="417">
        <f t="shared" si="0"/>
        <v>44545</v>
      </c>
      <c r="V7" s="417">
        <f t="shared" si="0"/>
        <v>44546</v>
      </c>
      <c r="W7" s="417">
        <f t="shared" si="0"/>
        <v>44547</v>
      </c>
      <c r="X7" s="417">
        <f t="shared" si="0"/>
        <v>44548</v>
      </c>
      <c r="Y7" s="417">
        <f t="shared" si="0"/>
        <v>44549</v>
      </c>
      <c r="Z7" s="417">
        <f t="shared" si="0"/>
        <v>44550</v>
      </c>
      <c r="AA7" s="417">
        <f t="shared" si="0"/>
        <v>44551</v>
      </c>
      <c r="AB7" s="417">
        <f t="shared" si="0"/>
        <v>44552</v>
      </c>
      <c r="AC7" s="417">
        <f t="shared" si="0"/>
        <v>44553</v>
      </c>
      <c r="AD7" s="417">
        <f t="shared" si="0"/>
        <v>44554</v>
      </c>
      <c r="AE7" s="417">
        <f t="shared" si="0"/>
        <v>44555</v>
      </c>
      <c r="AF7" s="417">
        <f t="shared" si="0"/>
        <v>44556</v>
      </c>
      <c r="AG7" s="417">
        <f t="shared" si="0"/>
        <v>44557</v>
      </c>
      <c r="AH7" s="417">
        <f t="shared" si="0"/>
        <v>44558</v>
      </c>
      <c r="AI7" s="417">
        <f t="shared" si="0"/>
        <v>44559</v>
      </c>
      <c r="AJ7" s="455">
        <f t="shared" si="0"/>
        <v>44560</v>
      </c>
      <c r="AK7" s="455">
        <f t="shared" si="0"/>
        <v>44561</v>
      </c>
      <c r="AL7" s="450" t="s">
        <v>9</v>
      </c>
      <c r="AM7" s="450" t="s">
        <v>10</v>
      </c>
      <c r="AN7" s="450" t="s">
        <v>11</v>
      </c>
      <c r="AO7" s="450" t="s">
        <v>12</v>
      </c>
      <c r="AP7" s="13"/>
      <c r="AQ7" s="13"/>
      <c r="AR7" s="419"/>
      <c r="AS7" s="421" t="s">
        <v>144</v>
      </c>
      <c r="AT7" s="421" t="s">
        <v>122</v>
      </c>
      <c r="AU7" s="423" t="s">
        <v>123</v>
      </c>
      <c r="AV7" s="416" t="s">
        <v>124</v>
      </c>
      <c r="AW7" s="415" t="s">
        <v>125</v>
      </c>
      <c r="AX7" s="416" t="s">
        <v>126</v>
      </c>
      <c r="AY7" s="415" t="s">
        <v>127</v>
      </c>
      <c r="AZ7" s="416" t="s">
        <v>128</v>
      </c>
      <c r="BA7" s="415" t="s">
        <v>129</v>
      </c>
      <c r="BB7" s="405" t="s">
        <v>130</v>
      </c>
      <c r="BC7" s="407" t="s">
        <v>131</v>
      </c>
      <c r="BD7" s="409" t="s">
        <v>132</v>
      </c>
      <c r="BE7" s="411" t="s">
        <v>133</v>
      </c>
      <c r="BF7" s="413" t="s">
        <v>134</v>
      </c>
    </row>
    <row r="8" spans="1:83" ht="15.75" customHeight="1" thickBot="1">
      <c r="A8" s="444"/>
      <c r="B8" s="445"/>
      <c r="C8" s="446"/>
      <c r="D8" s="446"/>
      <c r="E8" s="448"/>
      <c r="F8" s="448"/>
      <c r="G8" s="418" t="s">
        <v>13</v>
      </c>
      <c r="H8" s="418" t="s">
        <v>14</v>
      </c>
      <c r="I8" s="418" t="s">
        <v>15</v>
      </c>
      <c r="J8" s="418" t="s">
        <v>16</v>
      </c>
      <c r="K8" s="418" t="s">
        <v>17</v>
      </c>
      <c r="L8" s="418" t="s">
        <v>18</v>
      </c>
      <c r="M8" s="418" t="s">
        <v>19</v>
      </c>
      <c r="N8" s="418" t="s">
        <v>20</v>
      </c>
      <c r="O8" s="418" t="s">
        <v>21</v>
      </c>
      <c r="P8" s="418" t="s">
        <v>22</v>
      </c>
      <c r="Q8" s="418" t="s">
        <v>23</v>
      </c>
      <c r="R8" s="418" t="s">
        <v>24</v>
      </c>
      <c r="S8" s="418" t="s">
        <v>25</v>
      </c>
      <c r="T8" s="418" t="s">
        <v>26</v>
      </c>
      <c r="U8" s="418" t="s">
        <v>27</v>
      </c>
      <c r="V8" s="418" t="s">
        <v>28</v>
      </c>
      <c r="W8" s="418">
        <v>0</v>
      </c>
      <c r="X8" s="418">
        <v>0</v>
      </c>
      <c r="Y8" s="418">
        <v>0</v>
      </c>
      <c r="Z8" s="418">
        <v>0</v>
      </c>
      <c r="AA8" s="418">
        <v>0</v>
      </c>
      <c r="AB8" s="418">
        <v>0</v>
      </c>
      <c r="AC8" s="418">
        <v>0</v>
      </c>
      <c r="AD8" s="418">
        <v>0</v>
      </c>
      <c r="AE8" s="418">
        <v>0</v>
      </c>
      <c r="AF8" s="418">
        <v>0</v>
      </c>
      <c r="AG8" s="418">
        <v>0</v>
      </c>
      <c r="AH8" s="418">
        <v>0</v>
      </c>
      <c r="AI8" s="418">
        <v>0</v>
      </c>
      <c r="AJ8" s="456">
        <v>0</v>
      </c>
      <c r="AK8" s="456">
        <v>0</v>
      </c>
      <c r="AL8" s="451"/>
      <c r="AM8" s="451"/>
      <c r="AN8" s="451"/>
      <c r="AO8" s="451"/>
      <c r="AP8" s="13"/>
      <c r="AQ8" s="13"/>
      <c r="AR8" s="420"/>
      <c r="AS8" s="422"/>
      <c r="AT8" s="422"/>
      <c r="AU8" s="424"/>
      <c r="AV8" s="406"/>
      <c r="AW8" s="410"/>
      <c r="AX8" s="406"/>
      <c r="AY8" s="410"/>
      <c r="AZ8" s="406"/>
      <c r="BA8" s="410"/>
      <c r="BB8" s="406"/>
      <c r="BC8" s="408"/>
      <c r="BD8" s="410"/>
      <c r="BE8" s="412"/>
      <c r="BF8" s="414"/>
      <c r="CA8" s="521" t="s">
        <v>113</v>
      </c>
      <c r="CB8" s="498" t="s">
        <v>114</v>
      </c>
      <c r="CC8" s="498" t="s">
        <v>115</v>
      </c>
      <c r="CD8" s="498" t="s">
        <v>116</v>
      </c>
      <c r="CE8" s="498" t="s">
        <v>117</v>
      </c>
    </row>
    <row r="9" spans="1:83" ht="15.75" customHeight="1">
      <c r="A9" s="444"/>
      <c r="B9" s="445"/>
      <c r="C9" s="446"/>
      <c r="D9" s="446"/>
      <c r="E9" s="448"/>
      <c r="F9" s="448"/>
      <c r="G9" s="418">
        <v>42380</v>
      </c>
      <c r="H9" s="418">
        <v>42411</v>
      </c>
      <c r="I9" s="418">
        <v>42449</v>
      </c>
      <c r="J9" s="418">
        <v>42450</v>
      </c>
      <c r="K9" s="418">
        <v>42489</v>
      </c>
      <c r="L9" s="418">
        <v>42493</v>
      </c>
      <c r="M9" s="418">
        <v>42494</v>
      </c>
      <c r="N9" s="418">
        <v>42495</v>
      </c>
      <c r="O9" s="418">
        <v>42569</v>
      </c>
      <c r="P9" s="418">
        <v>42593</v>
      </c>
      <c r="Q9" s="418">
        <v>42632</v>
      </c>
      <c r="R9" s="418">
        <v>42635</v>
      </c>
      <c r="S9" s="418">
        <v>42653</v>
      </c>
      <c r="T9" s="418">
        <v>42677</v>
      </c>
      <c r="U9" s="418">
        <v>42697</v>
      </c>
      <c r="V9" s="418">
        <v>42727</v>
      </c>
      <c r="W9" s="418">
        <v>0</v>
      </c>
      <c r="X9" s="418">
        <v>0</v>
      </c>
      <c r="Y9" s="418">
        <v>0</v>
      </c>
      <c r="Z9" s="418">
        <v>0</v>
      </c>
      <c r="AA9" s="418">
        <v>0</v>
      </c>
      <c r="AB9" s="418">
        <v>0</v>
      </c>
      <c r="AC9" s="418">
        <v>0</v>
      </c>
      <c r="AD9" s="418">
        <v>0</v>
      </c>
      <c r="AE9" s="418">
        <v>0</v>
      </c>
      <c r="AF9" s="418">
        <v>0</v>
      </c>
      <c r="AG9" s="418">
        <v>0</v>
      </c>
      <c r="AH9" s="418">
        <v>0</v>
      </c>
      <c r="AI9" s="418">
        <v>0</v>
      </c>
      <c r="AJ9" s="456">
        <v>0</v>
      </c>
      <c r="AK9" s="456">
        <v>0</v>
      </c>
      <c r="AL9" s="451"/>
      <c r="AM9" s="451"/>
      <c r="AN9" s="451"/>
      <c r="AO9" s="451"/>
      <c r="AP9" s="14"/>
      <c r="AQ9" s="13"/>
      <c r="AR9" s="384" t="s">
        <v>135</v>
      </c>
      <c r="AS9" s="387" t="str">
        <f>IFERROR(INDEX($B$11:$F$31,MATCH("TR",$B$11:$B$31,0),2),"")</f>
        <v/>
      </c>
      <c r="AT9" s="389"/>
      <c r="AU9" s="391" t="str">
        <f>IFERROR(INDEX($B$11:$F$31,MATCH("TR",$B$11:$B$31,0),5),"")</f>
        <v/>
      </c>
      <c r="AV9" s="365"/>
      <c r="AW9" s="361">
        <f>IF(90000&lt;=AV9,90000,AV9)</f>
        <v>0</v>
      </c>
      <c r="AX9" s="362"/>
      <c r="AY9" s="363"/>
      <c r="AZ9" s="365"/>
      <c r="BA9" s="361">
        <f>IF(20000&lt;=AZ9,20000,AZ9)</f>
        <v>0</v>
      </c>
      <c r="BB9" s="365"/>
      <c r="BC9" s="398"/>
      <c r="BD9" s="363"/>
      <c r="BE9" s="399"/>
      <c r="BF9" s="358"/>
      <c r="BH9" s="301" t="s">
        <v>44</v>
      </c>
      <c r="BI9" s="302"/>
      <c r="BJ9" s="115">
        <f>IF(AW1&lt;&gt;"",AW1,BH13)</f>
        <v>0</v>
      </c>
      <c r="BK9" s="116"/>
      <c r="BL9" s="116"/>
      <c r="BM9" s="116"/>
      <c r="BN9" s="116"/>
      <c r="BO9" s="116"/>
      <c r="BP9" s="116"/>
      <c r="BQ9" s="116"/>
      <c r="BR9" s="116"/>
      <c r="BS9" s="116"/>
      <c r="BT9" s="116"/>
      <c r="BU9" s="116"/>
      <c r="BV9" s="116"/>
      <c r="BW9" s="116"/>
      <c r="BX9" s="116"/>
      <c r="BY9" s="116"/>
      <c r="BZ9" s="116"/>
      <c r="CA9" s="521"/>
      <c r="CB9" s="498"/>
      <c r="CC9" s="498"/>
      <c r="CD9" s="498"/>
      <c r="CE9" s="498"/>
    </row>
    <row r="10" spans="1:83" ht="15.75" customHeight="1" thickBot="1">
      <c r="A10" s="444"/>
      <c r="B10" s="445"/>
      <c r="C10" s="422"/>
      <c r="D10" s="422"/>
      <c r="E10" s="449"/>
      <c r="F10" s="449"/>
      <c r="G10" s="418">
        <v>0</v>
      </c>
      <c r="H10" s="418">
        <v>0</v>
      </c>
      <c r="I10" s="418">
        <v>0</v>
      </c>
      <c r="J10" s="418">
        <v>0</v>
      </c>
      <c r="K10" s="418">
        <v>0</v>
      </c>
      <c r="L10" s="418">
        <v>0</v>
      </c>
      <c r="M10" s="418">
        <v>0</v>
      </c>
      <c r="N10" s="418">
        <v>0</v>
      </c>
      <c r="O10" s="418">
        <v>0</v>
      </c>
      <c r="P10" s="418">
        <v>0</v>
      </c>
      <c r="Q10" s="418">
        <v>0</v>
      </c>
      <c r="R10" s="418">
        <v>0</v>
      </c>
      <c r="S10" s="418">
        <v>0</v>
      </c>
      <c r="T10" s="418">
        <v>0</v>
      </c>
      <c r="U10" s="418">
        <v>0</v>
      </c>
      <c r="V10" s="418">
        <v>0</v>
      </c>
      <c r="W10" s="418">
        <v>0</v>
      </c>
      <c r="X10" s="418">
        <v>0</v>
      </c>
      <c r="Y10" s="418">
        <v>0</v>
      </c>
      <c r="Z10" s="418">
        <v>0</v>
      </c>
      <c r="AA10" s="418">
        <v>0</v>
      </c>
      <c r="AB10" s="418">
        <v>0</v>
      </c>
      <c r="AC10" s="418">
        <v>0</v>
      </c>
      <c r="AD10" s="418">
        <v>0</v>
      </c>
      <c r="AE10" s="418">
        <v>0</v>
      </c>
      <c r="AF10" s="418">
        <v>0</v>
      </c>
      <c r="AG10" s="418">
        <v>0</v>
      </c>
      <c r="AH10" s="418">
        <v>0</v>
      </c>
      <c r="AI10" s="418">
        <v>0</v>
      </c>
      <c r="AJ10" s="456">
        <v>0</v>
      </c>
      <c r="AK10" s="456">
        <v>0</v>
      </c>
      <c r="AL10" s="451"/>
      <c r="AM10" s="451"/>
      <c r="AN10" s="524"/>
      <c r="AO10" s="524"/>
      <c r="AP10" s="14"/>
      <c r="AQ10" s="13"/>
      <c r="AR10" s="385"/>
      <c r="AS10" s="388"/>
      <c r="AT10" s="390"/>
      <c r="AU10" s="523"/>
      <c r="AV10" s="348"/>
      <c r="AW10" s="341"/>
      <c r="AX10" s="335"/>
      <c r="AY10" s="342"/>
      <c r="AZ10" s="340"/>
      <c r="BA10" s="341"/>
      <c r="BB10" s="340"/>
      <c r="BC10" s="393"/>
      <c r="BD10" s="342"/>
      <c r="BE10" s="395"/>
      <c r="BF10" s="315"/>
      <c r="BH10" s="116"/>
      <c r="BI10" s="116"/>
      <c r="BJ10" s="116"/>
      <c r="BK10" s="116"/>
      <c r="BL10" s="116"/>
      <c r="BM10" s="116"/>
      <c r="BN10" s="116"/>
      <c r="BO10" s="116"/>
      <c r="BP10" s="116"/>
      <c r="BQ10" s="116"/>
      <c r="BR10" s="116"/>
      <c r="BS10" s="116"/>
      <c r="BT10" s="116"/>
      <c r="BU10" s="116"/>
      <c r="BV10" s="116"/>
      <c r="BW10" s="116"/>
      <c r="BX10" s="116"/>
      <c r="BY10" s="116"/>
      <c r="BZ10" s="116"/>
      <c r="CA10" s="521"/>
      <c r="CB10" s="498"/>
      <c r="CC10" s="498"/>
      <c r="CD10" s="498"/>
      <c r="CE10" s="498"/>
    </row>
    <row r="11" spans="1:83" ht="15.75" customHeight="1">
      <c r="A11" s="452" t="s">
        <v>29</v>
      </c>
      <c r="B11" s="147"/>
      <c r="C11" s="15">
        <v>1</v>
      </c>
      <c r="D11" s="62"/>
      <c r="E11" s="150"/>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69"/>
      <c r="AL11" s="18">
        <f t="shared" ref="AL11:AL29" si="1">COUNTA(G11:AK11)-COUNTIF(G11:AK11,"集")-COUNTIF(G11:AK11,"休")-COUNTIF(G11:AK11,"外")</f>
        <v>0</v>
      </c>
      <c r="AM11" s="18">
        <f t="shared" ref="AM11:AM30" si="2">COUNTIF(G11:AK11,"集")</f>
        <v>0</v>
      </c>
      <c r="AN11" s="81">
        <f t="shared" ref="AN11:AN30" si="3">AL11+CD11</f>
        <v>0</v>
      </c>
      <c r="AO11" s="81">
        <f t="shared" ref="AO11:AO30" si="4">AM11+CE11</f>
        <v>0</v>
      </c>
      <c r="AP11" s="14"/>
      <c r="AQ11" s="13"/>
      <c r="AR11" s="385"/>
      <c r="AS11" s="343" t="str">
        <f ca="1">IF(AS9="","",IFERROR(INDEX(INDIRECT("$B$" &amp; AS9+11 &amp;  ":$F$31"),MATCH("TR",INDIRECT("$B$" &amp; AS9+11 &amp; ":$B$31"),0),2),""))</f>
        <v/>
      </c>
      <c r="AT11" s="344"/>
      <c r="AU11" s="359" t="str">
        <f ca="1">IF(AS9="","",IFERROR(INDEX(INDIRECT("$B$" &amp; AS9+11 &amp;  ":$F$31"),MATCH("TR",INDIRECT("$B$" &amp; AS9+11 &amp; ":$B$31"),0),5),""))</f>
        <v/>
      </c>
      <c r="AV11" s="340"/>
      <c r="AW11" s="341">
        <f>IF(90000&lt;=AV11,90000,AV11)</f>
        <v>0</v>
      </c>
      <c r="AX11" s="335"/>
      <c r="AY11" s="342"/>
      <c r="AZ11" s="340"/>
      <c r="BA11" s="341">
        <f>IF(20000&lt;=AZ11,20000,AZ11)</f>
        <v>0</v>
      </c>
      <c r="BB11" s="340"/>
      <c r="BC11" s="393"/>
      <c r="BD11" s="342"/>
      <c r="BE11" s="395"/>
      <c r="BF11" s="315"/>
      <c r="BH11" s="303" t="s">
        <v>46</v>
      </c>
      <c r="BI11" s="303"/>
      <c r="BJ11" s="303"/>
      <c r="BK11" s="303"/>
      <c r="BL11" s="130" t="s">
        <v>47</v>
      </c>
      <c r="BM11" s="130" t="s">
        <v>48</v>
      </c>
      <c r="BN11" s="118" t="s">
        <v>49</v>
      </c>
      <c r="BO11" s="121"/>
      <c r="BP11" s="121"/>
      <c r="BQ11" s="121"/>
      <c r="BR11" s="121"/>
      <c r="BS11" s="121"/>
      <c r="BT11" s="121"/>
      <c r="BU11" s="121"/>
      <c r="BV11" s="121"/>
      <c r="BW11" s="121"/>
      <c r="BX11" s="121"/>
      <c r="BY11" s="121"/>
      <c r="BZ11" s="121"/>
      <c r="CA11" s="127" t="str">
        <f t="shared" ref="CA11:CA30" si="5">B11&amp;E11&amp;F11</f>
        <v/>
      </c>
      <c r="CB11" s="125">
        <f t="shared" ref="CB11:CB30" si="6">AN11</f>
        <v>0</v>
      </c>
      <c r="CC11" s="125">
        <f t="shared" ref="CC11:CC30" si="7">AO11</f>
        <v>0</v>
      </c>
      <c r="CD11" s="80">
        <f>IF(ISERROR(VLOOKUP($CA11,【11月】月集計表!$CA:$CC,2,FALSE))=TRUE,0,VLOOKUP($CA11,【11月】月集計表!$CA:$CC,2,FALSE))</f>
        <v>0</v>
      </c>
      <c r="CE11" s="80">
        <f>IF(ISERROR(VLOOKUP($CA11,【11月】月集計表!$CA:$CC,3,FALSE))=TRUE,0,VLOOKUP($CA11,【11月】月集計表!$CA:$CC,3,FALSE))</f>
        <v>0</v>
      </c>
    </row>
    <row r="12" spans="1:83" ht="16.5" customHeight="1">
      <c r="A12" s="453"/>
      <c r="B12" s="148"/>
      <c r="C12" s="20">
        <v>2</v>
      </c>
      <c r="D12" s="24"/>
      <c r="E12" s="151"/>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70"/>
      <c r="AL12" s="23">
        <f t="shared" si="1"/>
        <v>0</v>
      </c>
      <c r="AM12" s="23">
        <f t="shared" si="2"/>
        <v>0</v>
      </c>
      <c r="AN12" s="23">
        <f t="shared" si="3"/>
        <v>0</v>
      </c>
      <c r="AO12" s="23">
        <f t="shared" si="4"/>
        <v>0</v>
      </c>
      <c r="AP12" s="14"/>
      <c r="AQ12" s="13"/>
      <c r="AR12" s="385"/>
      <c r="AS12" s="343"/>
      <c r="AT12" s="345"/>
      <c r="AU12" s="360"/>
      <c r="AV12" s="348"/>
      <c r="AW12" s="341"/>
      <c r="AX12" s="335"/>
      <c r="AY12" s="342"/>
      <c r="AZ12" s="340"/>
      <c r="BA12" s="341"/>
      <c r="BB12" s="340"/>
      <c r="BC12" s="393"/>
      <c r="BD12" s="342"/>
      <c r="BE12" s="395"/>
      <c r="BF12" s="315"/>
      <c r="BH12" s="128">
        <v>1</v>
      </c>
      <c r="BI12" s="129" t="s">
        <v>50</v>
      </c>
      <c r="BJ12" s="129"/>
      <c r="BK12" s="118"/>
      <c r="BL12" s="130">
        <v>1.05</v>
      </c>
      <c r="BM12" s="303">
        <f>IF(BJ9="新規",BL13,IF(BJ9&lt;BH15,BL15,IF(AND(BJ9&gt;=BH14,BJ9&lt;BJ14),BL14,IF(AND(BJ9&gt;=BH13,BJ9&lt;BJ13),BL13,IF(BJ9=BH12,BL12,"")))))</f>
        <v>0.9</v>
      </c>
      <c r="BN12" s="304">
        <f>IF(AW1&lt;&gt;"",BM12*90000,"")</f>
        <v>81000</v>
      </c>
      <c r="BO12" s="122"/>
      <c r="BP12" s="122"/>
      <c r="BQ12" s="122"/>
      <c r="BR12" s="122"/>
      <c r="BS12" s="122"/>
      <c r="BT12" s="122"/>
      <c r="BU12" s="122"/>
      <c r="BV12" s="122"/>
      <c r="BW12" s="122"/>
      <c r="BX12" s="122"/>
      <c r="BY12" s="122"/>
      <c r="BZ12" s="122"/>
      <c r="CA12" s="78" t="str">
        <f t="shared" si="5"/>
        <v/>
      </c>
      <c r="CB12" s="79">
        <f t="shared" si="6"/>
        <v>0</v>
      </c>
      <c r="CC12" s="79">
        <f t="shared" si="7"/>
        <v>0</v>
      </c>
      <c r="CD12" s="77">
        <f>IF(ISERROR(VLOOKUP($CA12,【11月】月集計表!$CA:$CC,2,FALSE))=TRUE,0,VLOOKUP($CA12,【11月】月集計表!$CA:$CC,2,FALSE))</f>
        <v>0</v>
      </c>
      <c r="CE12" s="77">
        <f>IF(ISERROR(VLOOKUP($CA12,【11月】月集計表!$CA:$CC,3,FALSE))=TRUE,0,VLOOKUP($CA12,【11月】月集計表!$CA:$CC,3,FALSE))</f>
        <v>0</v>
      </c>
    </row>
    <row r="13" spans="1:83" ht="16.5" customHeight="1">
      <c r="A13" s="453"/>
      <c r="B13" s="148"/>
      <c r="C13" s="20">
        <v>3</v>
      </c>
      <c r="D13" s="24"/>
      <c r="E13" s="151"/>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70"/>
      <c r="AL13" s="23">
        <f t="shared" si="1"/>
        <v>0</v>
      </c>
      <c r="AM13" s="23">
        <f t="shared" si="2"/>
        <v>0</v>
      </c>
      <c r="AN13" s="23">
        <f t="shared" si="3"/>
        <v>0</v>
      </c>
      <c r="AO13" s="23">
        <f t="shared" si="4"/>
        <v>0</v>
      </c>
      <c r="AR13" s="385"/>
      <c r="AS13" s="343" t="str">
        <f ca="1">IF(AS11="","",IFERROR(INDEX(INDIRECT("$B$" &amp; AS11+11 &amp;  ":$F$31"),MATCH("TR",INDIRECT("$B$" &amp; AS11+11 &amp; ":$B$31"),0),2),""))</f>
        <v/>
      </c>
      <c r="AT13" s="344"/>
      <c r="AU13" s="346" t="str">
        <f ca="1">IF(AS11="","",IFERROR(INDEX(INDIRECT("$B$" &amp; AS11+11 &amp;  ":$F$31"),MATCH("TR",INDIRECT("$B$" &amp; AS11+11 &amp; ":$B$31"),0),5),""))</f>
        <v/>
      </c>
      <c r="AV13" s="340"/>
      <c r="AW13" s="341">
        <f>IF(90000&lt;=AV13,90000,AV13)</f>
        <v>0</v>
      </c>
      <c r="AX13" s="335"/>
      <c r="AY13" s="342"/>
      <c r="AZ13" s="340"/>
      <c r="BA13" s="341">
        <f>IF(20000&lt;=AZ13,20000,AZ13)</f>
        <v>0</v>
      </c>
      <c r="BB13" s="340"/>
      <c r="BC13" s="393"/>
      <c r="BD13" s="342"/>
      <c r="BE13" s="395"/>
      <c r="BF13" s="315"/>
      <c r="BH13" s="128">
        <v>0.8</v>
      </c>
      <c r="BI13" s="129" t="s">
        <v>50</v>
      </c>
      <c r="BJ13" s="129">
        <v>1</v>
      </c>
      <c r="BK13" s="118" t="s">
        <v>51</v>
      </c>
      <c r="BL13" s="130">
        <v>1</v>
      </c>
      <c r="BM13" s="303"/>
      <c r="BN13" s="305"/>
      <c r="BO13" s="122"/>
      <c r="BP13" s="122"/>
      <c r="BQ13" s="122"/>
      <c r="BR13" s="122"/>
      <c r="BS13" s="122"/>
      <c r="BT13" s="122"/>
      <c r="BU13" s="122"/>
      <c r="BV13" s="122"/>
      <c r="BW13" s="122"/>
      <c r="BX13" s="122"/>
      <c r="BY13" s="122"/>
      <c r="BZ13" s="122"/>
      <c r="CA13" s="78" t="str">
        <f t="shared" si="5"/>
        <v/>
      </c>
      <c r="CB13" s="79">
        <f t="shared" si="6"/>
        <v>0</v>
      </c>
      <c r="CC13" s="79">
        <f t="shared" si="7"/>
        <v>0</v>
      </c>
      <c r="CD13" s="77">
        <f>IF(ISERROR(VLOOKUP($CA13,【11月】月集計表!$CA:$CC,2,FALSE))=TRUE,0,VLOOKUP($CA13,【11月】月集計表!$CA:$CC,2,FALSE))</f>
        <v>0</v>
      </c>
      <c r="CE13" s="77">
        <f>IF(ISERROR(VLOOKUP($CA13,【11月】月集計表!$CA:$CC,3,FALSE))=TRUE,0,VLOOKUP($CA13,【11月】月集計表!$CA:$CC,3,FALSE))</f>
        <v>0</v>
      </c>
    </row>
    <row r="14" spans="1:83" ht="16.5" customHeight="1">
      <c r="A14" s="453"/>
      <c r="B14" s="148"/>
      <c r="C14" s="20">
        <v>4</v>
      </c>
      <c r="D14" s="24"/>
      <c r="E14" s="151"/>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70"/>
      <c r="AL14" s="23">
        <f t="shared" si="1"/>
        <v>0</v>
      </c>
      <c r="AM14" s="23">
        <f t="shared" si="2"/>
        <v>0</v>
      </c>
      <c r="AN14" s="23">
        <f t="shared" si="3"/>
        <v>0</v>
      </c>
      <c r="AO14" s="23">
        <f t="shared" si="4"/>
        <v>0</v>
      </c>
      <c r="AR14" s="385"/>
      <c r="AS14" s="343"/>
      <c r="AT14" s="345"/>
      <c r="AU14" s="523"/>
      <c r="AV14" s="348"/>
      <c r="AW14" s="341"/>
      <c r="AX14" s="335"/>
      <c r="AY14" s="342"/>
      <c r="AZ14" s="340"/>
      <c r="BA14" s="341"/>
      <c r="BB14" s="340"/>
      <c r="BC14" s="393"/>
      <c r="BD14" s="342"/>
      <c r="BE14" s="395"/>
      <c r="BF14" s="315"/>
      <c r="BH14" s="128">
        <v>0.6</v>
      </c>
      <c r="BI14" s="129" t="s">
        <v>50</v>
      </c>
      <c r="BJ14" s="129">
        <v>0.8</v>
      </c>
      <c r="BK14" s="118" t="s">
        <v>51</v>
      </c>
      <c r="BL14" s="130">
        <v>0.95</v>
      </c>
      <c r="BM14" s="303"/>
      <c r="BN14" s="305"/>
      <c r="BO14" s="122"/>
      <c r="BP14" s="122"/>
      <c r="BQ14" s="122"/>
      <c r="BR14" s="122"/>
      <c r="BS14" s="122"/>
      <c r="BT14" s="122"/>
      <c r="BU14" s="122"/>
      <c r="BV14" s="122"/>
      <c r="BW14" s="122"/>
      <c r="BX14" s="122"/>
      <c r="BY14" s="122"/>
      <c r="BZ14" s="122"/>
      <c r="CA14" s="78" t="str">
        <f t="shared" si="5"/>
        <v/>
      </c>
      <c r="CB14" s="79">
        <f t="shared" si="6"/>
        <v>0</v>
      </c>
      <c r="CC14" s="79">
        <f t="shared" si="7"/>
        <v>0</v>
      </c>
      <c r="CD14" s="77">
        <f>IF(ISERROR(VLOOKUP($CA14,【11月】月集計表!$CA:$CC,2,FALSE))=TRUE,0,VLOOKUP($CA14,【11月】月集計表!$CA:$CC,2,FALSE))</f>
        <v>0</v>
      </c>
      <c r="CE14" s="77">
        <f>IF(ISERROR(VLOOKUP($CA14,【11月】月集計表!$CA:$CC,3,FALSE))=TRUE,0,VLOOKUP($CA14,【11月】月集計表!$CA:$CC,3,FALSE))</f>
        <v>0</v>
      </c>
    </row>
    <row r="15" spans="1:83" ht="16.5" customHeight="1">
      <c r="A15" s="453"/>
      <c r="B15" s="148"/>
      <c r="C15" s="20">
        <v>5</v>
      </c>
      <c r="D15" s="24"/>
      <c r="E15" s="151"/>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70"/>
      <c r="AL15" s="23">
        <f t="shared" si="1"/>
        <v>0</v>
      </c>
      <c r="AM15" s="23">
        <f t="shared" si="2"/>
        <v>0</v>
      </c>
      <c r="AN15" s="23">
        <f t="shared" si="3"/>
        <v>0</v>
      </c>
      <c r="AO15" s="23">
        <f t="shared" si="4"/>
        <v>0</v>
      </c>
      <c r="AR15" s="385"/>
      <c r="AS15" s="343" t="str">
        <f ca="1">IF(AS13="","",IFERROR(INDEX(INDIRECT("$B$" &amp; AS13+11 &amp;  ":$F$31"),MATCH("TR",INDIRECT("$B$" &amp; AS13+11 &amp; ":$B$31"),0),2),""))</f>
        <v/>
      </c>
      <c r="AT15" s="344"/>
      <c r="AU15" s="346" t="str">
        <f ca="1">IF(AS13="","",IFERROR(INDEX(INDIRECT("$B$" &amp; AS13+11 &amp;  ":$F$31"),MATCH("TR",INDIRECT("$B$" &amp; AS13+11 &amp; ":$B$31"),0),5),""))</f>
        <v/>
      </c>
      <c r="AV15" s="340"/>
      <c r="AW15" s="341">
        <f>IF(90000&lt;=AV15,90000,AV15)</f>
        <v>0</v>
      </c>
      <c r="AX15" s="335"/>
      <c r="AY15" s="342"/>
      <c r="AZ15" s="340"/>
      <c r="BA15" s="341">
        <f>IF(20000&lt;=AZ15,20000,AZ15)</f>
        <v>0</v>
      </c>
      <c r="BB15" s="340"/>
      <c r="BC15" s="393"/>
      <c r="BD15" s="342"/>
      <c r="BE15" s="395"/>
      <c r="BF15" s="315"/>
      <c r="BH15" s="128">
        <v>0.6</v>
      </c>
      <c r="BI15" s="129" t="s">
        <v>51</v>
      </c>
      <c r="BJ15" s="129"/>
      <c r="BK15" s="118"/>
      <c r="BL15" s="130">
        <v>0.9</v>
      </c>
      <c r="BM15" s="303"/>
      <c r="BN15" s="306"/>
      <c r="BO15" s="122"/>
      <c r="BP15" s="122"/>
      <c r="BQ15" s="122"/>
      <c r="BR15" s="122"/>
      <c r="BS15" s="122"/>
      <c r="BT15" s="122"/>
      <c r="BU15" s="122"/>
      <c r="BV15" s="122"/>
      <c r="BW15" s="122"/>
      <c r="BX15" s="122"/>
      <c r="BY15" s="122"/>
      <c r="BZ15" s="122"/>
      <c r="CA15" s="78" t="str">
        <f t="shared" si="5"/>
        <v/>
      </c>
      <c r="CB15" s="79">
        <f t="shared" si="6"/>
        <v>0</v>
      </c>
      <c r="CC15" s="79">
        <f t="shared" si="7"/>
        <v>0</v>
      </c>
      <c r="CD15" s="77">
        <f>IF(ISERROR(VLOOKUP($CA15,【11月】月集計表!$CA:$CC,2,FALSE))=TRUE,0,VLOOKUP($CA15,【11月】月集計表!$CA:$CC,2,FALSE))</f>
        <v>0</v>
      </c>
      <c r="CE15" s="77">
        <f>IF(ISERROR(VLOOKUP($CA15,【11月】月集計表!$CA:$CC,3,FALSE))=TRUE,0,VLOOKUP($CA15,【11月】月集計表!$CA:$CC,3,FALSE))</f>
        <v>0</v>
      </c>
    </row>
    <row r="16" spans="1:83" ht="16.5" customHeight="1">
      <c r="A16" s="453"/>
      <c r="B16" s="148"/>
      <c r="C16" s="20">
        <v>6</v>
      </c>
      <c r="D16" s="24"/>
      <c r="E16" s="151"/>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70"/>
      <c r="AL16" s="23">
        <f t="shared" si="1"/>
        <v>0</v>
      </c>
      <c r="AM16" s="23">
        <f t="shared" si="2"/>
        <v>0</v>
      </c>
      <c r="AN16" s="23">
        <f t="shared" si="3"/>
        <v>0</v>
      </c>
      <c r="AO16" s="23">
        <f t="shared" si="4"/>
        <v>0</v>
      </c>
      <c r="AR16" s="385"/>
      <c r="AS16" s="343"/>
      <c r="AT16" s="345"/>
      <c r="AU16" s="523"/>
      <c r="AV16" s="348"/>
      <c r="AW16" s="341"/>
      <c r="AX16" s="335"/>
      <c r="AY16" s="342"/>
      <c r="AZ16" s="340"/>
      <c r="BA16" s="341"/>
      <c r="BB16" s="340"/>
      <c r="BC16" s="393"/>
      <c r="BD16" s="342"/>
      <c r="BE16" s="395"/>
      <c r="BF16" s="315"/>
      <c r="CA16" s="78" t="str">
        <f t="shared" si="5"/>
        <v/>
      </c>
      <c r="CB16" s="79">
        <f t="shared" si="6"/>
        <v>0</v>
      </c>
      <c r="CC16" s="79">
        <f t="shared" si="7"/>
        <v>0</v>
      </c>
      <c r="CD16" s="77">
        <f>IF(ISERROR(VLOOKUP($CA16,【11月】月集計表!$CA:$CC,2,FALSE))=TRUE,0,VLOOKUP($CA16,【11月】月集計表!$CA:$CC,2,FALSE))</f>
        <v>0</v>
      </c>
      <c r="CE16" s="77">
        <f>IF(ISERROR(VLOOKUP($CA16,【11月】月集計表!$CA:$CC,3,FALSE))=TRUE,0,VLOOKUP($CA16,【11月】月集計表!$CA:$CC,3,FALSE))</f>
        <v>0</v>
      </c>
    </row>
    <row r="17" spans="1:83" ht="16.5" customHeight="1">
      <c r="A17" s="453"/>
      <c r="B17" s="148"/>
      <c r="C17" s="20">
        <v>7</v>
      </c>
      <c r="D17" s="24"/>
      <c r="E17" s="151"/>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70"/>
      <c r="AL17" s="23">
        <f t="shared" si="1"/>
        <v>0</v>
      </c>
      <c r="AM17" s="23">
        <f t="shared" si="2"/>
        <v>0</v>
      </c>
      <c r="AN17" s="23">
        <f t="shared" si="3"/>
        <v>0</v>
      </c>
      <c r="AO17" s="23">
        <f t="shared" si="4"/>
        <v>0</v>
      </c>
      <c r="AR17" s="385"/>
      <c r="AS17" s="343" t="str">
        <f ca="1">IF(AS15="","",IFERROR(INDEX(INDIRECT("$B$" &amp; AS15+11 &amp;  ":$F$31"),MATCH("TR",INDIRECT("$B$" &amp; AS15+11 &amp; ":$B$31"),0),2),""))</f>
        <v/>
      </c>
      <c r="AT17" s="344"/>
      <c r="AU17" s="346" t="str">
        <f ca="1">IF(AS15="","",IFERROR(INDEX(INDIRECT("$B$" &amp; AS15+11 &amp;  ":$F$31"),MATCH("TR",INDIRECT("$B$" &amp; AS15+11 &amp; ":$B$31"),0),5),""))</f>
        <v/>
      </c>
      <c r="AV17" s="340"/>
      <c r="AW17" s="341">
        <f>IF(90000&lt;=AV17,90000,AV17)</f>
        <v>0</v>
      </c>
      <c r="AX17" s="335"/>
      <c r="AY17" s="342"/>
      <c r="AZ17" s="340"/>
      <c r="BA17" s="341">
        <f>IF(20000&lt;=AZ17,20000,AZ17)</f>
        <v>0</v>
      </c>
      <c r="BB17" s="340"/>
      <c r="BC17" s="393"/>
      <c r="BD17" s="342"/>
      <c r="BE17" s="395"/>
      <c r="BF17" s="315"/>
      <c r="CA17" s="78" t="str">
        <f t="shared" si="5"/>
        <v/>
      </c>
      <c r="CB17" s="79">
        <f t="shared" si="6"/>
        <v>0</v>
      </c>
      <c r="CC17" s="79">
        <f t="shared" si="7"/>
        <v>0</v>
      </c>
      <c r="CD17" s="77">
        <f>IF(ISERROR(VLOOKUP($CA17,【11月】月集計表!$CA:$CC,2,FALSE))=TRUE,0,VLOOKUP($CA17,【11月】月集計表!$CA:$CC,2,FALSE))</f>
        <v>0</v>
      </c>
      <c r="CE17" s="77">
        <f>IF(ISERROR(VLOOKUP($CA17,【11月】月集計表!$CA:$CC,3,FALSE))=TRUE,0,VLOOKUP($CA17,【11月】月集計表!$CA:$CC,3,FALSE))</f>
        <v>0</v>
      </c>
    </row>
    <row r="18" spans="1:83" ht="16.5" customHeight="1" thickBot="1">
      <c r="A18" s="453"/>
      <c r="B18" s="148"/>
      <c r="C18" s="20">
        <v>8</v>
      </c>
      <c r="D18" s="24"/>
      <c r="E18" s="151"/>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70"/>
      <c r="AL18" s="23">
        <f t="shared" si="1"/>
        <v>0</v>
      </c>
      <c r="AM18" s="23">
        <f t="shared" si="2"/>
        <v>0</v>
      </c>
      <c r="AN18" s="23">
        <f t="shared" si="3"/>
        <v>0</v>
      </c>
      <c r="AO18" s="23">
        <f t="shared" si="4"/>
        <v>0</v>
      </c>
      <c r="AR18" s="386"/>
      <c r="AS18" s="349"/>
      <c r="AT18" s="350"/>
      <c r="AU18" s="525"/>
      <c r="AV18" s="352"/>
      <c r="AW18" s="397"/>
      <c r="AX18" s="336"/>
      <c r="AY18" s="355"/>
      <c r="AZ18" s="354"/>
      <c r="BA18" s="353"/>
      <c r="BB18" s="354"/>
      <c r="BC18" s="394"/>
      <c r="BD18" s="355"/>
      <c r="BE18" s="396"/>
      <c r="BF18" s="316"/>
      <c r="CA18" s="78" t="str">
        <f t="shared" si="5"/>
        <v/>
      </c>
      <c r="CB18" s="79">
        <f t="shared" si="6"/>
        <v>0</v>
      </c>
      <c r="CC18" s="79">
        <f t="shared" si="7"/>
        <v>0</v>
      </c>
      <c r="CD18" s="77">
        <f>IF(ISERROR(VLOOKUP($CA18,【11月】月集計表!$CA:$CC,2,FALSE))=TRUE,0,VLOOKUP($CA18,【11月】月集計表!$CA:$CC,2,FALSE))</f>
        <v>0</v>
      </c>
      <c r="CE18" s="77">
        <f>IF(ISERROR(VLOOKUP($CA18,【11月】月集計表!$CA:$CC,3,FALSE))=TRUE,0,VLOOKUP($CA18,【11月】月集計表!$CA:$CC,3,FALSE))</f>
        <v>0</v>
      </c>
    </row>
    <row r="19" spans="1:83" ht="16.5" customHeight="1" thickTop="1">
      <c r="A19" s="453"/>
      <c r="B19" s="148"/>
      <c r="C19" s="20">
        <v>9</v>
      </c>
      <c r="D19" s="24"/>
      <c r="E19" s="151"/>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70"/>
      <c r="AL19" s="23">
        <f t="shared" si="1"/>
        <v>0</v>
      </c>
      <c r="AM19" s="23">
        <f t="shared" si="2"/>
        <v>0</v>
      </c>
      <c r="AN19" s="23">
        <f t="shared" si="3"/>
        <v>0</v>
      </c>
      <c r="AO19" s="23">
        <f t="shared" si="4"/>
        <v>0</v>
      </c>
      <c r="AR19" s="384" t="s">
        <v>136</v>
      </c>
      <c r="AS19" s="387" t="str">
        <f>IFERROR(INDEX($B$11:$F$31,MATCH("FW1",$B$11:$B$31,0),2),"")</f>
        <v/>
      </c>
      <c r="AT19" s="389"/>
      <c r="AU19" s="391" t="str">
        <f>IFERROR(INDEX($B$11:$F$31,MATCH("FW1",$B$11:$B$31,0),5),"")</f>
        <v/>
      </c>
      <c r="AV19" s="379"/>
      <c r="AW19" s="382">
        <f>IF($BM$12*90000&lt;=AV19,$BM$12*90000,AV19)</f>
        <v>0</v>
      </c>
      <c r="AX19" s="383"/>
      <c r="AY19" s="361">
        <f>IF(10000&lt;=AX19,10000,AX19)</f>
        <v>0</v>
      </c>
      <c r="AZ19" s="365"/>
      <c r="BA19" s="361">
        <f>IF(20000&lt;=AZ19,20000,AZ19)</f>
        <v>0</v>
      </c>
      <c r="BB19" s="379"/>
      <c r="BC19" s="380"/>
      <c r="BD19" s="381"/>
      <c r="BE19" s="357"/>
      <c r="BF19" s="358"/>
      <c r="CA19" s="78" t="str">
        <f t="shared" si="5"/>
        <v/>
      </c>
      <c r="CB19" s="79">
        <f t="shared" si="6"/>
        <v>0</v>
      </c>
      <c r="CC19" s="79">
        <f t="shared" si="7"/>
        <v>0</v>
      </c>
      <c r="CD19" s="77">
        <f>IF(ISERROR(VLOOKUP($CA19,【11月】月集計表!$CA:$CC,2,FALSE))=TRUE,0,VLOOKUP($CA19,【11月】月集計表!$CA:$CC,2,FALSE))</f>
        <v>0</v>
      </c>
      <c r="CE19" s="77">
        <f>IF(ISERROR(VLOOKUP($CA19,【11月】月集計表!$CA:$CC,3,FALSE))=TRUE,0,VLOOKUP($CA19,【11月】月集計表!$CA:$CC,3,FALSE))</f>
        <v>0</v>
      </c>
    </row>
    <row r="20" spans="1:83" ht="16.5" customHeight="1">
      <c r="A20" s="453"/>
      <c r="B20" s="148"/>
      <c r="C20" s="20">
        <v>10</v>
      </c>
      <c r="D20" s="24"/>
      <c r="E20" s="151"/>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70"/>
      <c r="AL20" s="23">
        <f t="shared" si="1"/>
        <v>0</v>
      </c>
      <c r="AM20" s="23">
        <f t="shared" si="2"/>
        <v>0</v>
      </c>
      <c r="AN20" s="23">
        <f t="shared" si="3"/>
        <v>0</v>
      </c>
      <c r="AO20" s="23">
        <f t="shared" si="4"/>
        <v>0</v>
      </c>
      <c r="AR20" s="385"/>
      <c r="AS20" s="388"/>
      <c r="AT20" s="390"/>
      <c r="AU20" s="523"/>
      <c r="AV20" s="371"/>
      <c r="AW20" s="372"/>
      <c r="AX20" s="373"/>
      <c r="AY20" s="341"/>
      <c r="AZ20" s="340"/>
      <c r="BA20" s="341"/>
      <c r="BB20" s="368"/>
      <c r="BC20" s="369"/>
      <c r="BD20" s="370"/>
      <c r="BE20" s="313"/>
      <c r="BF20" s="315"/>
      <c r="CA20" s="78" t="str">
        <f t="shared" si="5"/>
        <v/>
      </c>
      <c r="CB20" s="79">
        <f t="shared" si="6"/>
        <v>0</v>
      </c>
      <c r="CC20" s="79">
        <f t="shared" si="7"/>
        <v>0</v>
      </c>
      <c r="CD20" s="77">
        <f>IF(ISERROR(VLOOKUP($CA20,【11月】月集計表!$CA:$CC,2,FALSE))=TRUE,0,VLOOKUP($CA20,【11月】月集計表!$CA:$CC,2,FALSE))</f>
        <v>0</v>
      </c>
      <c r="CE20" s="77">
        <f>IF(ISERROR(VLOOKUP($CA20,【11月】月集計表!$CA:$CC,3,FALSE))=TRUE,0,VLOOKUP($CA20,【11月】月集計表!$CA:$CC,3,FALSE))</f>
        <v>0</v>
      </c>
    </row>
    <row r="21" spans="1:83" ht="16.5" customHeight="1">
      <c r="A21" s="453"/>
      <c r="B21" s="148"/>
      <c r="C21" s="20">
        <v>11</v>
      </c>
      <c r="D21" s="24"/>
      <c r="E21" s="151"/>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70"/>
      <c r="AL21" s="23">
        <f t="shared" si="1"/>
        <v>0</v>
      </c>
      <c r="AM21" s="23">
        <f t="shared" si="2"/>
        <v>0</v>
      </c>
      <c r="AN21" s="23">
        <f t="shared" si="3"/>
        <v>0</v>
      </c>
      <c r="AO21" s="23">
        <f t="shared" si="4"/>
        <v>0</v>
      </c>
      <c r="AR21" s="385"/>
      <c r="AS21" s="343" t="str">
        <f ca="1">IF(AS19="","",IFERROR(INDEX(INDIRECT("$B$" &amp; AS19+11 &amp;  ":$F$31"),MATCH("FW1",INDIRECT("$B$" &amp; AS19+11 &amp; ":$B$31"),0),2),""))</f>
        <v/>
      </c>
      <c r="AT21" s="344"/>
      <c r="AU21" s="359" t="str">
        <f ca="1">IF(AS19="","",IFERROR(INDEX(INDIRECT("$B$" &amp; AS19+11 &amp;  ":$F$31"),MATCH("FW1",INDIRECT("$B$" &amp; AS19+11 &amp; ":$B$31"),0),5),""))</f>
        <v/>
      </c>
      <c r="AV21" s="368"/>
      <c r="AW21" s="372">
        <f t="shared" ref="AW21" si="8">IF($BM$12*90000&lt;=AV21,$BM$12*90000,AV21)</f>
        <v>0</v>
      </c>
      <c r="AX21" s="373"/>
      <c r="AY21" s="341">
        <f>IF(10000&lt;=AX21,10000,AX21)</f>
        <v>0</v>
      </c>
      <c r="AZ21" s="340"/>
      <c r="BA21" s="341">
        <f>IF(20000&lt;=AZ21,20000,AZ21)</f>
        <v>0</v>
      </c>
      <c r="BB21" s="368"/>
      <c r="BC21" s="369"/>
      <c r="BD21" s="370"/>
      <c r="BE21" s="313"/>
      <c r="BF21" s="315"/>
      <c r="CA21" s="78" t="str">
        <f t="shared" si="5"/>
        <v/>
      </c>
      <c r="CB21" s="79">
        <f t="shared" si="6"/>
        <v>0</v>
      </c>
      <c r="CC21" s="79">
        <f t="shared" si="7"/>
        <v>0</v>
      </c>
      <c r="CD21" s="77">
        <f>IF(ISERROR(VLOOKUP($CA21,【11月】月集計表!$CA:$CC,2,FALSE))=TRUE,0,VLOOKUP($CA21,【11月】月集計表!$CA:$CC,2,FALSE))</f>
        <v>0</v>
      </c>
      <c r="CE21" s="77">
        <f>IF(ISERROR(VLOOKUP($CA21,【11月】月集計表!$CA:$CC,3,FALSE))=TRUE,0,VLOOKUP($CA21,【11月】月集計表!$CA:$CC,3,FALSE))</f>
        <v>0</v>
      </c>
    </row>
    <row r="22" spans="1:83" ht="16.5" customHeight="1">
      <c r="A22" s="453"/>
      <c r="B22" s="148"/>
      <c r="C22" s="20">
        <v>12</v>
      </c>
      <c r="D22" s="24"/>
      <c r="E22" s="151"/>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70"/>
      <c r="AL22" s="23">
        <f t="shared" si="1"/>
        <v>0</v>
      </c>
      <c r="AM22" s="23">
        <f t="shared" si="2"/>
        <v>0</v>
      </c>
      <c r="AN22" s="23">
        <f t="shared" si="3"/>
        <v>0</v>
      </c>
      <c r="AO22" s="23">
        <f t="shared" si="4"/>
        <v>0</v>
      </c>
      <c r="AR22" s="385"/>
      <c r="AS22" s="343"/>
      <c r="AT22" s="345"/>
      <c r="AU22" s="360"/>
      <c r="AV22" s="371"/>
      <c r="AW22" s="372"/>
      <c r="AX22" s="373"/>
      <c r="AY22" s="341"/>
      <c r="AZ22" s="340"/>
      <c r="BA22" s="341"/>
      <c r="BB22" s="368"/>
      <c r="BC22" s="369"/>
      <c r="BD22" s="370"/>
      <c r="BE22" s="313"/>
      <c r="BF22" s="315"/>
      <c r="CA22" s="78" t="str">
        <f t="shared" si="5"/>
        <v/>
      </c>
      <c r="CB22" s="79">
        <f t="shared" si="6"/>
        <v>0</v>
      </c>
      <c r="CC22" s="79">
        <f t="shared" si="7"/>
        <v>0</v>
      </c>
      <c r="CD22" s="77">
        <f>IF(ISERROR(VLOOKUP($CA22,【11月】月集計表!$CA:$CC,2,FALSE))=TRUE,0,VLOOKUP($CA22,【11月】月集計表!$CA:$CC,2,FALSE))</f>
        <v>0</v>
      </c>
      <c r="CE22" s="77">
        <f>IF(ISERROR(VLOOKUP($CA22,【11月】月集計表!$CA:$CC,3,FALSE))=TRUE,0,VLOOKUP($CA22,【11月】月集計表!$CA:$CC,3,FALSE))</f>
        <v>0</v>
      </c>
    </row>
    <row r="23" spans="1:83" ht="16.5" customHeight="1">
      <c r="A23" s="453"/>
      <c r="B23" s="148"/>
      <c r="C23" s="20">
        <v>13</v>
      </c>
      <c r="D23" s="24"/>
      <c r="E23" s="151"/>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70"/>
      <c r="AL23" s="23">
        <f t="shared" si="1"/>
        <v>0</v>
      </c>
      <c r="AM23" s="23">
        <f t="shared" si="2"/>
        <v>0</v>
      </c>
      <c r="AN23" s="23">
        <f t="shared" si="3"/>
        <v>0</v>
      </c>
      <c r="AO23" s="23">
        <f t="shared" si="4"/>
        <v>0</v>
      </c>
      <c r="AR23" s="385"/>
      <c r="AS23" s="343" t="str">
        <f ca="1">IF(AS21="","",IFERROR(INDEX(INDIRECT("$B$" &amp; AS21+11 &amp;  ":$F$31"),MATCH("FW1",INDIRECT("$B$" &amp; AS21+11 &amp; ":$B$31"),0),2),""))</f>
        <v/>
      </c>
      <c r="AT23" s="344"/>
      <c r="AU23" s="346" t="str">
        <f ca="1">IF(AS21="","",IFERROR(INDEX(INDIRECT("$B$" &amp; AS21+11 &amp;  ":$F$31"),MATCH("FW1",INDIRECT("$B$" &amp; AS21+11 &amp; ":$B$31"),0),5),""))</f>
        <v/>
      </c>
      <c r="AV23" s="368"/>
      <c r="AW23" s="372">
        <f t="shared" ref="AW23" si="9">IF($BM$12*90000&lt;=AV23,$BM$12*90000,AV23)</f>
        <v>0</v>
      </c>
      <c r="AX23" s="373"/>
      <c r="AY23" s="341">
        <f>IF(10000&lt;=AX23,10000,AX23)</f>
        <v>0</v>
      </c>
      <c r="AZ23" s="340"/>
      <c r="BA23" s="341">
        <f>IF(20000&lt;=AZ23,20000,AZ23)</f>
        <v>0</v>
      </c>
      <c r="BB23" s="368"/>
      <c r="BC23" s="369"/>
      <c r="BD23" s="370"/>
      <c r="BE23" s="313"/>
      <c r="BF23" s="315"/>
      <c r="CA23" s="78" t="str">
        <f t="shared" si="5"/>
        <v/>
      </c>
      <c r="CB23" s="79">
        <f t="shared" si="6"/>
        <v>0</v>
      </c>
      <c r="CC23" s="79">
        <f t="shared" si="7"/>
        <v>0</v>
      </c>
      <c r="CD23" s="77">
        <f>IF(ISERROR(VLOOKUP($CA23,【11月】月集計表!$CA:$CC,2,FALSE))=TRUE,0,VLOOKUP($CA23,【11月】月集計表!$CA:$CC,2,FALSE))</f>
        <v>0</v>
      </c>
      <c r="CE23" s="77">
        <f>IF(ISERROR(VLOOKUP($CA23,【11月】月集計表!$CA:$CC,3,FALSE))=TRUE,0,VLOOKUP($CA23,【11月】月集計表!$CA:$CC,3,FALSE))</f>
        <v>0</v>
      </c>
    </row>
    <row r="24" spans="1:83" ht="16.5" customHeight="1">
      <c r="A24" s="453"/>
      <c r="B24" s="148"/>
      <c r="C24" s="20">
        <v>14</v>
      </c>
      <c r="D24" s="24"/>
      <c r="E24" s="151"/>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70"/>
      <c r="AL24" s="23">
        <f t="shared" si="1"/>
        <v>0</v>
      </c>
      <c r="AM24" s="23">
        <f t="shared" si="2"/>
        <v>0</v>
      </c>
      <c r="AN24" s="23">
        <f t="shared" si="3"/>
        <v>0</v>
      </c>
      <c r="AO24" s="23">
        <f t="shared" si="4"/>
        <v>0</v>
      </c>
      <c r="AR24" s="385"/>
      <c r="AS24" s="343"/>
      <c r="AT24" s="345"/>
      <c r="AU24" s="523"/>
      <c r="AV24" s="371"/>
      <c r="AW24" s="372"/>
      <c r="AX24" s="373"/>
      <c r="AY24" s="341"/>
      <c r="AZ24" s="340"/>
      <c r="BA24" s="341"/>
      <c r="BB24" s="368"/>
      <c r="BC24" s="369"/>
      <c r="BD24" s="370"/>
      <c r="BE24" s="313"/>
      <c r="BF24" s="315"/>
      <c r="CA24" s="78" t="str">
        <f t="shared" si="5"/>
        <v/>
      </c>
      <c r="CB24" s="79">
        <f t="shared" si="6"/>
        <v>0</v>
      </c>
      <c r="CC24" s="79">
        <f t="shared" si="7"/>
        <v>0</v>
      </c>
      <c r="CD24" s="77">
        <f>IF(ISERROR(VLOOKUP($CA24,【11月】月集計表!$CA:$CC,2,FALSE))=TRUE,0,VLOOKUP($CA24,【11月】月集計表!$CA:$CC,2,FALSE))</f>
        <v>0</v>
      </c>
      <c r="CE24" s="77">
        <f>IF(ISERROR(VLOOKUP($CA24,【11月】月集計表!$CA:$CC,3,FALSE))=TRUE,0,VLOOKUP($CA24,【11月】月集計表!$CA:$CC,3,FALSE))</f>
        <v>0</v>
      </c>
    </row>
    <row r="25" spans="1:83" ht="16.5" customHeight="1">
      <c r="A25" s="453"/>
      <c r="B25" s="148"/>
      <c r="C25" s="20">
        <v>15</v>
      </c>
      <c r="D25" s="24"/>
      <c r="E25" s="151"/>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70"/>
      <c r="AL25" s="23">
        <f t="shared" si="1"/>
        <v>0</v>
      </c>
      <c r="AM25" s="23">
        <f t="shared" si="2"/>
        <v>0</v>
      </c>
      <c r="AN25" s="23">
        <f t="shared" si="3"/>
        <v>0</v>
      </c>
      <c r="AO25" s="23">
        <f t="shared" si="4"/>
        <v>0</v>
      </c>
      <c r="AR25" s="385"/>
      <c r="AS25" s="343" t="str">
        <f ca="1">IF(AS23="","",IFERROR(INDEX(INDIRECT("$B$" &amp; AS23+11 &amp;  ":$F$31"),MATCH("FW1",INDIRECT("$B$" &amp; AS23+11 &amp; ":$B$31"),0),2),""))</f>
        <v/>
      </c>
      <c r="AT25" s="344"/>
      <c r="AU25" s="346" t="str">
        <f ca="1">IF(AS23="","",IFERROR(INDEX(INDIRECT("$B$" &amp; AS23+11 &amp;  ":$F$31"),MATCH("FW1",INDIRECT("$B$" &amp; AS23+11 &amp; ":$B$31"),0),5),""))</f>
        <v/>
      </c>
      <c r="AV25" s="368"/>
      <c r="AW25" s="372">
        <f t="shared" ref="AW25" si="10">IF($BM$12*90000&lt;=AV25,$BM$12*90000,AV25)</f>
        <v>0</v>
      </c>
      <c r="AX25" s="373"/>
      <c r="AY25" s="341">
        <f>IF(10000&lt;=AX25,10000,AX25)</f>
        <v>0</v>
      </c>
      <c r="AZ25" s="340"/>
      <c r="BA25" s="341">
        <f>IF(20000&lt;=AZ25,20000,AZ25)</f>
        <v>0</v>
      </c>
      <c r="BB25" s="368"/>
      <c r="BC25" s="369"/>
      <c r="BD25" s="370"/>
      <c r="BE25" s="313"/>
      <c r="BF25" s="315"/>
      <c r="CA25" s="78" t="str">
        <f t="shared" si="5"/>
        <v/>
      </c>
      <c r="CB25" s="79">
        <f t="shared" si="6"/>
        <v>0</v>
      </c>
      <c r="CC25" s="79">
        <f t="shared" si="7"/>
        <v>0</v>
      </c>
      <c r="CD25" s="77">
        <f>IF(ISERROR(VLOOKUP($CA25,【11月】月集計表!$CA:$CC,2,FALSE))=TRUE,0,VLOOKUP($CA25,【11月】月集計表!$CA:$CC,2,FALSE))</f>
        <v>0</v>
      </c>
      <c r="CE25" s="77">
        <f>IF(ISERROR(VLOOKUP($CA25,【11月】月集計表!$CA:$CC,3,FALSE))=TRUE,0,VLOOKUP($CA25,【11月】月集計表!$CA:$CC,3,FALSE))</f>
        <v>0</v>
      </c>
    </row>
    <row r="26" spans="1:83" ht="16.5" customHeight="1">
      <c r="A26" s="453"/>
      <c r="B26" s="148"/>
      <c r="C26" s="20">
        <v>16</v>
      </c>
      <c r="D26" s="24"/>
      <c r="E26" s="151"/>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70"/>
      <c r="AL26" s="23">
        <f t="shared" si="1"/>
        <v>0</v>
      </c>
      <c r="AM26" s="23">
        <f t="shared" si="2"/>
        <v>0</v>
      </c>
      <c r="AN26" s="23">
        <f t="shared" si="3"/>
        <v>0</v>
      </c>
      <c r="AO26" s="23">
        <f t="shared" si="4"/>
        <v>0</v>
      </c>
      <c r="AR26" s="385"/>
      <c r="AS26" s="343"/>
      <c r="AT26" s="345"/>
      <c r="AU26" s="523"/>
      <c r="AV26" s="371"/>
      <c r="AW26" s="372"/>
      <c r="AX26" s="373"/>
      <c r="AY26" s="341"/>
      <c r="AZ26" s="340"/>
      <c r="BA26" s="341"/>
      <c r="BB26" s="368"/>
      <c r="BC26" s="369"/>
      <c r="BD26" s="370"/>
      <c r="BE26" s="313"/>
      <c r="BF26" s="315"/>
      <c r="CA26" s="78" t="str">
        <f t="shared" si="5"/>
        <v/>
      </c>
      <c r="CB26" s="79">
        <f t="shared" si="6"/>
        <v>0</v>
      </c>
      <c r="CC26" s="79">
        <f t="shared" si="7"/>
        <v>0</v>
      </c>
      <c r="CD26" s="77">
        <f>IF(ISERROR(VLOOKUP($CA26,【11月】月集計表!$CA:$CC,2,FALSE))=TRUE,0,VLOOKUP($CA26,【11月】月集計表!$CA:$CC,2,FALSE))</f>
        <v>0</v>
      </c>
      <c r="CE26" s="77">
        <f>IF(ISERROR(VLOOKUP($CA26,【11月】月集計表!$CA:$CC,3,FALSE))=TRUE,0,VLOOKUP($CA26,【11月】月集計表!$CA:$CC,3,FALSE))</f>
        <v>0</v>
      </c>
    </row>
    <row r="27" spans="1:83" ht="16.5" customHeight="1">
      <c r="A27" s="453"/>
      <c r="B27" s="148"/>
      <c r="C27" s="20">
        <v>17</v>
      </c>
      <c r="D27" s="24"/>
      <c r="E27" s="151"/>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70"/>
      <c r="AL27" s="23">
        <f t="shared" si="1"/>
        <v>0</v>
      </c>
      <c r="AM27" s="23">
        <f t="shared" si="2"/>
        <v>0</v>
      </c>
      <c r="AN27" s="23">
        <f t="shared" si="3"/>
        <v>0</v>
      </c>
      <c r="AO27" s="23">
        <f t="shared" si="4"/>
        <v>0</v>
      </c>
      <c r="AR27" s="385"/>
      <c r="AS27" s="343" t="str">
        <f ca="1">IF(AS25="","",IFERROR(INDEX(INDIRECT("$B$" &amp; AS25+11 &amp;  ":$F$31"),MATCH("FW1",INDIRECT("$B$" &amp; AS25+11 &amp; ":$B$31"),0),2),""))</f>
        <v/>
      </c>
      <c r="AT27" s="344"/>
      <c r="AU27" s="346" t="str">
        <f ca="1">IF(AS25="","",IFERROR(INDEX(INDIRECT("$B$" &amp; AS25+11 &amp;  ":$F$31"),MATCH("FW1",INDIRECT("$B$" &amp; AS25+11 &amp; ":$B$31"),0),5),""))</f>
        <v/>
      </c>
      <c r="AV27" s="368"/>
      <c r="AW27" s="372">
        <f t="shared" ref="AW27" si="11">IF($BM$12*90000&lt;=AV27,$BM$12*90000,AV27)</f>
        <v>0</v>
      </c>
      <c r="AX27" s="373"/>
      <c r="AY27" s="341">
        <f>IF(10000&lt;=AX27,10000,AX27)</f>
        <v>0</v>
      </c>
      <c r="AZ27" s="340"/>
      <c r="BA27" s="341">
        <f>IF(20000&lt;=AZ27,20000,AZ27)</f>
        <v>0</v>
      </c>
      <c r="BB27" s="368"/>
      <c r="BC27" s="369"/>
      <c r="BD27" s="370"/>
      <c r="BE27" s="313"/>
      <c r="BF27" s="315"/>
      <c r="CA27" s="78" t="str">
        <f t="shared" si="5"/>
        <v/>
      </c>
      <c r="CB27" s="79">
        <f t="shared" si="6"/>
        <v>0</v>
      </c>
      <c r="CC27" s="79">
        <f t="shared" si="7"/>
        <v>0</v>
      </c>
      <c r="CD27" s="77">
        <f>IF(ISERROR(VLOOKUP($CA27,【11月】月集計表!$CA:$CC,2,FALSE))=TRUE,0,VLOOKUP($CA27,【11月】月集計表!$CA:$CC,2,FALSE))</f>
        <v>0</v>
      </c>
      <c r="CE27" s="77">
        <f>IF(ISERROR(VLOOKUP($CA27,【11月】月集計表!$CA:$CC,3,FALSE))=TRUE,0,VLOOKUP($CA27,【11月】月集計表!$CA:$CC,3,FALSE))</f>
        <v>0</v>
      </c>
    </row>
    <row r="28" spans="1:83" ht="16.5" customHeight="1" thickBot="1">
      <c r="A28" s="453"/>
      <c r="B28" s="148"/>
      <c r="C28" s="20">
        <v>18</v>
      </c>
      <c r="D28" s="24"/>
      <c r="E28" s="151"/>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70"/>
      <c r="AL28" s="23">
        <f t="shared" si="1"/>
        <v>0</v>
      </c>
      <c r="AM28" s="23">
        <f t="shared" si="2"/>
        <v>0</v>
      </c>
      <c r="AN28" s="23">
        <f t="shared" si="3"/>
        <v>0</v>
      </c>
      <c r="AO28" s="23">
        <f t="shared" si="4"/>
        <v>0</v>
      </c>
      <c r="AR28" s="386"/>
      <c r="AS28" s="349"/>
      <c r="AT28" s="350"/>
      <c r="AU28" s="525"/>
      <c r="AV28" s="392"/>
      <c r="AW28" s="374"/>
      <c r="AX28" s="375"/>
      <c r="AY28" s="353"/>
      <c r="AZ28" s="354"/>
      <c r="BA28" s="353"/>
      <c r="BB28" s="376"/>
      <c r="BC28" s="377"/>
      <c r="BD28" s="378"/>
      <c r="BE28" s="314"/>
      <c r="BF28" s="316"/>
      <c r="CA28" s="78" t="str">
        <f t="shared" si="5"/>
        <v/>
      </c>
      <c r="CB28" s="79">
        <f t="shared" si="6"/>
        <v>0</v>
      </c>
      <c r="CC28" s="79">
        <f t="shared" si="7"/>
        <v>0</v>
      </c>
      <c r="CD28" s="77">
        <f>IF(ISERROR(VLOOKUP($CA28,【11月】月集計表!$CA:$CC,2,FALSE))=TRUE,0,VLOOKUP($CA28,【11月】月集計表!$CA:$CC,2,FALSE))</f>
        <v>0</v>
      </c>
      <c r="CE28" s="77">
        <f>IF(ISERROR(VLOOKUP($CA28,【11月】月集計表!$CA:$CC,3,FALSE))=TRUE,0,VLOOKUP($CA28,【11月】月集計表!$CA:$CC,3,FALSE))</f>
        <v>0</v>
      </c>
    </row>
    <row r="29" spans="1:83" ht="16.5" customHeight="1">
      <c r="A29" s="453"/>
      <c r="B29" s="148"/>
      <c r="C29" s="20">
        <v>19</v>
      </c>
      <c r="D29" s="24"/>
      <c r="E29" s="151"/>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70"/>
      <c r="AL29" s="23">
        <f t="shared" si="1"/>
        <v>0</v>
      </c>
      <c r="AM29" s="23">
        <f t="shared" si="2"/>
        <v>0</v>
      </c>
      <c r="AN29" s="23">
        <f t="shared" si="3"/>
        <v>0</v>
      </c>
      <c r="AO29" s="23">
        <f t="shared" si="4"/>
        <v>0</v>
      </c>
      <c r="AR29" s="384" t="s">
        <v>137</v>
      </c>
      <c r="AS29" s="387" t="str">
        <f>IFERROR(INDEX($B$11:$F$31,MATCH("FW2",$B$11:$B$31,0),2),"")</f>
        <v/>
      </c>
      <c r="AT29" s="389"/>
      <c r="AU29" s="391" t="str">
        <f>IFERROR(INDEX($B$11:$F$31,MATCH("FW2",$B$11:$B$31,0),5),"")</f>
        <v/>
      </c>
      <c r="AV29" s="365"/>
      <c r="AW29" s="367">
        <f>IF(90000&lt;=AV29,90000,AV29)</f>
        <v>0</v>
      </c>
      <c r="AX29" s="365"/>
      <c r="AY29" s="361">
        <f>IF(10000&lt;=AX29,10000,AX29)</f>
        <v>0</v>
      </c>
      <c r="AZ29" s="362"/>
      <c r="BA29" s="363"/>
      <c r="BB29" s="362"/>
      <c r="BC29" s="366"/>
      <c r="BD29" s="356"/>
      <c r="BE29" s="357"/>
      <c r="BF29" s="358"/>
      <c r="CA29" s="78" t="str">
        <f t="shared" si="5"/>
        <v/>
      </c>
      <c r="CB29" s="79">
        <f t="shared" si="6"/>
        <v>0</v>
      </c>
      <c r="CC29" s="79">
        <f t="shared" si="7"/>
        <v>0</v>
      </c>
      <c r="CD29" s="77">
        <f>IF(ISERROR(VLOOKUP($CA29,【11月】月集計表!$CA:$CC,2,FALSE))=TRUE,0,VLOOKUP($CA29,【11月】月集計表!$CA:$CC,2,FALSE))</f>
        <v>0</v>
      </c>
      <c r="CE29" s="77">
        <f>IF(ISERROR(VLOOKUP($CA29,【11月】月集計表!$CA:$CC,3,FALSE))=TRUE,0,VLOOKUP($CA29,【11月】月集計表!$CA:$CC,3,FALSE))</f>
        <v>0</v>
      </c>
    </row>
    <row r="30" spans="1:83" ht="16.5" customHeight="1" thickBot="1">
      <c r="A30" s="453"/>
      <c r="B30" s="149"/>
      <c r="C30" s="20">
        <v>20</v>
      </c>
      <c r="D30" s="63"/>
      <c r="E30" s="152"/>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71"/>
      <c r="AL30" s="28">
        <f>COUNTA(G30:AK30)-COUNTIF(G30:AK30,"集")-COUNTIF(G30:AK30,"休")-COUNTIF(G30:AK30,"外")</f>
        <v>0</v>
      </c>
      <c r="AM30" s="28">
        <f t="shared" si="2"/>
        <v>0</v>
      </c>
      <c r="AN30" s="28">
        <f t="shared" si="3"/>
        <v>0</v>
      </c>
      <c r="AO30" s="28">
        <f t="shared" si="4"/>
        <v>0</v>
      </c>
      <c r="AR30" s="385"/>
      <c r="AS30" s="388"/>
      <c r="AT30" s="390"/>
      <c r="AU30" s="523"/>
      <c r="AV30" s="348"/>
      <c r="AW30" s="341"/>
      <c r="AX30" s="340"/>
      <c r="AY30" s="341"/>
      <c r="AZ30" s="335"/>
      <c r="BA30" s="342"/>
      <c r="BB30" s="335"/>
      <c r="BC30" s="334"/>
      <c r="BD30" s="338"/>
      <c r="BE30" s="313"/>
      <c r="BF30" s="315"/>
      <c r="CA30" s="78" t="str">
        <f t="shared" si="5"/>
        <v/>
      </c>
      <c r="CB30" s="79">
        <f t="shared" si="6"/>
        <v>0</v>
      </c>
      <c r="CC30" s="79">
        <f t="shared" si="7"/>
        <v>0</v>
      </c>
      <c r="CD30" s="77">
        <f>IF(ISERROR(VLOOKUP($CA30,【11月】月集計表!$CA:$CC,2,FALSE))=TRUE,0,VLOOKUP($CA30,【11月】月集計表!$CA:$CC,2,FALSE))</f>
        <v>0</v>
      </c>
      <c r="CE30" s="77">
        <f>IF(ISERROR(VLOOKUP($CA30,【11月】月集計表!$CA:$CC,3,FALSE))=TRUE,0,VLOOKUP($CA30,【11月】月集計表!$CA:$CC,3,FALSE))</f>
        <v>0</v>
      </c>
    </row>
    <row r="31" spans="1:83" ht="16.5" customHeight="1" thickBot="1">
      <c r="A31" s="454"/>
      <c r="B31" s="501" t="s">
        <v>33</v>
      </c>
      <c r="C31" s="502"/>
      <c r="D31" s="502"/>
      <c r="E31" s="502"/>
      <c r="F31" s="503"/>
      <c r="G31" s="144">
        <f>COUNTA(G11:G30)-COUNTIF(G11:G30,"外")-COUNTIF(G11:G30,"休")-COUNTIF(G11:G30,"集")</f>
        <v>0</v>
      </c>
      <c r="H31" s="144">
        <f t="shared" ref="H31:AK31" si="12">COUNTA(H11:H30)-COUNTIF(H11:H30,"外")-COUNTIF(H11:H30,"休")-COUNTIF(H11:H30,"集")</f>
        <v>0</v>
      </c>
      <c r="I31" s="144">
        <f t="shared" si="12"/>
        <v>0</v>
      </c>
      <c r="J31" s="144">
        <f t="shared" si="12"/>
        <v>0</v>
      </c>
      <c r="K31" s="144">
        <f t="shared" si="12"/>
        <v>0</v>
      </c>
      <c r="L31" s="144">
        <f t="shared" si="12"/>
        <v>0</v>
      </c>
      <c r="M31" s="144">
        <f t="shared" si="12"/>
        <v>0</v>
      </c>
      <c r="N31" s="144">
        <f t="shared" si="12"/>
        <v>0</v>
      </c>
      <c r="O31" s="144">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2">
        <f t="shared" si="12"/>
        <v>0</v>
      </c>
      <c r="AK31" s="72">
        <f t="shared" si="12"/>
        <v>0</v>
      </c>
      <c r="AL31" s="75"/>
      <c r="AR31" s="385"/>
      <c r="AS31" s="343" t="str">
        <f ca="1">IF(AS29="","",IFERROR(INDEX(INDIRECT("$B$" &amp; AS29+11 &amp;  ":$F$31"),MATCH("FW2",INDIRECT("$B$" &amp; AS29+11 &amp; ":$B$31"),0),2),""))</f>
        <v/>
      </c>
      <c r="AT31" s="344"/>
      <c r="AU31" s="359" t="str">
        <f ca="1">IF(AS29="","",IFERROR(INDEX(INDIRECT("$B$" &amp; AS29+11 &amp;  ":$F$31"),MATCH("FW2",INDIRECT("$B$" &amp; AS29+11 &amp; ":$B$31"),0),5),""))</f>
        <v/>
      </c>
      <c r="AV31" s="340"/>
      <c r="AW31" s="341">
        <f>IF(90000&lt;=AV31,90000,AV31)</f>
        <v>0</v>
      </c>
      <c r="AX31" s="340"/>
      <c r="AY31" s="341">
        <f>IF(10000&lt;=AX31,10000,AX31)</f>
        <v>0</v>
      </c>
      <c r="AZ31" s="335"/>
      <c r="BA31" s="342"/>
      <c r="BB31" s="335"/>
      <c r="BC31" s="334"/>
      <c r="BD31" s="338"/>
      <c r="BE31" s="313"/>
      <c r="BF31" s="315"/>
    </row>
    <row r="32" spans="1:83" ht="18" customHeight="1" thickBot="1">
      <c r="A32" s="504" t="s">
        <v>34</v>
      </c>
      <c r="B32" s="502"/>
      <c r="C32" s="502"/>
      <c r="D32" s="502"/>
      <c r="E32" s="502"/>
      <c r="F32" s="503"/>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2">
        <f t="shared" si="13"/>
        <v>0</v>
      </c>
      <c r="AK32" s="72">
        <f t="shared" si="13"/>
        <v>0</v>
      </c>
      <c r="AL32" s="75"/>
      <c r="AP32" s="13"/>
      <c r="AQ32" s="13"/>
      <c r="AR32" s="385"/>
      <c r="AS32" s="343"/>
      <c r="AT32" s="345"/>
      <c r="AU32" s="360"/>
      <c r="AV32" s="348"/>
      <c r="AW32" s="341"/>
      <c r="AX32" s="340"/>
      <c r="AY32" s="341"/>
      <c r="AZ32" s="335"/>
      <c r="BA32" s="342"/>
      <c r="BB32" s="335"/>
      <c r="BC32" s="334"/>
      <c r="BD32" s="338"/>
      <c r="BE32" s="313"/>
      <c r="BF32" s="315"/>
    </row>
    <row r="33" spans="1:83" ht="16.5" customHeight="1" thickBot="1">
      <c r="A33" s="504" t="s">
        <v>35</v>
      </c>
      <c r="B33" s="502"/>
      <c r="C33" s="502"/>
      <c r="D33" s="502"/>
      <c r="E33" s="502"/>
      <c r="F33" s="503"/>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73"/>
      <c r="AL33" s="75"/>
      <c r="AP33" s="13"/>
      <c r="AQ33" s="13"/>
      <c r="AR33" s="385"/>
      <c r="AS33" s="343" t="str">
        <f ca="1">IF(AS31="","",IFERROR(INDEX(INDIRECT("$B$" &amp; AS31+11 &amp;  ":$F$31"),MATCH("FW2",INDIRECT("$B$" &amp; AS31+11 &amp; ":$B$31"),0),2),""))</f>
        <v/>
      </c>
      <c r="AT33" s="344"/>
      <c r="AU33" s="346" t="str">
        <f ca="1">IF(AS31="","",IFERROR(INDEX(INDIRECT("$B$" &amp; AS31+11 &amp;  ":$F$31"),MATCH("FW2",INDIRECT("$B$" &amp; AS31+11 &amp; ":$B$31"),0),5),""))</f>
        <v/>
      </c>
      <c r="AV33" s="340"/>
      <c r="AW33" s="341">
        <f>IF(90000&lt;=AV33,90000,AV33)</f>
        <v>0</v>
      </c>
      <c r="AX33" s="340"/>
      <c r="AY33" s="341">
        <f>IF(10000&lt;=AX33,10000,AX33)</f>
        <v>0</v>
      </c>
      <c r="AZ33" s="335"/>
      <c r="BA33" s="342"/>
      <c r="BB33" s="335"/>
      <c r="BC33" s="334"/>
      <c r="BD33" s="338"/>
      <c r="BE33" s="313"/>
      <c r="BF33" s="315"/>
    </row>
    <row r="34" spans="1:83" ht="16.5" customHeight="1" thickBot="1">
      <c r="AO34" s="35"/>
      <c r="AP34" s="13"/>
      <c r="AQ34" s="13"/>
      <c r="AR34" s="385"/>
      <c r="AS34" s="343"/>
      <c r="AT34" s="345"/>
      <c r="AU34" s="523"/>
      <c r="AV34" s="348"/>
      <c r="AW34" s="341"/>
      <c r="AX34" s="340"/>
      <c r="AY34" s="341"/>
      <c r="AZ34" s="335"/>
      <c r="BA34" s="342"/>
      <c r="BB34" s="335"/>
      <c r="BC34" s="334"/>
      <c r="BD34" s="338"/>
      <c r="BE34" s="313"/>
      <c r="BF34" s="315"/>
      <c r="CA34" s="4"/>
      <c r="CB34" s="4"/>
      <c r="CC34" s="4"/>
      <c r="CD34" s="4"/>
      <c r="CE34" s="4"/>
    </row>
    <row r="35" spans="1:83" ht="20.100000000000001" customHeight="1">
      <c r="A35" s="442" t="s">
        <v>5</v>
      </c>
      <c r="B35" s="443"/>
      <c r="C35" s="461" t="s">
        <v>6</v>
      </c>
      <c r="D35" s="423"/>
      <c r="E35" s="499" t="s">
        <v>111</v>
      </c>
      <c r="F35" s="447" t="s">
        <v>8</v>
      </c>
      <c r="G35" s="465" t="s">
        <v>36</v>
      </c>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7"/>
      <c r="AL35" s="36" t="s">
        <v>37</v>
      </c>
      <c r="AM35" s="37" t="s">
        <v>38</v>
      </c>
      <c r="AN35" s="37" t="s">
        <v>39</v>
      </c>
      <c r="AO35" s="38" t="s">
        <v>40</v>
      </c>
      <c r="AR35" s="385"/>
      <c r="AS35" s="343" t="str">
        <f ca="1">IF(AS33="","",IFERROR(INDEX(INDIRECT("$B$" &amp; AS33+11 &amp;  ":$F$31"),MATCH("FW2",INDIRECT("$B$" &amp; AS33+11 &amp; ":$B$31"),0),2),""))</f>
        <v/>
      </c>
      <c r="AT35" s="344"/>
      <c r="AU35" s="346" t="str">
        <f ca="1">IF(AS33="","",IFERROR(INDEX(INDIRECT("$B$" &amp; AS33+11 &amp;  ":$F$31"),MATCH("FW2",INDIRECT("$B$" &amp; AS33+11 &amp; ":$B$31"),0),5),""))</f>
        <v/>
      </c>
      <c r="AV35" s="340"/>
      <c r="AW35" s="341">
        <f>IF(90000&lt;=AV35,90000,AV35)</f>
        <v>0</v>
      </c>
      <c r="AX35" s="340"/>
      <c r="AY35" s="341">
        <f>IF(10000&lt;=AX35,10000,AX35)</f>
        <v>0</v>
      </c>
      <c r="AZ35" s="335"/>
      <c r="BA35" s="342"/>
      <c r="BB35" s="335"/>
      <c r="BC35" s="334"/>
      <c r="BD35" s="338"/>
      <c r="BE35" s="313"/>
      <c r="BF35" s="315"/>
      <c r="CA35" s="4"/>
      <c r="CB35" s="4"/>
      <c r="CC35" s="4"/>
      <c r="CD35" s="4"/>
      <c r="CE35" s="4"/>
    </row>
    <row r="36" spans="1:83" ht="20.100000000000001" customHeight="1">
      <c r="A36" s="459"/>
      <c r="B36" s="460"/>
      <c r="C36" s="462"/>
      <c r="D36" s="463"/>
      <c r="E36" s="500"/>
      <c r="F36" s="464"/>
      <c r="G36" s="39">
        <f>日付!B11</f>
        <v>44531</v>
      </c>
      <c r="H36" s="39">
        <f>日付!C11</f>
        <v>44532</v>
      </c>
      <c r="I36" s="39">
        <f>日付!D11</f>
        <v>44533</v>
      </c>
      <c r="J36" s="39">
        <f>日付!E11</f>
        <v>44534</v>
      </c>
      <c r="K36" s="39">
        <f>日付!F11</f>
        <v>44535</v>
      </c>
      <c r="L36" s="39">
        <f>日付!G11</f>
        <v>44536</v>
      </c>
      <c r="M36" s="39">
        <f>日付!H11</f>
        <v>44537</v>
      </c>
      <c r="N36" s="39">
        <f>日付!I11</f>
        <v>44538</v>
      </c>
      <c r="O36" s="39">
        <f>日付!J11</f>
        <v>44539</v>
      </c>
      <c r="P36" s="39">
        <f>日付!K11</f>
        <v>44540</v>
      </c>
      <c r="Q36" s="39">
        <f>日付!L11</f>
        <v>44541</v>
      </c>
      <c r="R36" s="39">
        <f>日付!M11</f>
        <v>44542</v>
      </c>
      <c r="S36" s="39">
        <f>日付!N11</f>
        <v>44543</v>
      </c>
      <c r="T36" s="39">
        <f>日付!O11</f>
        <v>44544</v>
      </c>
      <c r="U36" s="39">
        <f>日付!P11</f>
        <v>44545</v>
      </c>
      <c r="V36" s="39">
        <f>日付!Q11</f>
        <v>44546</v>
      </c>
      <c r="W36" s="39">
        <f>日付!R11</f>
        <v>44547</v>
      </c>
      <c r="X36" s="39">
        <f>日付!S11</f>
        <v>44548</v>
      </c>
      <c r="Y36" s="39">
        <f>日付!T11</f>
        <v>44549</v>
      </c>
      <c r="Z36" s="39">
        <f>日付!U11</f>
        <v>44550</v>
      </c>
      <c r="AA36" s="39">
        <f>日付!V11</f>
        <v>44551</v>
      </c>
      <c r="AB36" s="39">
        <f>日付!W11</f>
        <v>44552</v>
      </c>
      <c r="AC36" s="39">
        <f>日付!X11</f>
        <v>44553</v>
      </c>
      <c r="AD36" s="39">
        <f>日付!Y11</f>
        <v>44554</v>
      </c>
      <c r="AE36" s="39">
        <f>日付!Z11</f>
        <v>44555</v>
      </c>
      <c r="AF36" s="39">
        <f>日付!AA11</f>
        <v>44556</v>
      </c>
      <c r="AG36" s="39">
        <f>日付!AB11</f>
        <v>44557</v>
      </c>
      <c r="AH36" s="39">
        <f>日付!AC11</f>
        <v>44558</v>
      </c>
      <c r="AI36" s="39">
        <f>日付!AD11</f>
        <v>44559</v>
      </c>
      <c r="AJ36" s="39">
        <f>日付!AE11</f>
        <v>44560</v>
      </c>
      <c r="AK36" s="39">
        <f>日付!AF11</f>
        <v>44561</v>
      </c>
      <c r="AL36" s="468" t="s">
        <v>41</v>
      </c>
      <c r="AM36" s="480" t="s">
        <v>42</v>
      </c>
      <c r="AN36" s="506">
        <f>COUNTIF($G$32:$AK$32,1)+COUNTIF($G$32:$AK$32,2)+COUNTIF($G$32:$AK$32,3)</f>
        <v>0</v>
      </c>
      <c r="AO36" s="509">
        <f>AN36+【11月】月集計表!AO36</f>
        <v>0</v>
      </c>
      <c r="AR36" s="385"/>
      <c r="AS36" s="343"/>
      <c r="AT36" s="345"/>
      <c r="AU36" s="523"/>
      <c r="AV36" s="348"/>
      <c r="AW36" s="341"/>
      <c r="AX36" s="340"/>
      <c r="AY36" s="341"/>
      <c r="AZ36" s="335"/>
      <c r="BA36" s="342"/>
      <c r="BB36" s="335"/>
      <c r="BC36" s="334"/>
      <c r="BD36" s="338"/>
      <c r="BE36" s="313"/>
      <c r="BF36" s="315"/>
      <c r="CA36" s="4"/>
      <c r="CB36" s="4"/>
      <c r="CC36" s="4"/>
      <c r="CD36" s="4"/>
      <c r="CE36" s="4"/>
    </row>
    <row r="37" spans="1:83" ht="16.5" customHeight="1">
      <c r="A37" s="452" t="s">
        <v>43</v>
      </c>
      <c r="B37" s="512"/>
      <c r="C37" s="516">
        <v>1</v>
      </c>
      <c r="D37" s="517"/>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69"/>
      <c r="AM37" s="481"/>
      <c r="AN37" s="507"/>
      <c r="AO37" s="510"/>
      <c r="AR37" s="385"/>
      <c r="AS37" s="343" t="str">
        <f ca="1">IF(AS35="","",IFERROR(INDEX(INDIRECT("$B$" &amp; AS35+11 &amp;  ":$F$31"),MATCH("FW2",INDIRECT("$B$" &amp; AS35+11 &amp; ":$B$31"),0),2),""))</f>
        <v/>
      </c>
      <c r="AT37" s="344"/>
      <c r="AU37" s="346" t="str">
        <f ca="1">IF(AS35="","",IFERROR(INDEX(INDIRECT("$B$" &amp; AS35+11 &amp;  ":$F$31"),MATCH("FW2",INDIRECT("$B$" &amp; AS35+11 &amp; ":$B$31"),0),5),""))</f>
        <v/>
      </c>
      <c r="AV37" s="340"/>
      <c r="AW37" s="341">
        <f>IF(90000&lt;=AV37,90000,AV37)</f>
        <v>0</v>
      </c>
      <c r="AX37" s="340"/>
      <c r="AY37" s="341">
        <f>IF(10000&lt;=AX37,10000,AX37)</f>
        <v>0</v>
      </c>
      <c r="AZ37" s="335"/>
      <c r="BA37" s="342"/>
      <c r="BB37" s="335"/>
      <c r="BC37" s="334"/>
      <c r="BD37" s="338"/>
      <c r="BE37" s="313"/>
      <c r="BF37" s="315"/>
      <c r="CA37" s="4"/>
      <c r="CB37" s="4"/>
      <c r="CC37" s="4"/>
      <c r="CD37" s="4"/>
      <c r="CE37" s="4"/>
    </row>
    <row r="38" spans="1:83" ht="16.5" customHeight="1" thickBot="1">
      <c r="A38" s="453"/>
      <c r="B38" s="513"/>
      <c r="C38" s="471">
        <v>2</v>
      </c>
      <c r="D38" s="472"/>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69"/>
      <c r="AM38" s="505"/>
      <c r="AN38" s="508"/>
      <c r="AO38" s="511"/>
      <c r="AR38" s="386"/>
      <c r="AS38" s="349"/>
      <c r="AT38" s="350"/>
      <c r="AU38" s="525"/>
      <c r="AV38" s="352"/>
      <c r="AW38" s="353"/>
      <c r="AX38" s="354"/>
      <c r="AY38" s="353"/>
      <c r="AZ38" s="336"/>
      <c r="BA38" s="355"/>
      <c r="BB38" s="336"/>
      <c r="BC38" s="337"/>
      <c r="BD38" s="339"/>
      <c r="BE38" s="314"/>
      <c r="BF38" s="316"/>
      <c r="CA38" s="4"/>
      <c r="CB38" s="4"/>
      <c r="CC38" s="4"/>
      <c r="CD38" s="4"/>
      <c r="CE38" s="4"/>
    </row>
    <row r="39" spans="1:83" ht="16.5" customHeight="1">
      <c r="A39" s="453"/>
      <c r="B39" s="513"/>
      <c r="C39" s="471">
        <v>3</v>
      </c>
      <c r="D39" s="472"/>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69"/>
      <c r="AM39" s="480" t="s">
        <v>45</v>
      </c>
      <c r="AN39" s="506">
        <f>COUNTIF($G$32:$AK$32,2)+COUNTIF($G$32:$AK$32,3)</f>
        <v>0</v>
      </c>
      <c r="AO39" s="509">
        <f>AN39+【11月】月集計表!AO39</f>
        <v>0</v>
      </c>
      <c r="AR39" s="384" t="s">
        <v>138</v>
      </c>
      <c r="AS39" s="387" t="str">
        <f>IFERROR(INDEX($B$11:$F$31,MATCH("FW3",$B$11:$B$31,0),2),"")</f>
        <v/>
      </c>
      <c r="AT39" s="389"/>
      <c r="AU39" s="391" t="str">
        <f>IFERROR(INDEX($B$11:$F$31,MATCH("FW3",$B$11:$B$31,0),5),"")</f>
        <v/>
      </c>
      <c r="AV39" s="365"/>
      <c r="AW39" s="361">
        <f>IF(90000&lt;=AV39,90000,AV39)</f>
        <v>0</v>
      </c>
      <c r="AX39" s="365"/>
      <c r="AY39" s="361">
        <f>IF(10000&lt;=AX39,10000,AX39)</f>
        <v>0</v>
      </c>
      <c r="AZ39" s="362"/>
      <c r="BA39" s="363"/>
      <c r="BB39" s="362"/>
      <c r="BC39" s="364"/>
      <c r="BD39" s="356"/>
      <c r="BE39" s="357"/>
      <c r="BF39" s="358"/>
      <c r="CA39" s="4"/>
      <c r="CB39" s="4"/>
      <c r="CC39" s="4"/>
      <c r="CD39" s="4"/>
      <c r="CE39" s="4"/>
    </row>
    <row r="40" spans="1:83" ht="16.5" customHeight="1">
      <c r="A40" s="453"/>
      <c r="B40" s="513"/>
      <c r="C40" s="471">
        <v>4</v>
      </c>
      <c r="D40" s="472"/>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469"/>
      <c r="AM40" s="481"/>
      <c r="AN40" s="507"/>
      <c r="AO40" s="526"/>
      <c r="AR40" s="385"/>
      <c r="AS40" s="388"/>
      <c r="AT40" s="390"/>
      <c r="AU40" s="523"/>
      <c r="AV40" s="348"/>
      <c r="AW40" s="341"/>
      <c r="AX40" s="340"/>
      <c r="AY40" s="341"/>
      <c r="AZ40" s="335"/>
      <c r="BA40" s="342"/>
      <c r="BB40" s="335"/>
      <c r="BC40" s="334"/>
      <c r="BD40" s="338"/>
      <c r="BE40" s="313"/>
      <c r="BF40" s="315"/>
      <c r="CA40" s="4"/>
      <c r="CB40" s="4"/>
      <c r="CC40" s="4"/>
      <c r="CD40" s="4"/>
      <c r="CE40" s="4"/>
    </row>
    <row r="41" spans="1:83" ht="16.5" customHeight="1">
      <c r="A41" s="453"/>
      <c r="B41" s="513"/>
      <c r="C41" s="471">
        <v>5</v>
      </c>
      <c r="D41" s="472"/>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469"/>
      <c r="AM41" s="505"/>
      <c r="AN41" s="508"/>
      <c r="AO41" s="527"/>
      <c r="AR41" s="385"/>
      <c r="AS41" s="343" t="str">
        <f ca="1">IF(AS39="","",IFERROR(INDEX(INDIRECT("$B$" &amp; AS39+11 &amp;  ":$F$31"),MATCH("FW3",INDIRECT("$B$" &amp; AS39+11 &amp; ":$B$31"),0),2),""))</f>
        <v/>
      </c>
      <c r="AT41" s="344"/>
      <c r="AU41" s="359" t="str">
        <f ca="1">IF(AS39="","",IFERROR(INDEX(INDIRECT("$B$" &amp; AS39+11 &amp;  ":$F$31"),MATCH("FW3",INDIRECT("$B$" &amp; AS39+11 &amp; ":$B$31"),0),5),""))</f>
        <v/>
      </c>
      <c r="AV41" s="340"/>
      <c r="AW41" s="341">
        <f>IF(90000&lt;=AV41,90000,AV41)</f>
        <v>0</v>
      </c>
      <c r="AX41" s="340"/>
      <c r="AY41" s="341">
        <f>IF(10000&lt;=AX41,10000,AX41)</f>
        <v>0</v>
      </c>
      <c r="AZ41" s="335"/>
      <c r="BA41" s="342"/>
      <c r="BB41" s="335"/>
      <c r="BC41" s="334"/>
      <c r="BD41" s="338"/>
      <c r="BE41" s="313"/>
      <c r="BF41" s="315"/>
      <c r="CA41" s="4"/>
      <c r="CB41" s="4"/>
      <c r="CC41" s="4"/>
      <c r="CD41" s="4"/>
      <c r="CE41" s="4"/>
    </row>
    <row r="42" spans="1:83" ht="16.5" customHeight="1">
      <c r="A42" s="453"/>
      <c r="B42" s="513"/>
      <c r="C42" s="471">
        <v>6</v>
      </c>
      <c r="D42" s="472"/>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469"/>
      <c r="AM42" s="480" t="s">
        <v>52</v>
      </c>
      <c r="AN42" s="506">
        <f>COUNTIF($G$32:$AK$32,3)</f>
        <v>0</v>
      </c>
      <c r="AO42" s="509">
        <f>AN42+【11月】月集計表!AO42</f>
        <v>0</v>
      </c>
      <c r="AR42" s="385"/>
      <c r="AS42" s="343"/>
      <c r="AT42" s="345"/>
      <c r="AU42" s="360"/>
      <c r="AV42" s="348"/>
      <c r="AW42" s="341"/>
      <c r="AX42" s="340"/>
      <c r="AY42" s="341"/>
      <c r="AZ42" s="335"/>
      <c r="BA42" s="342"/>
      <c r="BB42" s="335"/>
      <c r="BC42" s="334"/>
      <c r="BD42" s="338"/>
      <c r="BE42" s="313"/>
      <c r="BF42" s="315"/>
      <c r="CA42" s="4"/>
      <c r="CB42" s="4"/>
      <c r="CC42" s="4"/>
      <c r="CD42" s="4"/>
      <c r="CE42" s="4"/>
    </row>
    <row r="43" spans="1:83" ht="16.5" customHeight="1">
      <c r="A43" s="453"/>
      <c r="B43" s="513"/>
      <c r="C43" s="471">
        <v>7</v>
      </c>
      <c r="D43" s="472"/>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469"/>
      <c r="AM43" s="481"/>
      <c r="AN43" s="507"/>
      <c r="AO43" s="510"/>
      <c r="AR43" s="385"/>
      <c r="AS43" s="343" t="str">
        <f ca="1">IF(AS41="","",IFERROR(INDEX(INDIRECT("$B$" &amp; AS41+11 &amp;  ":$F$31"),MATCH("FW3",INDIRECT("$B$" &amp; AS41+11 &amp; ":$B$31"),0),2),""))</f>
        <v/>
      </c>
      <c r="AT43" s="344"/>
      <c r="AU43" s="346" t="str">
        <f ca="1">IF(AS41="","",IFERROR(INDEX(INDIRECT("$B$" &amp; AS41+11 &amp;  ":$F$31"),MATCH("FW3",INDIRECT("$B$" &amp; AS41+11 &amp; ":$B$31"),0),5),""))</f>
        <v/>
      </c>
      <c r="AV43" s="340"/>
      <c r="AW43" s="341">
        <f>IF(90000&lt;=AV43,90000,AV43)</f>
        <v>0</v>
      </c>
      <c r="AX43" s="340"/>
      <c r="AY43" s="341">
        <f>IF(10000&lt;=AX43,10000,AX43)</f>
        <v>0</v>
      </c>
      <c r="AZ43" s="335"/>
      <c r="BA43" s="342"/>
      <c r="BB43" s="335"/>
      <c r="BC43" s="334"/>
      <c r="BD43" s="338"/>
      <c r="BE43" s="313"/>
      <c r="BF43" s="315"/>
      <c r="CA43" s="4"/>
      <c r="CB43" s="4"/>
      <c r="CC43" s="4"/>
      <c r="CD43" s="4"/>
      <c r="CE43" s="4"/>
    </row>
    <row r="44" spans="1:83" ht="17.25" customHeight="1">
      <c r="A44" s="453"/>
      <c r="B44" s="513"/>
      <c r="C44" s="471">
        <v>8</v>
      </c>
      <c r="D44" s="472"/>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469"/>
      <c r="AM44" s="505"/>
      <c r="AN44" s="508"/>
      <c r="AO44" s="511"/>
      <c r="AR44" s="385"/>
      <c r="AS44" s="343"/>
      <c r="AT44" s="345"/>
      <c r="AU44" s="523"/>
      <c r="AV44" s="348"/>
      <c r="AW44" s="341"/>
      <c r="AX44" s="340"/>
      <c r="AY44" s="341"/>
      <c r="AZ44" s="335"/>
      <c r="BA44" s="342"/>
      <c r="BB44" s="335"/>
      <c r="BC44" s="334"/>
      <c r="BD44" s="338"/>
      <c r="BE44" s="313"/>
      <c r="BF44" s="315"/>
      <c r="CA44" s="4"/>
      <c r="CB44" s="4"/>
      <c r="CC44" s="4"/>
      <c r="CD44" s="4"/>
      <c r="CE44" s="4"/>
    </row>
    <row r="45" spans="1:83" ht="17.25" customHeight="1">
      <c r="A45" s="453"/>
      <c r="B45" s="513"/>
      <c r="C45" s="471">
        <v>9</v>
      </c>
      <c r="D45" s="472"/>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69"/>
      <c r="AM45" s="480" t="s">
        <v>53</v>
      </c>
      <c r="AN45" s="483">
        <f>SUM(AN36:AN44)</f>
        <v>0</v>
      </c>
      <c r="AO45" s="486">
        <f>SUM(AO36:AO44)</f>
        <v>0</v>
      </c>
      <c r="AR45" s="385"/>
      <c r="AS45" s="343" t="str">
        <f ca="1">IF(AS43="","",IFERROR(INDEX(INDIRECT("$B$" &amp; AS43+11 &amp;  ":$F$31"),MATCH("FW3",INDIRECT("$B$" &amp; AS43+11 &amp; ":$B$31"),0),2),""))</f>
        <v/>
      </c>
      <c r="AT45" s="344"/>
      <c r="AU45" s="346" t="str">
        <f ca="1">IF(AS43="","",IFERROR(INDEX(INDIRECT("$B$" &amp; AS43+11 &amp;  ":$F$31"),MATCH("FW3",INDIRECT("$B$" &amp; AS43+11 &amp; ":$B$31"),0),5),""))</f>
        <v/>
      </c>
      <c r="AV45" s="340"/>
      <c r="AW45" s="341">
        <f>IF(90000&lt;=AV45,90000,AV45)</f>
        <v>0</v>
      </c>
      <c r="AX45" s="340"/>
      <c r="AY45" s="341">
        <f>IF(10000&lt;=AX45,10000,AX45)</f>
        <v>0</v>
      </c>
      <c r="AZ45" s="335"/>
      <c r="BA45" s="342"/>
      <c r="BB45" s="335"/>
      <c r="BC45" s="334"/>
      <c r="BD45" s="338"/>
      <c r="BE45" s="313"/>
      <c r="BF45" s="315"/>
      <c r="CA45" s="4"/>
      <c r="CB45" s="4"/>
      <c r="CC45" s="4"/>
      <c r="CD45" s="4"/>
      <c r="CE45" s="4"/>
    </row>
    <row r="46" spans="1:83" ht="17.25" customHeight="1">
      <c r="A46" s="453"/>
      <c r="B46" s="513"/>
      <c r="C46" s="471">
        <v>10</v>
      </c>
      <c r="D46" s="472"/>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69"/>
      <c r="AM46" s="481"/>
      <c r="AN46" s="484"/>
      <c r="AO46" s="487"/>
      <c r="AR46" s="385"/>
      <c r="AS46" s="343"/>
      <c r="AT46" s="345"/>
      <c r="AU46" s="523"/>
      <c r="AV46" s="348"/>
      <c r="AW46" s="341"/>
      <c r="AX46" s="340"/>
      <c r="AY46" s="341"/>
      <c r="AZ46" s="335"/>
      <c r="BA46" s="342"/>
      <c r="BB46" s="335"/>
      <c r="BC46" s="334"/>
      <c r="BD46" s="338"/>
      <c r="BE46" s="313"/>
      <c r="BF46" s="315"/>
      <c r="CA46" s="4"/>
      <c r="CB46" s="4"/>
      <c r="CC46" s="4"/>
      <c r="CD46" s="4"/>
      <c r="CE46" s="4"/>
    </row>
    <row r="47" spans="1:83" ht="17.25" customHeight="1" thickBot="1">
      <c r="A47" s="453"/>
      <c r="B47" s="513"/>
      <c r="C47" s="471">
        <v>11</v>
      </c>
      <c r="D47" s="472"/>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70"/>
      <c r="AM47" s="482"/>
      <c r="AN47" s="485"/>
      <c r="AO47" s="488"/>
      <c r="AP47" s="8"/>
      <c r="AQ47" s="8"/>
      <c r="AR47" s="385"/>
      <c r="AS47" s="343" t="str">
        <f ca="1">IF(AS45="","",IFERROR(INDEX(INDIRECT("$B$" &amp; AS45+11 &amp;  ":$F$31"),MATCH("FW3",INDIRECT("$B$" &amp; AS45+11 &amp; ":$B$31"),0),2),""))</f>
        <v/>
      </c>
      <c r="AT47" s="344"/>
      <c r="AU47" s="346" t="str">
        <f ca="1">IF(AS45="","",IFERROR(INDEX(INDIRECT("$B$" &amp; AS45+11 &amp;  ":$F$31"),MATCH("FW3",INDIRECT("$B$" &amp; AS45+11 &amp; ":$B$31"),0),5),""))</f>
        <v/>
      </c>
      <c r="AV47" s="340"/>
      <c r="AW47" s="341">
        <f>IF(90000&lt;=AV47,90000,AV47)</f>
        <v>0</v>
      </c>
      <c r="AX47" s="340"/>
      <c r="AY47" s="341">
        <f>IF(10000&lt;=AX47,10000,AX47)</f>
        <v>0</v>
      </c>
      <c r="AZ47" s="335"/>
      <c r="BA47" s="342"/>
      <c r="BB47" s="335"/>
      <c r="BC47" s="334"/>
      <c r="BD47" s="338"/>
      <c r="BE47" s="313"/>
      <c r="BF47" s="315"/>
    </row>
    <row r="48" spans="1:83" ht="17.25" customHeight="1" thickBot="1">
      <c r="A48" s="453"/>
      <c r="B48" s="513"/>
      <c r="C48" s="471">
        <v>12</v>
      </c>
      <c r="D48" s="472"/>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67"/>
      <c r="AM48" s="44"/>
      <c r="AN48" s="45"/>
      <c r="AO48" s="46"/>
      <c r="AP48" s="46"/>
      <c r="AQ48" s="46"/>
      <c r="AR48" s="386"/>
      <c r="AS48" s="349"/>
      <c r="AT48" s="350"/>
      <c r="AU48" s="525"/>
      <c r="AV48" s="352"/>
      <c r="AW48" s="353"/>
      <c r="AX48" s="354"/>
      <c r="AY48" s="353"/>
      <c r="AZ48" s="336"/>
      <c r="BA48" s="355"/>
      <c r="BB48" s="336"/>
      <c r="BC48" s="337"/>
      <c r="BD48" s="339"/>
      <c r="BE48" s="314"/>
      <c r="BF48" s="316"/>
    </row>
    <row r="49" spans="1:58" ht="16.5" customHeight="1">
      <c r="A49" s="453"/>
      <c r="B49" s="513"/>
      <c r="C49" s="471">
        <v>13</v>
      </c>
      <c r="D49" s="472"/>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68"/>
      <c r="AM49" s="46"/>
      <c r="AN49" s="46"/>
      <c r="AO49" s="46"/>
      <c r="AP49" s="46"/>
      <c r="AQ49" s="46"/>
      <c r="AR49" s="317" t="s">
        <v>139</v>
      </c>
      <c r="AS49" s="318"/>
      <c r="AT49" s="319"/>
      <c r="AU49" s="323"/>
      <c r="AV49" s="325">
        <f t="shared" ref="AV49:BE49" si="14">SUM(AV19:AV48)</f>
        <v>0</v>
      </c>
      <c r="AW49" s="327">
        <f t="shared" si="14"/>
        <v>0</v>
      </c>
      <c r="AX49" s="325">
        <f t="shared" si="14"/>
        <v>0</v>
      </c>
      <c r="AY49" s="327">
        <f t="shared" si="14"/>
        <v>0</v>
      </c>
      <c r="AZ49" s="325">
        <f>SUM(AZ19:AZ48)</f>
        <v>0</v>
      </c>
      <c r="BA49" s="327">
        <f>SUM(BA19:BA48)</f>
        <v>0</v>
      </c>
      <c r="BB49" s="325">
        <f>SUM(BB19:BB48)</f>
        <v>0</v>
      </c>
      <c r="BC49" s="329">
        <f>SUM(BC19:BC48)</f>
        <v>0</v>
      </c>
      <c r="BD49" s="327">
        <f t="shared" si="14"/>
        <v>0</v>
      </c>
      <c r="BE49" s="325">
        <f t="shared" si="14"/>
        <v>0</v>
      </c>
      <c r="BF49" s="332"/>
    </row>
    <row r="50" spans="1:58" ht="16.5" customHeight="1" thickBot="1">
      <c r="A50" s="514"/>
      <c r="B50" s="515"/>
      <c r="C50" s="518" t="s">
        <v>54</v>
      </c>
      <c r="D50" s="519"/>
      <c r="E50" s="519"/>
      <c r="F50" s="520"/>
      <c r="G50" s="49">
        <f>COUNTIF(G37:G49,"出")</f>
        <v>0</v>
      </c>
      <c r="H50" s="49">
        <f t="shared" ref="H50:AK50" si="15">COUNTIF(H37:H49,"出")</f>
        <v>0</v>
      </c>
      <c r="I50" s="49">
        <f t="shared" si="15"/>
        <v>0</v>
      </c>
      <c r="J50" s="49">
        <f t="shared" si="15"/>
        <v>0</v>
      </c>
      <c r="K50" s="49">
        <f t="shared" si="15"/>
        <v>0</v>
      </c>
      <c r="L50" s="49">
        <f t="shared" si="15"/>
        <v>0</v>
      </c>
      <c r="M50" s="49">
        <f t="shared" si="15"/>
        <v>0</v>
      </c>
      <c r="N50" s="49">
        <f t="shared" si="15"/>
        <v>0</v>
      </c>
      <c r="O50" s="49">
        <f t="shared" si="15"/>
        <v>0</v>
      </c>
      <c r="P50" s="49">
        <f t="shared" si="15"/>
        <v>0</v>
      </c>
      <c r="Q50" s="49">
        <f t="shared" si="15"/>
        <v>0</v>
      </c>
      <c r="R50" s="49">
        <f t="shared" si="15"/>
        <v>0</v>
      </c>
      <c r="S50" s="49">
        <f t="shared" si="15"/>
        <v>0</v>
      </c>
      <c r="T50" s="49">
        <f t="shared" si="15"/>
        <v>0</v>
      </c>
      <c r="U50" s="49">
        <f t="shared" si="15"/>
        <v>0</v>
      </c>
      <c r="V50" s="49">
        <f t="shared" si="15"/>
        <v>0</v>
      </c>
      <c r="W50" s="49">
        <f t="shared" si="15"/>
        <v>0</v>
      </c>
      <c r="X50" s="49">
        <f t="shared" si="15"/>
        <v>0</v>
      </c>
      <c r="Y50" s="49">
        <f t="shared" si="15"/>
        <v>0</v>
      </c>
      <c r="Z50" s="49">
        <f t="shared" si="15"/>
        <v>0</v>
      </c>
      <c r="AA50" s="49">
        <f t="shared" si="15"/>
        <v>0</v>
      </c>
      <c r="AB50" s="49">
        <f t="shared" si="15"/>
        <v>0</v>
      </c>
      <c r="AC50" s="49">
        <f t="shared" si="15"/>
        <v>0</v>
      </c>
      <c r="AD50" s="49">
        <f t="shared" si="15"/>
        <v>0</v>
      </c>
      <c r="AE50" s="49">
        <f t="shared" si="15"/>
        <v>0</v>
      </c>
      <c r="AF50" s="49">
        <f t="shared" si="15"/>
        <v>0</v>
      </c>
      <c r="AG50" s="49">
        <f t="shared" si="15"/>
        <v>0</v>
      </c>
      <c r="AH50" s="49">
        <f t="shared" si="15"/>
        <v>0</v>
      </c>
      <c r="AI50" s="49">
        <f t="shared" si="15"/>
        <v>0</v>
      </c>
      <c r="AJ50" s="49">
        <f t="shared" si="15"/>
        <v>0</v>
      </c>
      <c r="AK50" s="49">
        <f t="shared" si="15"/>
        <v>0</v>
      </c>
      <c r="AL50" s="68"/>
      <c r="AM50" s="46"/>
      <c r="AN50" s="46"/>
      <c r="AO50" s="46"/>
      <c r="AP50" s="46"/>
      <c r="AQ50" s="46"/>
      <c r="AR50" s="320"/>
      <c r="AS50" s="321"/>
      <c r="AT50" s="322"/>
      <c r="AU50" s="324"/>
      <c r="AV50" s="326"/>
      <c r="AW50" s="328"/>
      <c r="AX50" s="326"/>
      <c r="AY50" s="328"/>
      <c r="AZ50" s="326"/>
      <c r="BA50" s="328"/>
      <c r="BB50" s="326"/>
      <c r="BC50" s="330"/>
      <c r="BD50" s="328"/>
      <c r="BE50" s="331"/>
      <c r="BF50" s="333"/>
    </row>
    <row r="51" spans="1:58" ht="16.5" customHeight="1">
      <c r="AL51" s="46"/>
      <c r="AM51" s="46"/>
      <c r="AN51" s="46"/>
      <c r="AO51" s="46"/>
      <c r="AP51" s="13"/>
      <c r="AQ51" s="13"/>
      <c r="AR51" s="307" t="s">
        <v>140</v>
      </c>
      <c r="AS51" s="308"/>
      <c r="AT51" s="308"/>
      <c r="AU51" s="90"/>
      <c r="AV51" s="91">
        <f>SUM(AV9:AV18)</f>
        <v>0</v>
      </c>
      <c r="AW51" s="138">
        <f t="shared" ref="AW51:BE51" si="16">SUM(AW9:AW18)</f>
        <v>0</v>
      </c>
      <c r="AX51" s="93">
        <f t="shared" si="16"/>
        <v>0</v>
      </c>
      <c r="AY51" s="94">
        <f t="shared" si="16"/>
        <v>0</v>
      </c>
      <c r="AZ51" s="91">
        <f>SUM(AZ9:AZ18)</f>
        <v>0</v>
      </c>
      <c r="BA51" s="138">
        <f t="shared" si="16"/>
        <v>0</v>
      </c>
      <c r="BB51" s="91">
        <f t="shared" si="16"/>
        <v>0</v>
      </c>
      <c r="BC51" s="95">
        <f t="shared" si="16"/>
        <v>0</v>
      </c>
      <c r="BD51" s="94">
        <f t="shared" si="16"/>
        <v>0</v>
      </c>
      <c r="BE51" s="96">
        <f t="shared" si="16"/>
        <v>0</v>
      </c>
      <c r="BF51" s="97"/>
    </row>
    <row r="52" spans="1:58" ht="16.5" customHeight="1">
      <c r="A52" s="489" t="s">
        <v>55</v>
      </c>
      <c r="B52" s="490"/>
      <c r="C52" s="490"/>
      <c r="D52" s="490"/>
      <c r="E52" s="491"/>
      <c r="F52" s="143" t="s">
        <v>56</v>
      </c>
      <c r="G52" s="142" t="s">
        <v>32</v>
      </c>
      <c r="H52" s="142" t="s">
        <v>30</v>
      </c>
      <c r="I52" s="142" t="s">
        <v>31</v>
      </c>
      <c r="J52" s="142" t="s">
        <v>57</v>
      </c>
      <c r="K52" s="142" t="s">
        <v>58</v>
      </c>
      <c r="L52" s="142" t="s">
        <v>59</v>
      </c>
      <c r="M52" s="142" t="s">
        <v>60</v>
      </c>
      <c r="N52" s="142" t="s">
        <v>61</v>
      </c>
      <c r="O52" s="142" t="s">
        <v>62</v>
      </c>
      <c r="P52" s="142" t="s">
        <v>63</v>
      </c>
      <c r="Q52" s="142" t="s">
        <v>64</v>
      </c>
      <c r="R52" s="142" t="s">
        <v>65</v>
      </c>
      <c r="S52" s="142" t="s">
        <v>66</v>
      </c>
      <c r="T52" s="142" t="s">
        <v>67</v>
      </c>
      <c r="U52" s="142" t="s">
        <v>68</v>
      </c>
      <c r="V52" s="142" t="s">
        <v>69</v>
      </c>
      <c r="W52" s="473" t="s">
        <v>70</v>
      </c>
      <c r="X52" s="474"/>
      <c r="Y52" s="475"/>
      <c r="AL52" s="46"/>
      <c r="AM52" s="46"/>
      <c r="AN52" s="46"/>
      <c r="AO52" s="46"/>
      <c r="AP52" s="46"/>
      <c r="AQ52" s="46"/>
      <c r="AR52" s="309" t="s">
        <v>141</v>
      </c>
      <c r="AS52" s="310"/>
      <c r="AT52" s="310"/>
      <c r="AU52" s="98"/>
      <c r="AV52" s="99">
        <f>SUM(AV19:AV28)</f>
        <v>0</v>
      </c>
      <c r="AW52" s="134">
        <f t="shared" ref="AW52:BD52" si="17">SUM(AW19:AW28)</f>
        <v>0</v>
      </c>
      <c r="AX52" s="99">
        <f t="shared" si="17"/>
        <v>0</v>
      </c>
      <c r="AY52" s="134">
        <f t="shared" si="17"/>
        <v>0</v>
      </c>
      <c r="AZ52" s="99">
        <f t="shared" si="17"/>
        <v>0</v>
      </c>
      <c r="BA52" s="134">
        <f t="shared" si="17"/>
        <v>0</v>
      </c>
      <c r="BB52" s="99">
        <f t="shared" si="17"/>
        <v>0</v>
      </c>
      <c r="BC52" s="101">
        <f t="shared" si="17"/>
        <v>0</v>
      </c>
      <c r="BD52" s="134">
        <f t="shared" si="17"/>
        <v>0</v>
      </c>
      <c r="BE52" s="102">
        <f>SUM(BE19:BE28)</f>
        <v>0</v>
      </c>
      <c r="BF52" s="103"/>
    </row>
    <row r="53" spans="1:58" ht="16.5" customHeight="1">
      <c r="A53" s="492"/>
      <c r="B53" s="493"/>
      <c r="C53" s="493"/>
      <c r="D53" s="493"/>
      <c r="E53" s="494"/>
      <c r="F53" s="143" t="s">
        <v>71</v>
      </c>
      <c r="G53" s="52"/>
      <c r="H53" s="52"/>
      <c r="I53" s="52"/>
      <c r="J53" s="52"/>
      <c r="K53" s="52"/>
      <c r="L53" s="52"/>
      <c r="M53" s="52"/>
      <c r="N53" s="52"/>
      <c r="O53" s="52"/>
      <c r="P53" s="52"/>
      <c r="Q53" s="52"/>
      <c r="R53" s="52"/>
      <c r="S53" s="52"/>
      <c r="T53" s="52"/>
      <c r="U53" s="52"/>
      <c r="V53" s="52"/>
      <c r="W53" s="476">
        <f>SUM(G53:S53)</f>
        <v>0</v>
      </c>
      <c r="X53" s="477"/>
      <c r="Y53" s="478"/>
      <c r="AL53" s="46"/>
      <c r="AM53" s="46"/>
      <c r="AN53" s="46"/>
      <c r="AO53" s="46"/>
      <c r="AP53" s="46"/>
      <c r="AQ53" s="46"/>
      <c r="AR53" s="309" t="s">
        <v>142</v>
      </c>
      <c r="AS53" s="310"/>
      <c r="AT53" s="310"/>
      <c r="AU53" s="98"/>
      <c r="AV53" s="99">
        <f>SUM(AV29:AV38)</f>
        <v>0</v>
      </c>
      <c r="AW53" s="134">
        <f t="shared" ref="AW53:BE53" si="18">SUM(AW29:AW38)</f>
        <v>0</v>
      </c>
      <c r="AX53" s="99">
        <f t="shared" si="18"/>
        <v>0</v>
      </c>
      <c r="AY53" s="134">
        <f t="shared" si="18"/>
        <v>0</v>
      </c>
      <c r="AZ53" s="104">
        <f t="shared" si="18"/>
        <v>0</v>
      </c>
      <c r="BA53" s="105">
        <f t="shared" si="18"/>
        <v>0</v>
      </c>
      <c r="BB53" s="104">
        <f t="shared" si="18"/>
        <v>0</v>
      </c>
      <c r="BC53" s="106">
        <f>SUM(BC29:BC38)</f>
        <v>0</v>
      </c>
      <c r="BD53" s="134">
        <f t="shared" si="18"/>
        <v>0</v>
      </c>
      <c r="BE53" s="102">
        <f t="shared" si="18"/>
        <v>0</v>
      </c>
      <c r="BF53" s="103"/>
    </row>
    <row r="54" spans="1:58" ht="16.5" customHeight="1" thickBot="1">
      <c r="A54" s="492"/>
      <c r="B54" s="493"/>
      <c r="C54" s="493"/>
      <c r="D54" s="493"/>
      <c r="E54" s="494"/>
      <c r="F54" s="143" t="s">
        <v>72</v>
      </c>
      <c r="G54" s="53">
        <f>AK84</f>
        <v>0</v>
      </c>
      <c r="H54" s="53">
        <f>AK85</f>
        <v>0</v>
      </c>
      <c r="I54" s="53">
        <f>AK86</f>
        <v>0</v>
      </c>
      <c r="J54" s="53">
        <f>AK87</f>
        <v>0</v>
      </c>
      <c r="K54" s="53">
        <f>AK88</f>
        <v>0</v>
      </c>
      <c r="L54" s="53">
        <f>AK89</f>
        <v>0</v>
      </c>
      <c r="M54" s="53">
        <f>AK90</f>
        <v>0</v>
      </c>
      <c r="N54" s="53">
        <f>AK91</f>
        <v>0</v>
      </c>
      <c r="O54" s="53">
        <f>AK92</f>
        <v>0</v>
      </c>
      <c r="P54" s="53">
        <f>AK93</f>
        <v>0</v>
      </c>
      <c r="Q54" s="53">
        <f>AK94</f>
        <v>0</v>
      </c>
      <c r="R54" s="53">
        <f>AK95</f>
        <v>0</v>
      </c>
      <c r="S54" s="53">
        <f>AK96</f>
        <v>0</v>
      </c>
      <c r="T54" s="53">
        <f>AK97</f>
        <v>0</v>
      </c>
      <c r="U54" s="53">
        <f>AK98</f>
        <v>0</v>
      </c>
      <c r="V54" s="53">
        <f>AK99</f>
        <v>0</v>
      </c>
      <c r="W54" s="476">
        <f>SUM(G54:S54)</f>
        <v>0</v>
      </c>
      <c r="X54" s="477"/>
      <c r="Y54" s="478"/>
      <c r="AO54" s="35"/>
      <c r="AP54" s="13"/>
      <c r="AQ54" s="13"/>
      <c r="AR54" s="311" t="s">
        <v>143</v>
      </c>
      <c r="AS54" s="312"/>
      <c r="AT54" s="312"/>
      <c r="AU54" s="107"/>
      <c r="AV54" s="108">
        <f>SUM(AV39:AV48)</f>
        <v>0</v>
      </c>
      <c r="AW54" s="137">
        <f t="shared" ref="AW54:BE54" si="19">SUM(AW39:AW48)</f>
        <v>0</v>
      </c>
      <c r="AX54" s="108">
        <f t="shared" si="19"/>
        <v>0</v>
      </c>
      <c r="AY54" s="137">
        <f t="shared" si="19"/>
        <v>0</v>
      </c>
      <c r="AZ54" s="110">
        <f t="shared" si="19"/>
        <v>0</v>
      </c>
      <c r="BA54" s="111">
        <f t="shared" si="19"/>
        <v>0</v>
      </c>
      <c r="BB54" s="110">
        <f t="shared" si="19"/>
        <v>0</v>
      </c>
      <c r="BC54" s="112">
        <f>SUM(BC39:BC48)</f>
        <v>0</v>
      </c>
      <c r="BD54" s="137">
        <f t="shared" si="19"/>
        <v>0</v>
      </c>
      <c r="BE54" s="113">
        <f t="shared" si="19"/>
        <v>0</v>
      </c>
      <c r="BF54" s="114"/>
    </row>
    <row r="55" spans="1:58" ht="16.5" customHeight="1">
      <c r="A55" s="495"/>
      <c r="B55" s="496"/>
      <c r="C55" s="496"/>
      <c r="D55" s="496"/>
      <c r="E55" s="497"/>
      <c r="F55" s="54" t="s">
        <v>73</v>
      </c>
      <c r="G55" s="126">
        <f>G54+【11月】月集計表!G55</f>
        <v>0</v>
      </c>
      <c r="H55" s="126">
        <f>H54+【11月】月集計表!H55</f>
        <v>0</v>
      </c>
      <c r="I55" s="126">
        <f>I54+【11月】月集計表!I55</f>
        <v>0</v>
      </c>
      <c r="J55" s="126">
        <f>J54+【11月】月集計表!J55</f>
        <v>0</v>
      </c>
      <c r="K55" s="126">
        <f>K54+【11月】月集計表!K55</f>
        <v>0</v>
      </c>
      <c r="L55" s="126">
        <f>L54+【11月】月集計表!L55</f>
        <v>0</v>
      </c>
      <c r="M55" s="126">
        <f>M54+【11月】月集計表!M55</f>
        <v>0</v>
      </c>
      <c r="N55" s="126">
        <f>N54+【11月】月集計表!N55</f>
        <v>0</v>
      </c>
      <c r="O55" s="126">
        <f>O54+【11月】月集計表!O55</f>
        <v>0</v>
      </c>
      <c r="P55" s="126">
        <f>P54+【11月】月集計表!P55</f>
        <v>0</v>
      </c>
      <c r="Q55" s="126">
        <f>Q54+【11月】月集計表!Q55</f>
        <v>0</v>
      </c>
      <c r="R55" s="126">
        <f>R54+【11月】月集計表!R55</f>
        <v>0</v>
      </c>
      <c r="S55" s="126">
        <f>S54+【11月】月集計表!S55</f>
        <v>0</v>
      </c>
      <c r="T55" s="126">
        <f>T54+【11月】月集計表!T55</f>
        <v>0</v>
      </c>
      <c r="U55" s="126">
        <f>U54+【11月】月集計表!U55</f>
        <v>0</v>
      </c>
      <c r="V55" s="126">
        <f>V54+【11月】月集計表!V55</f>
        <v>0</v>
      </c>
      <c r="W55" s="479">
        <f>SUM(G55:S55)</f>
        <v>0</v>
      </c>
      <c r="X55" s="479"/>
      <c r="Y55" s="479"/>
      <c r="Z55" s="4" t="s">
        <v>74</v>
      </c>
      <c r="AO55" s="35"/>
      <c r="AP55" s="13"/>
      <c r="AQ55" s="13"/>
    </row>
    <row r="56" spans="1:58" ht="13.5" customHeight="1">
      <c r="AO56" s="13"/>
      <c r="AP56" s="13"/>
      <c r="AQ56" s="13"/>
    </row>
    <row r="57" spans="1:58" ht="13.5" customHeight="1">
      <c r="AO57" s="55"/>
      <c r="AP57" s="55"/>
      <c r="AQ57" s="55"/>
    </row>
    <row r="58" spans="1:58" ht="13.5" hidden="1" customHeight="1">
      <c r="K58" s="56" t="s">
        <v>75</v>
      </c>
      <c r="AO58" s="35"/>
      <c r="AP58" s="35"/>
      <c r="AQ58" s="35"/>
    </row>
    <row r="59" spans="1:58" ht="13.5" hidden="1" customHeight="1">
      <c r="AO59" s="35"/>
      <c r="AP59" s="35"/>
      <c r="AQ59" s="35"/>
    </row>
    <row r="60" spans="1:58" ht="13.5" hidden="1" customHeight="1">
      <c r="K60" s="56" t="s">
        <v>6</v>
      </c>
      <c r="L60" s="56" t="s">
        <v>76</v>
      </c>
      <c r="AO60" s="35"/>
      <c r="AP60" s="35"/>
      <c r="AQ60" s="35"/>
    </row>
    <row r="61" spans="1:58" ht="13.5" hidden="1" customHeight="1">
      <c r="K61" s="56" t="s">
        <v>77</v>
      </c>
      <c r="L61" s="4" t="s">
        <v>78</v>
      </c>
      <c r="AO61" s="35"/>
      <c r="AP61" s="35"/>
      <c r="AQ61" s="35"/>
    </row>
    <row r="62" spans="1:58" ht="13.5" hidden="1" customHeight="1">
      <c r="K62" s="56" t="s">
        <v>79</v>
      </c>
      <c r="L62" s="56" t="s">
        <v>80</v>
      </c>
    </row>
    <row r="63" spans="1:58" ht="13.5" hidden="1" customHeight="1">
      <c r="K63" s="56" t="s">
        <v>81</v>
      </c>
      <c r="L63" s="56" t="s">
        <v>82</v>
      </c>
    </row>
    <row r="64" spans="1:58" ht="13.5" hidden="1" customHeight="1">
      <c r="K64" s="56" t="s">
        <v>83</v>
      </c>
      <c r="L64" s="56" t="s">
        <v>84</v>
      </c>
    </row>
    <row r="65" spans="11:22" ht="13.5" hidden="1" customHeight="1">
      <c r="K65" s="56" t="s">
        <v>85</v>
      </c>
      <c r="L65" s="56" t="s">
        <v>86</v>
      </c>
    </row>
    <row r="66" spans="11:22" ht="13.5" hidden="1" customHeight="1">
      <c r="K66" s="56" t="s">
        <v>87</v>
      </c>
      <c r="L66" s="56" t="s">
        <v>88</v>
      </c>
    </row>
    <row r="67" spans="11:22" ht="13.5" hidden="1" customHeight="1">
      <c r="K67" s="56" t="s">
        <v>89</v>
      </c>
      <c r="L67" s="56" t="s">
        <v>90</v>
      </c>
    </row>
    <row r="68" spans="11:22" ht="13.5" hidden="1" customHeight="1">
      <c r="K68" s="56" t="s">
        <v>91</v>
      </c>
      <c r="L68" s="56" t="s">
        <v>92</v>
      </c>
    </row>
    <row r="69" spans="11:22" ht="13.5" hidden="1" customHeight="1">
      <c r="K69" s="56" t="s">
        <v>93</v>
      </c>
      <c r="L69" s="56" t="s">
        <v>94</v>
      </c>
    </row>
    <row r="70" spans="11:22" ht="13.5" hidden="1" customHeight="1">
      <c r="K70" s="56" t="s">
        <v>63</v>
      </c>
      <c r="L70" s="56" t="s">
        <v>96</v>
      </c>
      <c r="U70" s="56"/>
      <c r="V70" s="56"/>
    </row>
    <row r="71" spans="11:22" ht="13.5" hidden="1" customHeight="1">
      <c r="K71" s="56" t="s">
        <v>64</v>
      </c>
      <c r="L71" s="56" t="s">
        <v>98</v>
      </c>
      <c r="U71" s="56"/>
      <c r="V71" s="56"/>
    </row>
    <row r="72" spans="11:22" ht="13.5" hidden="1" customHeight="1">
      <c r="K72" s="56" t="s">
        <v>65</v>
      </c>
      <c r="L72" s="56" t="s">
        <v>100</v>
      </c>
      <c r="U72" s="56"/>
      <c r="V72" s="56"/>
    </row>
    <row r="73" spans="11:22" ht="13.5" hidden="1" customHeight="1">
      <c r="K73" s="56" t="s">
        <v>66</v>
      </c>
      <c r="L73" s="56" t="s">
        <v>102</v>
      </c>
    </row>
    <row r="74" spans="11:22" ht="13.5" hidden="1" customHeight="1">
      <c r="K74" s="4" t="s">
        <v>103</v>
      </c>
      <c r="L74" s="4" t="s">
        <v>104</v>
      </c>
    </row>
    <row r="75" spans="11:22" ht="13.5" hidden="1" customHeight="1">
      <c r="K75" s="4" t="s">
        <v>69</v>
      </c>
      <c r="L75" s="4" t="s">
        <v>105</v>
      </c>
    </row>
    <row r="76" spans="11:22" ht="13.5" hidden="1" customHeight="1">
      <c r="K76" s="56" t="s">
        <v>67</v>
      </c>
      <c r="L76" s="56" t="s">
        <v>106</v>
      </c>
    </row>
    <row r="77" spans="11:22" ht="13.5" hidden="1" customHeight="1"/>
    <row r="78" spans="11:22" ht="13.5" hidden="1" customHeight="1"/>
    <row r="79" spans="11:22" ht="13.5" hidden="1" customHeight="1"/>
    <row r="80" spans="11:22" ht="13.5" hidden="1" customHeight="1"/>
    <row r="81" spans="5:37" ht="13.5" hidden="1" customHeight="1"/>
    <row r="82" spans="5:37" ht="13.5" hidden="1" customHeight="1"/>
    <row r="83" spans="5:37" ht="13.5" hidden="1" customHeight="1">
      <c r="E83" s="53"/>
      <c r="F83" s="57">
        <v>1</v>
      </c>
      <c r="G83" s="57">
        <v>2</v>
      </c>
      <c r="H83" s="57">
        <v>3</v>
      </c>
      <c r="I83" s="57">
        <v>4</v>
      </c>
      <c r="J83" s="57">
        <v>5</v>
      </c>
      <c r="K83" s="57">
        <v>6</v>
      </c>
      <c r="L83" s="57">
        <v>7</v>
      </c>
      <c r="M83" s="57">
        <v>8</v>
      </c>
      <c r="N83" s="57">
        <v>9</v>
      </c>
      <c r="O83" s="57">
        <v>10</v>
      </c>
      <c r="P83" s="57">
        <v>11</v>
      </c>
      <c r="Q83" s="57">
        <v>12</v>
      </c>
      <c r="R83" s="57">
        <v>13</v>
      </c>
      <c r="S83" s="57">
        <v>14</v>
      </c>
      <c r="T83" s="57">
        <v>15</v>
      </c>
      <c r="U83" s="57">
        <v>16</v>
      </c>
      <c r="V83" s="57">
        <v>17</v>
      </c>
      <c r="W83" s="57">
        <v>18</v>
      </c>
      <c r="X83" s="57">
        <v>19</v>
      </c>
      <c r="Y83" s="57">
        <v>20</v>
      </c>
      <c r="Z83" s="57">
        <v>21</v>
      </c>
      <c r="AA83" s="57">
        <v>22</v>
      </c>
      <c r="AB83" s="57">
        <v>23</v>
      </c>
      <c r="AC83" s="57">
        <v>24</v>
      </c>
      <c r="AD83" s="57">
        <v>25</v>
      </c>
      <c r="AE83" s="57">
        <v>26</v>
      </c>
      <c r="AF83" s="57">
        <v>27</v>
      </c>
      <c r="AG83" s="57">
        <v>28</v>
      </c>
      <c r="AH83" s="57">
        <v>29</v>
      </c>
      <c r="AI83" s="57">
        <v>30</v>
      </c>
      <c r="AJ83" s="58">
        <v>31</v>
      </c>
      <c r="AK83" s="58">
        <v>31</v>
      </c>
    </row>
    <row r="84" spans="5:37" ht="13.5" hidden="1" customHeight="1">
      <c r="E84" s="142" t="s">
        <v>32</v>
      </c>
      <c r="F84" s="53">
        <f t="shared" ref="F84:U99" si="20">IF(COUNTIF(G$11:G$30,$E84)=0,0,1)</f>
        <v>0</v>
      </c>
      <c r="G84" s="53">
        <f t="shared" si="20"/>
        <v>0</v>
      </c>
      <c r="H84" s="53">
        <f t="shared" si="20"/>
        <v>0</v>
      </c>
      <c r="I84" s="53">
        <f t="shared" si="20"/>
        <v>0</v>
      </c>
      <c r="J84" s="53">
        <f t="shared" si="20"/>
        <v>0</v>
      </c>
      <c r="K84" s="53">
        <f t="shared" si="20"/>
        <v>0</v>
      </c>
      <c r="L84" s="53">
        <f t="shared" si="20"/>
        <v>0</v>
      </c>
      <c r="M84" s="53">
        <f t="shared" si="20"/>
        <v>0</v>
      </c>
      <c r="N84" s="53">
        <f t="shared" si="20"/>
        <v>0</v>
      </c>
      <c r="O84" s="53">
        <f t="shared" si="20"/>
        <v>0</v>
      </c>
      <c r="P84" s="53">
        <f t="shared" si="20"/>
        <v>0</v>
      </c>
      <c r="Q84" s="53">
        <f t="shared" si="20"/>
        <v>0</v>
      </c>
      <c r="R84" s="53">
        <f t="shared" si="20"/>
        <v>0</v>
      </c>
      <c r="S84" s="53">
        <f t="shared" si="20"/>
        <v>0</v>
      </c>
      <c r="T84" s="53">
        <f t="shared" si="20"/>
        <v>0</v>
      </c>
      <c r="U84" s="53">
        <f t="shared" si="20"/>
        <v>0</v>
      </c>
      <c r="V84" s="53">
        <f t="shared" ref="V84:AK99" si="21">IF(COUNTIF(W$11:W$30,$E84)=0,0,1)</f>
        <v>0</v>
      </c>
      <c r="W84" s="53">
        <f t="shared" si="21"/>
        <v>0</v>
      </c>
      <c r="X84" s="53">
        <f t="shared" si="21"/>
        <v>0</v>
      </c>
      <c r="Y84" s="53">
        <f t="shared" si="21"/>
        <v>0</v>
      </c>
      <c r="Z84" s="53">
        <f t="shared" si="21"/>
        <v>0</v>
      </c>
      <c r="AA84" s="53">
        <f t="shared" si="21"/>
        <v>0</v>
      </c>
      <c r="AB84" s="53">
        <f t="shared" si="21"/>
        <v>0</v>
      </c>
      <c r="AC84" s="53">
        <f t="shared" si="21"/>
        <v>0</v>
      </c>
      <c r="AD84" s="53">
        <f t="shared" si="21"/>
        <v>0</v>
      </c>
      <c r="AE84" s="53">
        <f t="shared" si="21"/>
        <v>0</v>
      </c>
      <c r="AF84" s="53">
        <f t="shared" si="21"/>
        <v>0</v>
      </c>
      <c r="AG84" s="53">
        <f t="shared" si="21"/>
        <v>0</v>
      </c>
      <c r="AH84" s="53">
        <f t="shared" si="21"/>
        <v>0</v>
      </c>
      <c r="AI84" s="53">
        <f t="shared" si="21"/>
        <v>0</v>
      </c>
      <c r="AJ84" s="53">
        <f t="shared" si="21"/>
        <v>0</v>
      </c>
      <c r="AK84" s="53">
        <f t="shared" si="21"/>
        <v>0</v>
      </c>
    </row>
    <row r="85" spans="5:37" ht="13.5" hidden="1" customHeight="1">
      <c r="E85" s="142" t="s">
        <v>30</v>
      </c>
      <c r="F85" s="53">
        <f t="shared" si="20"/>
        <v>0</v>
      </c>
      <c r="G85" s="53">
        <f t="shared" si="20"/>
        <v>0</v>
      </c>
      <c r="H85" s="53">
        <f t="shared" si="20"/>
        <v>0</v>
      </c>
      <c r="I85" s="53">
        <f t="shared" si="20"/>
        <v>0</v>
      </c>
      <c r="J85" s="53">
        <f t="shared" si="20"/>
        <v>0</v>
      </c>
      <c r="K85" s="53">
        <f t="shared" si="20"/>
        <v>0</v>
      </c>
      <c r="L85" s="53">
        <f t="shared" si="20"/>
        <v>0</v>
      </c>
      <c r="M85" s="53">
        <f t="shared" si="20"/>
        <v>0</v>
      </c>
      <c r="N85" s="53">
        <f t="shared" si="20"/>
        <v>0</v>
      </c>
      <c r="O85" s="53">
        <f t="shared" si="20"/>
        <v>0</v>
      </c>
      <c r="P85" s="53">
        <f t="shared" si="20"/>
        <v>0</v>
      </c>
      <c r="Q85" s="53">
        <f t="shared" si="20"/>
        <v>0</v>
      </c>
      <c r="R85" s="53">
        <f t="shared" si="20"/>
        <v>0</v>
      </c>
      <c r="S85" s="53">
        <f t="shared" si="20"/>
        <v>0</v>
      </c>
      <c r="T85" s="53">
        <f t="shared" si="20"/>
        <v>0</v>
      </c>
      <c r="U85" s="53">
        <f t="shared" si="20"/>
        <v>0</v>
      </c>
      <c r="V85" s="53">
        <f t="shared" si="21"/>
        <v>0</v>
      </c>
      <c r="W85" s="53">
        <f t="shared" si="21"/>
        <v>0</v>
      </c>
      <c r="X85" s="53">
        <f t="shared" si="21"/>
        <v>0</v>
      </c>
      <c r="Y85" s="53">
        <f t="shared" si="21"/>
        <v>0</v>
      </c>
      <c r="Z85" s="53">
        <f t="shared" si="21"/>
        <v>0</v>
      </c>
      <c r="AA85" s="53">
        <f t="shared" si="21"/>
        <v>0</v>
      </c>
      <c r="AB85" s="53">
        <f t="shared" si="21"/>
        <v>0</v>
      </c>
      <c r="AC85" s="53">
        <f t="shared" si="21"/>
        <v>0</v>
      </c>
      <c r="AD85" s="53">
        <f t="shared" si="21"/>
        <v>0</v>
      </c>
      <c r="AE85" s="53">
        <f t="shared" si="21"/>
        <v>0</v>
      </c>
      <c r="AF85" s="53">
        <f t="shared" si="21"/>
        <v>0</v>
      </c>
      <c r="AG85" s="53">
        <f t="shared" si="21"/>
        <v>0</v>
      </c>
      <c r="AH85" s="53">
        <f t="shared" si="21"/>
        <v>0</v>
      </c>
      <c r="AI85" s="53">
        <f t="shared" si="21"/>
        <v>0</v>
      </c>
      <c r="AJ85" s="53">
        <f t="shared" si="21"/>
        <v>0</v>
      </c>
      <c r="AK85" s="53">
        <f t="shared" si="21"/>
        <v>0</v>
      </c>
    </row>
    <row r="86" spans="5:37" ht="13.5" hidden="1" customHeight="1">
      <c r="E86" s="142" t="s">
        <v>31</v>
      </c>
      <c r="F86" s="53">
        <f t="shared" si="20"/>
        <v>0</v>
      </c>
      <c r="G86" s="53">
        <f t="shared" si="20"/>
        <v>0</v>
      </c>
      <c r="H86" s="53">
        <f t="shared" si="20"/>
        <v>0</v>
      </c>
      <c r="I86" s="53">
        <f t="shared" si="20"/>
        <v>0</v>
      </c>
      <c r="J86" s="53">
        <f t="shared" si="20"/>
        <v>0</v>
      </c>
      <c r="K86" s="53">
        <f t="shared" si="20"/>
        <v>0</v>
      </c>
      <c r="L86" s="53">
        <f t="shared" si="20"/>
        <v>0</v>
      </c>
      <c r="M86" s="53">
        <f t="shared" si="20"/>
        <v>0</v>
      </c>
      <c r="N86" s="53">
        <f t="shared" si="20"/>
        <v>0</v>
      </c>
      <c r="O86" s="53">
        <f t="shared" si="20"/>
        <v>0</v>
      </c>
      <c r="P86" s="53">
        <f t="shared" si="20"/>
        <v>0</v>
      </c>
      <c r="Q86" s="53">
        <f t="shared" si="20"/>
        <v>0</v>
      </c>
      <c r="R86" s="53">
        <f t="shared" si="20"/>
        <v>0</v>
      </c>
      <c r="S86" s="53">
        <f t="shared" si="20"/>
        <v>0</v>
      </c>
      <c r="T86" s="53">
        <f t="shared" si="20"/>
        <v>0</v>
      </c>
      <c r="U86" s="53">
        <f t="shared" si="20"/>
        <v>0</v>
      </c>
      <c r="V86" s="53">
        <f t="shared" si="21"/>
        <v>0</v>
      </c>
      <c r="W86" s="53">
        <f t="shared" si="21"/>
        <v>0</v>
      </c>
      <c r="X86" s="53">
        <f t="shared" si="21"/>
        <v>0</v>
      </c>
      <c r="Y86" s="53">
        <f t="shared" si="21"/>
        <v>0</v>
      </c>
      <c r="Z86" s="53">
        <f t="shared" si="21"/>
        <v>0</v>
      </c>
      <c r="AA86" s="53">
        <f t="shared" si="21"/>
        <v>0</v>
      </c>
      <c r="AB86" s="53">
        <f t="shared" si="21"/>
        <v>0</v>
      </c>
      <c r="AC86" s="53">
        <f t="shared" si="21"/>
        <v>0</v>
      </c>
      <c r="AD86" s="53">
        <f t="shared" si="21"/>
        <v>0</v>
      </c>
      <c r="AE86" s="53">
        <f t="shared" si="21"/>
        <v>0</v>
      </c>
      <c r="AF86" s="53">
        <f t="shared" si="21"/>
        <v>0</v>
      </c>
      <c r="AG86" s="53">
        <f t="shared" si="21"/>
        <v>0</v>
      </c>
      <c r="AH86" s="53">
        <f t="shared" si="21"/>
        <v>0</v>
      </c>
      <c r="AI86" s="53">
        <f t="shared" si="21"/>
        <v>0</v>
      </c>
      <c r="AJ86" s="53">
        <f t="shared" si="21"/>
        <v>0</v>
      </c>
      <c r="AK86" s="53">
        <f t="shared" si="21"/>
        <v>0</v>
      </c>
    </row>
    <row r="87" spans="5:37" ht="13.5" hidden="1" customHeight="1">
      <c r="E87" s="142" t="s">
        <v>57</v>
      </c>
      <c r="F87" s="53">
        <f t="shared" si="20"/>
        <v>0</v>
      </c>
      <c r="G87" s="53">
        <f t="shared" si="20"/>
        <v>0</v>
      </c>
      <c r="H87" s="53">
        <f t="shared" si="20"/>
        <v>0</v>
      </c>
      <c r="I87" s="53">
        <f t="shared" si="20"/>
        <v>0</v>
      </c>
      <c r="J87" s="53">
        <f t="shared" si="20"/>
        <v>0</v>
      </c>
      <c r="K87" s="53">
        <f t="shared" si="20"/>
        <v>0</v>
      </c>
      <c r="L87" s="53">
        <f t="shared" si="20"/>
        <v>0</v>
      </c>
      <c r="M87" s="53">
        <f t="shared" si="20"/>
        <v>0</v>
      </c>
      <c r="N87" s="53">
        <f t="shared" si="20"/>
        <v>0</v>
      </c>
      <c r="O87" s="53">
        <f t="shared" si="20"/>
        <v>0</v>
      </c>
      <c r="P87" s="53">
        <f t="shared" si="20"/>
        <v>0</v>
      </c>
      <c r="Q87" s="53">
        <f t="shared" si="20"/>
        <v>0</v>
      </c>
      <c r="R87" s="53">
        <f t="shared" si="20"/>
        <v>0</v>
      </c>
      <c r="S87" s="53">
        <f t="shared" si="20"/>
        <v>0</v>
      </c>
      <c r="T87" s="53">
        <f t="shared" si="20"/>
        <v>0</v>
      </c>
      <c r="U87" s="53">
        <f t="shared" si="20"/>
        <v>0</v>
      </c>
      <c r="V87" s="53">
        <f t="shared" si="21"/>
        <v>0</v>
      </c>
      <c r="W87" s="53">
        <f t="shared" si="21"/>
        <v>0</v>
      </c>
      <c r="X87" s="53">
        <f t="shared" si="21"/>
        <v>0</v>
      </c>
      <c r="Y87" s="53">
        <f t="shared" si="21"/>
        <v>0</v>
      </c>
      <c r="Z87" s="53">
        <f t="shared" si="21"/>
        <v>0</v>
      </c>
      <c r="AA87" s="53">
        <f t="shared" si="21"/>
        <v>0</v>
      </c>
      <c r="AB87" s="53">
        <f t="shared" si="21"/>
        <v>0</v>
      </c>
      <c r="AC87" s="53">
        <f t="shared" si="21"/>
        <v>0</v>
      </c>
      <c r="AD87" s="53">
        <f t="shared" si="21"/>
        <v>0</v>
      </c>
      <c r="AE87" s="53">
        <f t="shared" si="21"/>
        <v>0</v>
      </c>
      <c r="AF87" s="53">
        <f t="shared" si="21"/>
        <v>0</v>
      </c>
      <c r="AG87" s="53">
        <f t="shared" si="21"/>
        <v>0</v>
      </c>
      <c r="AH87" s="53">
        <f t="shared" si="21"/>
        <v>0</v>
      </c>
      <c r="AI87" s="53">
        <f t="shared" si="21"/>
        <v>0</v>
      </c>
      <c r="AJ87" s="53">
        <f t="shared" si="21"/>
        <v>0</v>
      </c>
      <c r="AK87" s="53">
        <f t="shared" si="21"/>
        <v>0</v>
      </c>
    </row>
    <row r="88" spans="5:37" ht="13.5" hidden="1" customHeight="1">
      <c r="E88" s="142" t="s">
        <v>58</v>
      </c>
      <c r="F88" s="53">
        <f t="shared" si="20"/>
        <v>0</v>
      </c>
      <c r="G88" s="53">
        <f t="shared" si="20"/>
        <v>0</v>
      </c>
      <c r="H88" s="53">
        <f t="shared" si="20"/>
        <v>0</v>
      </c>
      <c r="I88" s="53">
        <f t="shared" si="20"/>
        <v>0</v>
      </c>
      <c r="J88" s="53">
        <f t="shared" si="20"/>
        <v>0</v>
      </c>
      <c r="K88" s="53">
        <f t="shared" si="20"/>
        <v>0</v>
      </c>
      <c r="L88" s="53">
        <f t="shared" si="20"/>
        <v>0</v>
      </c>
      <c r="M88" s="53">
        <f t="shared" si="20"/>
        <v>0</v>
      </c>
      <c r="N88" s="53">
        <f t="shared" si="20"/>
        <v>0</v>
      </c>
      <c r="O88" s="53">
        <f t="shared" si="20"/>
        <v>0</v>
      </c>
      <c r="P88" s="53">
        <f t="shared" si="20"/>
        <v>0</v>
      </c>
      <c r="Q88" s="53">
        <f t="shared" si="20"/>
        <v>0</v>
      </c>
      <c r="R88" s="53">
        <f t="shared" si="20"/>
        <v>0</v>
      </c>
      <c r="S88" s="53">
        <f t="shared" si="20"/>
        <v>0</v>
      </c>
      <c r="T88" s="53">
        <f t="shared" si="20"/>
        <v>0</v>
      </c>
      <c r="U88" s="53">
        <f t="shared" si="20"/>
        <v>0</v>
      </c>
      <c r="V88" s="53">
        <f t="shared" si="21"/>
        <v>0</v>
      </c>
      <c r="W88" s="53">
        <f t="shared" si="21"/>
        <v>0</v>
      </c>
      <c r="X88" s="53">
        <f t="shared" si="21"/>
        <v>0</v>
      </c>
      <c r="Y88" s="53">
        <f t="shared" si="21"/>
        <v>0</v>
      </c>
      <c r="Z88" s="53">
        <f t="shared" si="21"/>
        <v>0</v>
      </c>
      <c r="AA88" s="53">
        <f t="shared" si="21"/>
        <v>0</v>
      </c>
      <c r="AB88" s="53">
        <f t="shared" si="21"/>
        <v>0</v>
      </c>
      <c r="AC88" s="53">
        <f t="shared" si="21"/>
        <v>0</v>
      </c>
      <c r="AD88" s="53">
        <f t="shared" si="21"/>
        <v>0</v>
      </c>
      <c r="AE88" s="53">
        <f t="shared" si="21"/>
        <v>0</v>
      </c>
      <c r="AF88" s="53">
        <f t="shared" si="21"/>
        <v>0</v>
      </c>
      <c r="AG88" s="53">
        <f t="shared" si="21"/>
        <v>0</v>
      </c>
      <c r="AH88" s="53">
        <f t="shared" si="21"/>
        <v>0</v>
      </c>
      <c r="AI88" s="53">
        <f t="shared" si="21"/>
        <v>0</v>
      </c>
      <c r="AJ88" s="53">
        <f t="shared" si="21"/>
        <v>0</v>
      </c>
      <c r="AK88" s="53">
        <f t="shared" si="21"/>
        <v>0</v>
      </c>
    </row>
    <row r="89" spans="5:37" ht="13.5" hidden="1" customHeight="1">
      <c r="E89" s="142" t="s">
        <v>59</v>
      </c>
      <c r="F89" s="53">
        <f t="shared" si="20"/>
        <v>0</v>
      </c>
      <c r="G89" s="53">
        <f t="shared" si="20"/>
        <v>0</v>
      </c>
      <c r="H89" s="53">
        <f t="shared" si="20"/>
        <v>0</v>
      </c>
      <c r="I89" s="53">
        <f t="shared" si="20"/>
        <v>0</v>
      </c>
      <c r="J89" s="53">
        <f t="shared" si="20"/>
        <v>0</v>
      </c>
      <c r="K89" s="53">
        <f t="shared" si="20"/>
        <v>0</v>
      </c>
      <c r="L89" s="53">
        <f t="shared" si="20"/>
        <v>0</v>
      </c>
      <c r="M89" s="53">
        <f t="shared" si="20"/>
        <v>0</v>
      </c>
      <c r="N89" s="53">
        <f t="shared" si="20"/>
        <v>0</v>
      </c>
      <c r="O89" s="53">
        <f t="shared" si="20"/>
        <v>0</v>
      </c>
      <c r="P89" s="53">
        <f t="shared" si="20"/>
        <v>0</v>
      </c>
      <c r="Q89" s="53">
        <f t="shared" si="20"/>
        <v>0</v>
      </c>
      <c r="R89" s="53">
        <f t="shared" si="20"/>
        <v>0</v>
      </c>
      <c r="S89" s="53">
        <f t="shared" si="20"/>
        <v>0</v>
      </c>
      <c r="T89" s="53">
        <f t="shared" si="20"/>
        <v>0</v>
      </c>
      <c r="U89" s="53">
        <f t="shared" si="20"/>
        <v>0</v>
      </c>
      <c r="V89" s="53">
        <f t="shared" si="21"/>
        <v>0</v>
      </c>
      <c r="W89" s="53">
        <f t="shared" si="21"/>
        <v>0</v>
      </c>
      <c r="X89" s="53">
        <f t="shared" si="21"/>
        <v>0</v>
      </c>
      <c r="Y89" s="53">
        <f t="shared" si="21"/>
        <v>0</v>
      </c>
      <c r="Z89" s="53">
        <f t="shared" si="21"/>
        <v>0</v>
      </c>
      <c r="AA89" s="53">
        <f t="shared" si="21"/>
        <v>0</v>
      </c>
      <c r="AB89" s="53">
        <f t="shared" si="21"/>
        <v>0</v>
      </c>
      <c r="AC89" s="53">
        <f t="shared" si="21"/>
        <v>0</v>
      </c>
      <c r="AD89" s="53">
        <f t="shared" si="21"/>
        <v>0</v>
      </c>
      <c r="AE89" s="53">
        <f t="shared" si="21"/>
        <v>0</v>
      </c>
      <c r="AF89" s="53">
        <f t="shared" si="21"/>
        <v>0</v>
      </c>
      <c r="AG89" s="53">
        <f t="shared" si="21"/>
        <v>0</v>
      </c>
      <c r="AH89" s="53">
        <f t="shared" si="21"/>
        <v>0</v>
      </c>
      <c r="AI89" s="53">
        <f t="shared" si="21"/>
        <v>0</v>
      </c>
      <c r="AJ89" s="53">
        <f t="shared" si="21"/>
        <v>0</v>
      </c>
      <c r="AK89" s="53">
        <f t="shared" si="21"/>
        <v>0</v>
      </c>
    </row>
    <row r="90" spans="5:37" ht="13.5" hidden="1" customHeight="1">
      <c r="E90" s="142" t="s">
        <v>60</v>
      </c>
      <c r="F90" s="53">
        <f t="shared" si="20"/>
        <v>0</v>
      </c>
      <c r="G90" s="53">
        <f t="shared" si="20"/>
        <v>0</v>
      </c>
      <c r="H90" s="53">
        <f t="shared" si="20"/>
        <v>0</v>
      </c>
      <c r="I90" s="53">
        <f t="shared" si="20"/>
        <v>0</v>
      </c>
      <c r="J90" s="53">
        <f t="shared" si="20"/>
        <v>0</v>
      </c>
      <c r="K90" s="53">
        <f t="shared" si="20"/>
        <v>0</v>
      </c>
      <c r="L90" s="53">
        <f t="shared" si="20"/>
        <v>0</v>
      </c>
      <c r="M90" s="53">
        <f t="shared" si="20"/>
        <v>0</v>
      </c>
      <c r="N90" s="53">
        <f t="shared" si="20"/>
        <v>0</v>
      </c>
      <c r="O90" s="53">
        <f t="shared" si="20"/>
        <v>0</v>
      </c>
      <c r="P90" s="53">
        <f t="shared" si="20"/>
        <v>0</v>
      </c>
      <c r="Q90" s="53">
        <f t="shared" si="20"/>
        <v>0</v>
      </c>
      <c r="R90" s="53">
        <f t="shared" si="20"/>
        <v>0</v>
      </c>
      <c r="S90" s="53">
        <f t="shared" si="20"/>
        <v>0</v>
      </c>
      <c r="T90" s="53">
        <f t="shared" si="20"/>
        <v>0</v>
      </c>
      <c r="U90" s="53">
        <f t="shared" si="20"/>
        <v>0</v>
      </c>
      <c r="V90" s="53">
        <f t="shared" si="21"/>
        <v>0</v>
      </c>
      <c r="W90" s="53">
        <f t="shared" si="21"/>
        <v>0</v>
      </c>
      <c r="X90" s="53">
        <f t="shared" si="21"/>
        <v>0</v>
      </c>
      <c r="Y90" s="53">
        <f t="shared" si="21"/>
        <v>0</v>
      </c>
      <c r="Z90" s="53">
        <f t="shared" si="21"/>
        <v>0</v>
      </c>
      <c r="AA90" s="53">
        <f t="shared" si="21"/>
        <v>0</v>
      </c>
      <c r="AB90" s="53">
        <f t="shared" si="21"/>
        <v>0</v>
      </c>
      <c r="AC90" s="53">
        <f t="shared" si="21"/>
        <v>0</v>
      </c>
      <c r="AD90" s="53">
        <f t="shared" si="21"/>
        <v>0</v>
      </c>
      <c r="AE90" s="53">
        <f t="shared" si="21"/>
        <v>0</v>
      </c>
      <c r="AF90" s="53">
        <f t="shared" si="21"/>
        <v>0</v>
      </c>
      <c r="AG90" s="53">
        <f t="shared" si="21"/>
        <v>0</v>
      </c>
      <c r="AH90" s="53">
        <f t="shared" si="21"/>
        <v>0</v>
      </c>
      <c r="AI90" s="53">
        <f t="shared" si="21"/>
        <v>0</v>
      </c>
      <c r="AJ90" s="53">
        <f t="shared" si="21"/>
        <v>0</v>
      </c>
      <c r="AK90" s="53">
        <f t="shared" si="21"/>
        <v>0</v>
      </c>
    </row>
    <row r="91" spans="5:37" ht="13.5" hidden="1" customHeight="1">
      <c r="E91" s="142" t="s">
        <v>61</v>
      </c>
      <c r="F91" s="53">
        <f t="shared" si="20"/>
        <v>0</v>
      </c>
      <c r="G91" s="53">
        <f t="shared" si="20"/>
        <v>0</v>
      </c>
      <c r="H91" s="53">
        <f t="shared" si="20"/>
        <v>0</v>
      </c>
      <c r="I91" s="53">
        <f t="shared" si="20"/>
        <v>0</v>
      </c>
      <c r="J91" s="53">
        <f t="shared" si="20"/>
        <v>0</v>
      </c>
      <c r="K91" s="53">
        <f t="shared" si="20"/>
        <v>0</v>
      </c>
      <c r="L91" s="53">
        <f t="shared" si="20"/>
        <v>0</v>
      </c>
      <c r="M91" s="53">
        <f t="shared" si="20"/>
        <v>0</v>
      </c>
      <c r="N91" s="53">
        <f t="shared" si="20"/>
        <v>0</v>
      </c>
      <c r="O91" s="53">
        <f t="shared" si="20"/>
        <v>0</v>
      </c>
      <c r="P91" s="53">
        <f t="shared" si="20"/>
        <v>0</v>
      </c>
      <c r="Q91" s="53">
        <f t="shared" si="20"/>
        <v>0</v>
      </c>
      <c r="R91" s="53">
        <f t="shared" si="20"/>
        <v>0</v>
      </c>
      <c r="S91" s="53">
        <f t="shared" si="20"/>
        <v>0</v>
      </c>
      <c r="T91" s="53">
        <f t="shared" si="20"/>
        <v>0</v>
      </c>
      <c r="U91" s="53">
        <f t="shared" si="20"/>
        <v>0</v>
      </c>
      <c r="V91" s="53">
        <f t="shared" si="21"/>
        <v>0</v>
      </c>
      <c r="W91" s="53">
        <f t="shared" si="21"/>
        <v>0</v>
      </c>
      <c r="X91" s="53">
        <f t="shared" si="21"/>
        <v>0</v>
      </c>
      <c r="Y91" s="53">
        <f t="shared" si="21"/>
        <v>0</v>
      </c>
      <c r="Z91" s="53">
        <f t="shared" si="21"/>
        <v>0</v>
      </c>
      <c r="AA91" s="53">
        <f t="shared" si="21"/>
        <v>0</v>
      </c>
      <c r="AB91" s="53">
        <f t="shared" si="21"/>
        <v>0</v>
      </c>
      <c r="AC91" s="53">
        <f t="shared" si="21"/>
        <v>0</v>
      </c>
      <c r="AD91" s="53">
        <f t="shared" si="21"/>
        <v>0</v>
      </c>
      <c r="AE91" s="53">
        <f t="shared" si="21"/>
        <v>0</v>
      </c>
      <c r="AF91" s="53">
        <f t="shared" si="21"/>
        <v>0</v>
      </c>
      <c r="AG91" s="53">
        <f t="shared" si="21"/>
        <v>0</v>
      </c>
      <c r="AH91" s="53">
        <f t="shared" si="21"/>
        <v>0</v>
      </c>
      <c r="AI91" s="53">
        <f t="shared" si="21"/>
        <v>0</v>
      </c>
      <c r="AJ91" s="53">
        <f t="shared" si="21"/>
        <v>0</v>
      </c>
      <c r="AK91" s="53">
        <f t="shared" si="21"/>
        <v>0</v>
      </c>
    </row>
    <row r="92" spans="5:37" ht="13.5" hidden="1" customHeight="1">
      <c r="E92" s="142" t="s">
        <v>62</v>
      </c>
      <c r="F92" s="53">
        <f t="shared" si="20"/>
        <v>0</v>
      </c>
      <c r="G92" s="53">
        <f t="shared" si="20"/>
        <v>0</v>
      </c>
      <c r="H92" s="53">
        <f t="shared" si="20"/>
        <v>0</v>
      </c>
      <c r="I92" s="53">
        <f t="shared" si="20"/>
        <v>0</v>
      </c>
      <c r="J92" s="53">
        <f t="shared" si="20"/>
        <v>0</v>
      </c>
      <c r="K92" s="53">
        <f t="shared" si="20"/>
        <v>0</v>
      </c>
      <c r="L92" s="53">
        <f t="shared" si="20"/>
        <v>0</v>
      </c>
      <c r="M92" s="53">
        <f t="shared" si="20"/>
        <v>0</v>
      </c>
      <c r="N92" s="53">
        <f t="shared" si="20"/>
        <v>0</v>
      </c>
      <c r="O92" s="53">
        <f t="shared" si="20"/>
        <v>0</v>
      </c>
      <c r="P92" s="53">
        <f t="shared" si="20"/>
        <v>0</v>
      </c>
      <c r="Q92" s="53">
        <f t="shared" si="20"/>
        <v>0</v>
      </c>
      <c r="R92" s="53">
        <f t="shared" si="20"/>
        <v>0</v>
      </c>
      <c r="S92" s="53">
        <f t="shared" si="20"/>
        <v>0</v>
      </c>
      <c r="T92" s="53">
        <f t="shared" si="20"/>
        <v>0</v>
      </c>
      <c r="U92" s="53">
        <f t="shared" si="20"/>
        <v>0</v>
      </c>
      <c r="V92" s="53">
        <f t="shared" si="21"/>
        <v>0</v>
      </c>
      <c r="W92" s="53">
        <f t="shared" si="21"/>
        <v>0</v>
      </c>
      <c r="X92" s="53">
        <f t="shared" si="21"/>
        <v>0</v>
      </c>
      <c r="Y92" s="53">
        <f t="shared" si="21"/>
        <v>0</v>
      </c>
      <c r="Z92" s="53">
        <f t="shared" si="21"/>
        <v>0</v>
      </c>
      <c r="AA92" s="53">
        <f t="shared" si="21"/>
        <v>0</v>
      </c>
      <c r="AB92" s="53">
        <f t="shared" si="21"/>
        <v>0</v>
      </c>
      <c r="AC92" s="53">
        <f t="shared" si="21"/>
        <v>0</v>
      </c>
      <c r="AD92" s="53">
        <f t="shared" si="21"/>
        <v>0</v>
      </c>
      <c r="AE92" s="53">
        <f t="shared" si="21"/>
        <v>0</v>
      </c>
      <c r="AF92" s="53">
        <f t="shared" si="21"/>
        <v>0</v>
      </c>
      <c r="AG92" s="53">
        <f t="shared" si="21"/>
        <v>0</v>
      </c>
      <c r="AH92" s="53">
        <f t="shared" si="21"/>
        <v>0</v>
      </c>
      <c r="AI92" s="53">
        <f t="shared" si="21"/>
        <v>0</v>
      </c>
      <c r="AJ92" s="53">
        <f t="shared" si="21"/>
        <v>0</v>
      </c>
      <c r="AK92" s="53">
        <f t="shared" si="21"/>
        <v>0</v>
      </c>
    </row>
    <row r="93" spans="5:37" ht="13.5" hidden="1" customHeight="1">
      <c r="E93" s="142" t="s">
        <v>63</v>
      </c>
      <c r="F93" s="53">
        <f t="shared" si="20"/>
        <v>0</v>
      </c>
      <c r="G93" s="53">
        <f t="shared" si="20"/>
        <v>0</v>
      </c>
      <c r="H93" s="53">
        <f t="shared" si="20"/>
        <v>0</v>
      </c>
      <c r="I93" s="53">
        <f t="shared" si="20"/>
        <v>0</v>
      </c>
      <c r="J93" s="53">
        <f t="shared" si="20"/>
        <v>0</v>
      </c>
      <c r="K93" s="53">
        <f t="shared" si="20"/>
        <v>0</v>
      </c>
      <c r="L93" s="53">
        <f t="shared" si="20"/>
        <v>0</v>
      </c>
      <c r="M93" s="53">
        <f t="shared" si="20"/>
        <v>0</v>
      </c>
      <c r="N93" s="53">
        <f t="shared" si="20"/>
        <v>0</v>
      </c>
      <c r="O93" s="53">
        <f t="shared" si="20"/>
        <v>0</v>
      </c>
      <c r="P93" s="53">
        <f t="shared" si="20"/>
        <v>0</v>
      </c>
      <c r="Q93" s="53">
        <f t="shared" si="20"/>
        <v>0</v>
      </c>
      <c r="R93" s="53">
        <f t="shared" si="20"/>
        <v>0</v>
      </c>
      <c r="S93" s="53">
        <f t="shared" si="20"/>
        <v>0</v>
      </c>
      <c r="T93" s="53">
        <f t="shared" si="20"/>
        <v>0</v>
      </c>
      <c r="U93" s="53">
        <f t="shared" si="20"/>
        <v>0</v>
      </c>
      <c r="V93" s="53">
        <f t="shared" si="21"/>
        <v>0</v>
      </c>
      <c r="W93" s="53">
        <f t="shared" si="21"/>
        <v>0</v>
      </c>
      <c r="X93" s="53">
        <f t="shared" si="21"/>
        <v>0</v>
      </c>
      <c r="Y93" s="53">
        <f t="shared" si="21"/>
        <v>0</v>
      </c>
      <c r="Z93" s="53">
        <f t="shared" si="21"/>
        <v>0</v>
      </c>
      <c r="AA93" s="53">
        <f t="shared" si="21"/>
        <v>0</v>
      </c>
      <c r="AB93" s="53">
        <f t="shared" si="21"/>
        <v>0</v>
      </c>
      <c r="AC93" s="53">
        <f t="shared" si="21"/>
        <v>0</v>
      </c>
      <c r="AD93" s="53">
        <f t="shared" si="21"/>
        <v>0</v>
      </c>
      <c r="AE93" s="53">
        <f t="shared" si="21"/>
        <v>0</v>
      </c>
      <c r="AF93" s="53">
        <f t="shared" si="21"/>
        <v>0</v>
      </c>
      <c r="AG93" s="53">
        <f t="shared" si="21"/>
        <v>0</v>
      </c>
      <c r="AH93" s="53">
        <f t="shared" si="21"/>
        <v>0</v>
      </c>
      <c r="AI93" s="53">
        <f t="shared" si="21"/>
        <v>0</v>
      </c>
      <c r="AJ93" s="53">
        <f t="shared" si="21"/>
        <v>0</v>
      </c>
      <c r="AK93" s="53">
        <f t="shared" si="21"/>
        <v>0</v>
      </c>
    </row>
    <row r="94" spans="5:37" ht="13.5" hidden="1" customHeight="1">
      <c r="E94" s="142" t="s">
        <v>64</v>
      </c>
      <c r="F94" s="53">
        <f t="shared" si="20"/>
        <v>0</v>
      </c>
      <c r="G94" s="53">
        <f t="shared" si="20"/>
        <v>0</v>
      </c>
      <c r="H94" s="53">
        <f t="shared" si="20"/>
        <v>0</v>
      </c>
      <c r="I94" s="53">
        <f t="shared" si="20"/>
        <v>0</v>
      </c>
      <c r="J94" s="53">
        <f t="shared" si="20"/>
        <v>0</v>
      </c>
      <c r="K94" s="53">
        <f t="shared" si="20"/>
        <v>0</v>
      </c>
      <c r="L94" s="53">
        <f t="shared" si="20"/>
        <v>0</v>
      </c>
      <c r="M94" s="53">
        <f t="shared" si="20"/>
        <v>0</v>
      </c>
      <c r="N94" s="53">
        <f t="shared" si="20"/>
        <v>0</v>
      </c>
      <c r="O94" s="53">
        <f t="shared" si="20"/>
        <v>0</v>
      </c>
      <c r="P94" s="53">
        <f t="shared" si="20"/>
        <v>0</v>
      </c>
      <c r="Q94" s="53">
        <f t="shared" si="20"/>
        <v>0</v>
      </c>
      <c r="R94" s="53">
        <f t="shared" si="20"/>
        <v>0</v>
      </c>
      <c r="S94" s="53">
        <f t="shared" si="20"/>
        <v>0</v>
      </c>
      <c r="T94" s="53">
        <f t="shared" si="20"/>
        <v>0</v>
      </c>
      <c r="U94" s="53">
        <f t="shared" si="20"/>
        <v>0</v>
      </c>
      <c r="V94" s="53">
        <f t="shared" si="21"/>
        <v>0</v>
      </c>
      <c r="W94" s="53">
        <f t="shared" si="21"/>
        <v>0</v>
      </c>
      <c r="X94" s="53">
        <f t="shared" si="21"/>
        <v>0</v>
      </c>
      <c r="Y94" s="53">
        <f t="shared" si="21"/>
        <v>0</v>
      </c>
      <c r="Z94" s="53">
        <f t="shared" si="21"/>
        <v>0</v>
      </c>
      <c r="AA94" s="53">
        <f t="shared" si="21"/>
        <v>0</v>
      </c>
      <c r="AB94" s="53">
        <f t="shared" si="21"/>
        <v>0</v>
      </c>
      <c r="AC94" s="53">
        <f t="shared" si="21"/>
        <v>0</v>
      </c>
      <c r="AD94" s="53">
        <f t="shared" si="21"/>
        <v>0</v>
      </c>
      <c r="AE94" s="53">
        <f t="shared" si="21"/>
        <v>0</v>
      </c>
      <c r="AF94" s="53">
        <f t="shared" si="21"/>
        <v>0</v>
      </c>
      <c r="AG94" s="53">
        <f t="shared" si="21"/>
        <v>0</v>
      </c>
      <c r="AH94" s="53">
        <f t="shared" si="21"/>
        <v>0</v>
      </c>
      <c r="AI94" s="53">
        <f t="shared" si="21"/>
        <v>0</v>
      </c>
      <c r="AJ94" s="53">
        <f t="shared" si="21"/>
        <v>0</v>
      </c>
      <c r="AK94" s="53">
        <f t="shared" si="21"/>
        <v>0</v>
      </c>
    </row>
    <row r="95" spans="5:37" ht="13.5" hidden="1" customHeight="1">
      <c r="E95" s="142" t="s">
        <v>65</v>
      </c>
      <c r="F95" s="53">
        <f t="shared" si="20"/>
        <v>0</v>
      </c>
      <c r="G95" s="53">
        <f t="shared" si="20"/>
        <v>0</v>
      </c>
      <c r="H95" s="53">
        <f t="shared" si="20"/>
        <v>0</v>
      </c>
      <c r="I95" s="53">
        <f t="shared" si="20"/>
        <v>0</v>
      </c>
      <c r="J95" s="53">
        <f t="shared" si="20"/>
        <v>0</v>
      </c>
      <c r="K95" s="53">
        <f t="shared" si="20"/>
        <v>0</v>
      </c>
      <c r="L95" s="53">
        <f t="shared" si="20"/>
        <v>0</v>
      </c>
      <c r="M95" s="53">
        <f t="shared" si="20"/>
        <v>0</v>
      </c>
      <c r="N95" s="53">
        <f t="shared" si="20"/>
        <v>0</v>
      </c>
      <c r="O95" s="53">
        <f t="shared" si="20"/>
        <v>0</v>
      </c>
      <c r="P95" s="53">
        <f t="shared" si="20"/>
        <v>0</v>
      </c>
      <c r="Q95" s="53">
        <f t="shared" si="20"/>
        <v>0</v>
      </c>
      <c r="R95" s="53">
        <f t="shared" si="20"/>
        <v>0</v>
      </c>
      <c r="S95" s="53">
        <f t="shared" si="20"/>
        <v>0</v>
      </c>
      <c r="T95" s="53">
        <f t="shared" si="20"/>
        <v>0</v>
      </c>
      <c r="U95" s="53">
        <f t="shared" si="20"/>
        <v>0</v>
      </c>
      <c r="V95" s="53">
        <f t="shared" si="21"/>
        <v>0</v>
      </c>
      <c r="W95" s="53">
        <f t="shared" si="21"/>
        <v>0</v>
      </c>
      <c r="X95" s="53">
        <f t="shared" si="21"/>
        <v>0</v>
      </c>
      <c r="Y95" s="53">
        <f t="shared" si="21"/>
        <v>0</v>
      </c>
      <c r="Z95" s="53">
        <f t="shared" si="21"/>
        <v>0</v>
      </c>
      <c r="AA95" s="53">
        <f t="shared" si="21"/>
        <v>0</v>
      </c>
      <c r="AB95" s="53">
        <f t="shared" si="21"/>
        <v>0</v>
      </c>
      <c r="AC95" s="53">
        <f t="shared" si="21"/>
        <v>0</v>
      </c>
      <c r="AD95" s="53">
        <f t="shared" si="21"/>
        <v>0</v>
      </c>
      <c r="AE95" s="53">
        <f t="shared" si="21"/>
        <v>0</v>
      </c>
      <c r="AF95" s="53">
        <f t="shared" si="21"/>
        <v>0</v>
      </c>
      <c r="AG95" s="53">
        <f t="shared" si="21"/>
        <v>0</v>
      </c>
      <c r="AH95" s="53">
        <f t="shared" si="21"/>
        <v>0</v>
      </c>
      <c r="AI95" s="53">
        <f t="shared" si="21"/>
        <v>0</v>
      </c>
      <c r="AJ95" s="53">
        <f t="shared" si="21"/>
        <v>0</v>
      </c>
      <c r="AK95" s="53">
        <f t="shared" si="21"/>
        <v>0</v>
      </c>
    </row>
    <row r="96" spans="5:37" ht="13.5" hidden="1" customHeight="1">
      <c r="E96" s="142" t="s">
        <v>66</v>
      </c>
      <c r="F96" s="53">
        <f t="shared" si="20"/>
        <v>0</v>
      </c>
      <c r="G96" s="53">
        <f t="shared" si="20"/>
        <v>0</v>
      </c>
      <c r="H96" s="53">
        <f t="shared" si="20"/>
        <v>0</v>
      </c>
      <c r="I96" s="53">
        <f t="shared" si="20"/>
        <v>0</v>
      </c>
      <c r="J96" s="53">
        <f t="shared" si="20"/>
        <v>0</v>
      </c>
      <c r="K96" s="53">
        <f t="shared" si="20"/>
        <v>0</v>
      </c>
      <c r="L96" s="53">
        <f t="shared" si="20"/>
        <v>0</v>
      </c>
      <c r="M96" s="53">
        <f t="shared" si="20"/>
        <v>0</v>
      </c>
      <c r="N96" s="53">
        <f t="shared" si="20"/>
        <v>0</v>
      </c>
      <c r="O96" s="53">
        <f t="shared" si="20"/>
        <v>0</v>
      </c>
      <c r="P96" s="53">
        <f t="shared" si="20"/>
        <v>0</v>
      </c>
      <c r="Q96" s="53">
        <f t="shared" si="20"/>
        <v>0</v>
      </c>
      <c r="R96" s="53">
        <f t="shared" si="20"/>
        <v>0</v>
      </c>
      <c r="S96" s="53">
        <f t="shared" si="20"/>
        <v>0</v>
      </c>
      <c r="T96" s="53">
        <f t="shared" si="20"/>
        <v>0</v>
      </c>
      <c r="U96" s="53">
        <f t="shared" si="20"/>
        <v>0</v>
      </c>
      <c r="V96" s="53">
        <f t="shared" si="21"/>
        <v>0</v>
      </c>
      <c r="W96" s="53">
        <f t="shared" si="21"/>
        <v>0</v>
      </c>
      <c r="X96" s="53">
        <f t="shared" si="21"/>
        <v>0</v>
      </c>
      <c r="Y96" s="53">
        <f t="shared" si="21"/>
        <v>0</v>
      </c>
      <c r="Z96" s="53">
        <f t="shared" si="21"/>
        <v>0</v>
      </c>
      <c r="AA96" s="53">
        <f t="shared" si="21"/>
        <v>0</v>
      </c>
      <c r="AB96" s="53">
        <f t="shared" si="21"/>
        <v>0</v>
      </c>
      <c r="AC96" s="53">
        <f t="shared" si="21"/>
        <v>0</v>
      </c>
      <c r="AD96" s="53">
        <f t="shared" si="21"/>
        <v>0</v>
      </c>
      <c r="AE96" s="53">
        <f t="shared" si="21"/>
        <v>0</v>
      </c>
      <c r="AF96" s="53">
        <f t="shared" si="21"/>
        <v>0</v>
      </c>
      <c r="AG96" s="53">
        <f t="shared" si="21"/>
        <v>0</v>
      </c>
      <c r="AH96" s="53">
        <f t="shared" si="21"/>
        <v>0</v>
      </c>
      <c r="AI96" s="53">
        <f t="shared" si="21"/>
        <v>0</v>
      </c>
      <c r="AJ96" s="53">
        <f t="shared" si="21"/>
        <v>0</v>
      </c>
      <c r="AK96" s="53">
        <f t="shared" si="21"/>
        <v>0</v>
      </c>
    </row>
    <row r="97" spans="5:37" ht="13.5" hidden="1" customHeight="1">
      <c r="E97" s="142" t="s">
        <v>67</v>
      </c>
      <c r="F97" s="53">
        <f t="shared" si="20"/>
        <v>0</v>
      </c>
      <c r="G97" s="53">
        <f t="shared" si="20"/>
        <v>0</v>
      </c>
      <c r="H97" s="53">
        <f t="shared" si="20"/>
        <v>0</v>
      </c>
      <c r="I97" s="53">
        <f t="shared" si="20"/>
        <v>0</v>
      </c>
      <c r="J97" s="53">
        <f t="shared" si="20"/>
        <v>0</v>
      </c>
      <c r="K97" s="53">
        <f t="shared" si="20"/>
        <v>0</v>
      </c>
      <c r="L97" s="53">
        <f t="shared" si="20"/>
        <v>0</v>
      </c>
      <c r="M97" s="53">
        <f t="shared" si="20"/>
        <v>0</v>
      </c>
      <c r="N97" s="53">
        <f t="shared" si="20"/>
        <v>0</v>
      </c>
      <c r="O97" s="53">
        <f t="shared" si="20"/>
        <v>0</v>
      </c>
      <c r="P97" s="53">
        <f t="shared" si="20"/>
        <v>0</v>
      </c>
      <c r="Q97" s="53">
        <f t="shared" si="20"/>
        <v>0</v>
      </c>
      <c r="R97" s="53">
        <f t="shared" si="20"/>
        <v>0</v>
      </c>
      <c r="S97" s="53">
        <f t="shared" si="20"/>
        <v>0</v>
      </c>
      <c r="T97" s="53">
        <f t="shared" si="20"/>
        <v>0</v>
      </c>
      <c r="U97" s="53">
        <f t="shared" si="20"/>
        <v>0</v>
      </c>
      <c r="V97" s="53">
        <f t="shared" si="21"/>
        <v>0</v>
      </c>
      <c r="W97" s="53">
        <f t="shared" si="21"/>
        <v>0</v>
      </c>
      <c r="X97" s="53">
        <f t="shared" si="21"/>
        <v>0</v>
      </c>
      <c r="Y97" s="53">
        <f t="shared" si="21"/>
        <v>0</v>
      </c>
      <c r="Z97" s="53">
        <f t="shared" si="21"/>
        <v>0</v>
      </c>
      <c r="AA97" s="53">
        <f t="shared" si="21"/>
        <v>0</v>
      </c>
      <c r="AB97" s="53">
        <f t="shared" si="21"/>
        <v>0</v>
      </c>
      <c r="AC97" s="53">
        <f t="shared" si="21"/>
        <v>0</v>
      </c>
      <c r="AD97" s="53">
        <f t="shared" si="21"/>
        <v>0</v>
      </c>
      <c r="AE97" s="53">
        <f t="shared" si="21"/>
        <v>0</v>
      </c>
      <c r="AF97" s="53">
        <f t="shared" si="21"/>
        <v>0</v>
      </c>
      <c r="AG97" s="53">
        <f t="shared" si="21"/>
        <v>0</v>
      </c>
      <c r="AH97" s="53">
        <f t="shared" si="21"/>
        <v>0</v>
      </c>
      <c r="AI97" s="53">
        <f t="shared" si="21"/>
        <v>0</v>
      </c>
      <c r="AJ97" s="53">
        <f t="shared" si="21"/>
        <v>0</v>
      </c>
      <c r="AK97" s="53">
        <f t="shared" si="21"/>
        <v>0</v>
      </c>
    </row>
    <row r="98" spans="5:37" ht="13.5" hidden="1" customHeight="1">
      <c r="E98" s="142" t="s">
        <v>68</v>
      </c>
      <c r="F98" s="53">
        <f t="shared" si="20"/>
        <v>0</v>
      </c>
      <c r="G98" s="53">
        <f t="shared" si="20"/>
        <v>0</v>
      </c>
      <c r="H98" s="53">
        <f t="shared" si="20"/>
        <v>0</v>
      </c>
      <c r="I98" s="53">
        <f t="shared" si="20"/>
        <v>0</v>
      </c>
      <c r="J98" s="53">
        <f t="shared" si="20"/>
        <v>0</v>
      </c>
      <c r="K98" s="53">
        <f t="shared" si="20"/>
        <v>0</v>
      </c>
      <c r="L98" s="53">
        <f t="shared" si="20"/>
        <v>0</v>
      </c>
      <c r="M98" s="53">
        <f t="shared" si="20"/>
        <v>0</v>
      </c>
      <c r="N98" s="53">
        <f t="shared" si="20"/>
        <v>0</v>
      </c>
      <c r="O98" s="53">
        <f t="shared" si="20"/>
        <v>0</v>
      </c>
      <c r="P98" s="53">
        <f t="shared" si="20"/>
        <v>0</v>
      </c>
      <c r="Q98" s="53">
        <f t="shared" si="20"/>
        <v>0</v>
      </c>
      <c r="R98" s="53">
        <f t="shared" si="20"/>
        <v>0</v>
      </c>
      <c r="S98" s="53">
        <f t="shared" si="20"/>
        <v>0</v>
      </c>
      <c r="T98" s="53">
        <f t="shared" si="20"/>
        <v>0</v>
      </c>
      <c r="U98" s="53">
        <f t="shared" si="20"/>
        <v>0</v>
      </c>
      <c r="V98" s="53">
        <f t="shared" si="21"/>
        <v>0</v>
      </c>
      <c r="W98" s="53">
        <f t="shared" si="21"/>
        <v>0</v>
      </c>
      <c r="X98" s="53">
        <f t="shared" si="21"/>
        <v>0</v>
      </c>
      <c r="Y98" s="53">
        <f t="shared" si="21"/>
        <v>0</v>
      </c>
      <c r="Z98" s="53">
        <f t="shared" si="21"/>
        <v>0</v>
      </c>
      <c r="AA98" s="53">
        <f t="shared" si="21"/>
        <v>0</v>
      </c>
      <c r="AB98" s="53">
        <f t="shared" si="21"/>
        <v>0</v>
      </c>
      <c r="AC98" s="53">
        <f t="shared" si="21"/>
        <v>0</v>
      </c>
      <c r="AD98" s="53">
        <f t="shared" si="21"/>
        <v>0</v>
      </c>
      <c r="AE98" s="53">
        <f t="shared" si="21"/>
        <v>0</v>
      </c>
      <c r="AF98" s="53">
        <f t="shared" si="21"/>
        <v>0</v>
      </c>
      <c r="AG98" s="53">
        <f t="shared" si="21"/>
        <v>0</v>
      </c>
      <c r="AH98" s="53">
        <f t="shared" si="21"/>
        <v>0</v>
      </c>
      <c r="AI98" s="53">
        <f t="shared" si="21"/>
        <v>0</v>
      </c>
      <c r="AJ98" s="53">
        <f t="shared" si="21"/>
        <v>0</v>
      </c>
      <c r="AK98" s="53">
        <f t="shared" si="21"/>
        <v>0</v>
      </c>
    </row>
    <row r="99" spans="5:37" ht="13.5" hidden="1" customHeight="1">
      <c r="E99" s="142" t="s">
        <v>69</v>
      </c>
      <c r="F99" s="53">
        <f t="shared" si="20"/>
        <v>0</v>
      </c>
      <c r="G99" s="53">
        <f t="shared" si="20"/>
        <v>0</v>
      </c>
      <c r="H99" s="53">
        <f t="shared" si="20"/>
        <v>0</v>
      </c>
      <c r="I99" s="53">
        <f t="shared" si="20"/>
        <v>0</v>
      </c>
      <c r="J99" s="53">
        <f t="shared" si="20"/>
        <v>0</v>
      </c>
      <c r="K99" s="53">
        <f t="shared" si="20"/>
        <v>0</v>
      </c>
      <c r="L99" s="53">
        <f t="shared" si="20"/>
        <v>0</v>
      </c>
      <c r="M99" s="53">
        <f t="shared" si="20"/>
        <v>0</v>
      </c>
      <c r="N99" s="53">
        <f t="shared" si="20"/>
        <v>0</v>
      </c>
      <c r="O99" s="53">
        <f t="shared" si="20"/>
        <v>0</v>
      </c>
      <c r="P99" s="53">
        <f t="shared" si="20"/>
        <v>0</v>
      </c>
      <c r="Q99" s="53">
        <f t="shared" si="20"/>
        <v>0</v>
      </c>
      <c r="R99" s="53">
        <f t="shared" si="20"/>
        <v>0</v>
      </c>
      <c r="S99" s="53">
        <f t="shared" si="20"/>
        <v>0</v>
      </c>
      <c r="T99" s="53">
        <f t="shared" si="20"/>
        <v>0</v>
      </c>
      <c r="U99" s="53">
        <f t="shared" ref="U99:AJ99" si="22">IF(COUNTIF(V$11:V$30,$E99)=0,0,1)</f>
        <v>0</v>
      </c>
      <c r="V99" s="53">
        <f t="shared" si="22"/>
        <v>0</v>
      </c>
      <c r="W99" s="53">
        <f t="shared" si="22"/>
        <v>0</v>
      </c>
      <c r="X99" s="53">
        <f t="shared" si="22"/>
        <v>0</v>
      </c>
      <c r="Y99" s="53">
        <f t="shared" si="22"/>
        <v>0</v>
      </c>
      <c r="Z99" s="53">
        <f t="shared" si="22"/>
        <v>0</v>
      </c>
      <c r="AA99" s="53">
        <f t="shared" si="22"/>
        <v>0</v>
      </c>
      <c r="AB99" s="53">
        <f t="shared" si="22"/>
        <v>0</v>
      </c>
      <c r="AC99" s="53">
        <f t="shared" si="22"/>
        <v>0</v>
      </c>
      <c r="AD99" s="53">
        <f t="shared" si="22"/>
        <v>0</v>
      </c>
      <c r="AE99" s="53">
        <f t="shared" si="22"/>
        <v>0</v>
      </c>
      <c r="AF99" s="53">
        <f t="shared" si="22"/>
        <v>0</v>
      </c>
      <c r="AG99" s="53">
        <f t="shared" si="22"/>
        <v>0</v>
      </c>
      <c r="AH99" s="53">
        <f t="shared" si="22"/>
        <v>0</v>
      </c>
      <c r="AI99" s="53">
        <f t="shared" si="22"/>
        <v>0</v>
      </c>
      <c r="AJ99" s="53">
        <f t="shared" si="22"/>
        <v>0</v>
      </c>
      <c r="AK99" s="53">
        <f t="shared" si="21"/>
        <v>0</v>
      </c>
    </row>
    <row r="100" spans="5:37" ht="13.5" customHeight="1"/>
  </sheetData>
  <sheetProtection algorithmName="SHA-512" hashValue="fS5GF3Jud+Ii4lY6qEU5ls4G04s5Sq96tlJNaoBhQEHr68hNvaZ+/LO/8Gldlj2Tl4a3B9K+kcj+b1KQanTJaA==" saltValue="eO0eMLrnEveMeK180Z2I0w==" spinCount="100000" sheet="1" formatCells="0"/>
  <mergeCells count="421">
    <mergeCell ref="A1:E1"/>
    <mergeCell ref="AO1:AP1"/>
    <mergeCell ref="AV1:AV2"/>
    <mergeCell ref="AW1:AW2"/>
    <mergeCell ref="AO2:AP3"/>
    <mergeCell ref="A3:G5"/>
    <mergeCell ref="H3:Z5"/>
    <mergeCell ref="AS3:AV5"/>
    <mergeCell ref="AW3:BB5"/>
    <mergeCell ref="Q7:Q10"/>
    <mergeCell ref="R7:R10"/>
    <mergeCell ref="G7:G10"/>
    <mergeCell ref="H7:H10"/>
    <mergeCell ref="I7:I10"/>
    <mergeCell ref="J7:J10"/>
    <mergeCell ref="K7:K10"/>
    <mergeCell ref="L7:L10"/>
    <mergeCell ref="Y7:Y10"/>
    <mergeCell ref="S7:S10"/>
    <mergeCell ref="T7:T10"/>
    <mergeCell ref="U7:U10"/>
    <mergeCell ref="V7:V10"/>
    <mergeCell ref="W7:W10"/>
    <mergeCell ref="X7:X10"/>
    <mergeCell ref="A7:B10"/>
    <mergeCell ref="C7:C10"/>
    <mergeCell ref="D7:D10"/>
    <mergeCell ref="E7:E10"/>
    <mergeCell ref="F7:F10"/>
    <mergeCell ref="M7:M10"/>
    <mergeCell ref="N7:N10"/>
    <mergeCell ref="O7:O10"/>
    <mergeCell ref="P7:P10"/>
    <mergeCell ref="BE3:BF3"/>
    <mergeCell ref="AB5:AD5"/>
    <mergeCell ref="AE5:AK5"/>
    <mergeCell ref="AM5:AQ5"/>
    <mergeCell ref="BE5:BF5"/>
    <mergeCell ref="Z7:Z10"/>
    <mergeCell ref="AE7:AE10"/>
    <mergeCell ref="AF7:AF10"/>
    <mergeCell ref="AG7:AG10"/>
    <mergeCell ref="AH7:AH10"/>
    <mergeCell ref="AI7:AI10"/>
    <mergeCell ref="AJ7:AJ10"/>
    <mergeCell ref="AA7:AA10"/>
    <mergeCell ref="AB7:AB10"/>
    <mergeCell ref="AC7:AC10"/>
    <mergeCell ref="AD7:AD10"/>
    <mergeCell ref="AT7:AT8"/>
    <mergeCell ref="AU7:AU8"/>
    <mergeCell ref="AV7:AV8"/>
    <mergeCell ref="AW7:AW8"/>
    <mergeCell ref="AX7:AX8"/>
    <mergeCell ref="AK7:AK10"/>
    <mergeCell ref="AL7:AL10"/>
    <mergeCell ref="AM7:AM10"/>
    <mergeCell ref="AN7:AN10"/>
    <mergeCell ref="AO7:AO10"/>
    <mergeCell ref="AR7:AR8"/>
    <mergeCell ref="CE8:CE10"/>
    <mergeCell ref="AR9:AR18"/>
    <mergeCell ref="AS9:AS10"/>
    <mergeCell ref="AT9:AT10"/>
    <mergeCell ref="AU9:AU10"/>
    <mergeCell ref="AV9:AV10"/>
    <mergeCell ref="AW9:AW10"/>
    <mergeCell ref="AX9:AX10"/>
    <mergeCell ref="AY9:AY10"/>
    <mergeCell ref="AZ9:AZ10"/>
    <mergeCell ref="BE7:BE8"/>
    <mergeCell ref="BF7:BF8"/>
    <mergeCell ref="CA8:CA10"/>
    <mergeCell ref="CB8:CB10"/>
    <mergeCell ref="CC8:CC10"/>
    <mergeCell ref="CD8:CD10"/>
    <mergeCell ref="BH9:BI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AU13:AU14"/>
    <mergeCell ref="AV13:AV14"/>
    <mergeCell ref="BE9:BE10"/>
    <mergeCell ref="BF9:BF10"/>
    <mergeCell ref="BD11:BD12"/>
    <mergeCell ref="BE11:BE12"/>
    <mergeCell ref="BF11:BF12"/>
    <mergeCell ref="BH11:BK11"/>
    <mergeCell ref="BM12:BM15"/>
    <mergeCell ref="BD13:BD14"/>
    <mergeCell ref="BE13:BE14"/>
    <mergeCell ref="BN12:BN15"/>
    <mergeCell ref="BE15:BE16"/>
    <mergeCell ref="BF15:BF16"/>
    <mergeCell ref="AX11:AX12"/>
    <mergeCell ref="AY11:AY12"/>
    <mergeCell ref="AZ11:AZ12"/>
    <mergeCell ref="BA11:BA12"/>
    <mergeCell ref="BB11:BB12"/>
    <mergeCell ref="BC11:BC12"/>
    <mergeCell ref="BF13:BF14"/>
    <mergeCell ref="AZ13:AZ14"/>
    <mergeCell ref="BA13:BA14"/>
    <mergeCell ref="BB13:BB14"/>
    <mergeCell ref="AZ15:AZ16"/>
    <mergeCell ref="BA15:BA16"/>
    <mergeCell ref="BB15:BB16"/>
    <mergeCell ref="AX15:AX16"/>
    <mergeCell ref="AX13:AX14"/>
    <mergeCell ref="AY13:AY14"/>
    <mergeCell ref="AY15:AY16"/>
    <mergeCell ref="BE17:BE18"/>
    <mergeCell ref="BF17:BF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F19:BF20"/>
    <mergeCell ref="AS21:AS22"/>
    <mergeCell ref="AT21:AT22"/>
    <mergeCell ref="AU21:AU22"/>
    <mergeCell ref="AV21:AV22"/>
    <mergeCell ref="AW21:AW22"/>
    <mergeCell ref="AX21:AX22"/>
    <mergeCell ref="AY21:AY22"/>
    <mergeCell ref="AZ21:AZ22"/>
    <mergeCell ref="BA21:BA22"/>
    <mergeCell ref="AZ19:AZ20"/>
    <mergeCell ref="BA19:BA20"/>
    <mergeCell ref="BB19:BB20"/>
    <mergeCell ref="BC19:BC20"/>
    <mergeCell ref="BD19:BD20"/>
    <mergeCell ref="BE19:BE20"/>
    <mergeCell ref="BB21:BB22"/>
    <mergeCell ref="BC21:BC22"/>
    <mergeCell ref="BD21:BD22"/>
    <mergeCell ref="BE21:BE22"/>
    <mergeCell ref="BF21:BF22"/>
    <mergeCell ref="BD23:BD24"/>
    <mergeCell ref="BE23:BE24"/>
    <mergeCell ref="BF23:BF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F25:BF26"/>
    <mergeCell ref="AZ25:AZ26"/>
    <mergeCell ref="BA25:BA26"/>
    <mergeCell ref="BD33:BD34"/>
    <mergeCell ref="BE33:BE34"/>
    <mergeCell ref="BF33:BF34"/>
    <mergeCell ref="BA33:BA34"/>
    <mergeCell ref="BB33:BB34"/>
    <mergeCell ref="BC33:BC34"/>
    <mergeCell ref="BB25:BB26"/>
    <mergeCell ref="BC25:BC26"/>
    <mergeCell ref="BD25:BD26"/>
    <mergeCell ref="BE25:BE26"/>
    <mergeCell ref="BB27:BB28"/>
    <mergeCell ref="BC27:BC28"/>
    <mergeCell ref="BD27:BD28"/>
    <mergeCell ref="BE27:BE28"/>
    <mergeCell ref="BF27:BF28"/>
    <mergeCell ref="BA27:BA28"/>
    <mergeCell ref="BC29:BC30"/>
    <mergeCell ref="BD29:BD30"/>
    <mergeCell ref="BE29:BE30"/>
    <mergeCell ref="BF29:BF30"/>
    <mergeCell ref="AZ29:AZ30"/>
    <mergeCell ref="BA29:BA30"/>
    <mergeCell ref="BB29:BB30"/>
    <mergeCell ref="BD31:BD32"/>
    <mergeCell ref="BE31:BE32"/>
    <mergeCell ref="BF31:BF32"/>
    <mergeCell ref="BA31:BA32"/>
    <mergeCell ref="BB31:BB32"/>
    <mergeCell ref="BC31:BC32"/>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BB35:BB36"/>
    <mergeCell ref="BC35:BC36"/>
    <mergeCell ref="BD35:BD36"/>
    <mergeCell ref="BE35:BE36"/>
    <mergeCell ref="BF35:BF36"/>
    <mergeCell ref="AU35:AU36"/>
    <mergeCell ref="AV35:AV36"/>
    <mergeCell ref="AW35:AW36"/>
    <mergeCell ref="AX35:AX36"/>
    <mergeCell ref="AY35:AY36"/>
    <mergeCell ref="AZ35:AZ36"/>
    <mergeCell ref="BA35:BA36"/>
    <mergeCell ref="BE37:BE38"/>
    <mergeCell ref="BF37:BF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A39:BA40"/>
    <mergeCell ref="BB39:BB40"/>
    <mergeCell ref="BC39:BC40"/>
    <mergeCell ref="BD39:BD40"/>
    <mergeCell ref="BE39:BE40"/>
    <mergeCell ref="BF39:BF40"/>
    <mergeCell ref="AU39:AU40"/>
    <mergeCell ref="AV39:AV40"/>
    <mergeCell ref="AW39:AW40"/>
    <mergeCell ref="AX39:AX40"/>
    <mergeCell ref="AY39:AY40"/>
    <mergeCell ref="AZ39:AZ40"/>
    <mergeCell ref="BE41:BE42"/>
    <mergeCell ref="BF41:BF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D43:BD44"/>
    <mergeCell ref="BE43:BE44"/>
    <mergeCell ref="BF43:BF44"/>
    <mergeCell ref="C44:D44"/>
    <mergeCell ref="AV43:AV44"/>
    <mergeCell ref="AW43:AW44"/>
    <mergeCell ref="AX43:AX44"/>
    <mergeCell ref="AY43:AY44"/>
    <mergeCell ref="AZ43:AZ44"/>
    <mergeCell ref="BA43:BA44"/>
    <mergeCell ref="BC45:BC46"/>
    <mergeCell ref="BD45:BD46"/>
    <mergeCell ref="BE45:BE46"/>
    <mergeCell ref="BF45:BF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E47:BE48"/>
    <mergeCell ref="BF47:BF48"/>
    <mergeCell ref="C48:D48"/>
    <mergeCell ref="C49:D49"/>
    <mergeCell ref="AR49:AT50"/>
    <mergeCell ref="AU49:AU50"/>
    <mergeCell ref="AV49:AV50"/>
    <mergeCell ref="AW49:AW50"/>
    <mergeCell ref="AW47:AW48"/>
    <mergeCell ref="AX47:AX48"/>
    <mergeCell ref="AY47:AY48"/>
    <mergeCell ref="AZ47:AZ48"/>
    <mergeCell ref="BA47:BA48"/>
    <mergeCell ref="BB47:BB48"/>
    <mergeCell ref="W54:Y54"/>
    <mergeCell ref="AR54:AT54"/>
    <mergeCell ref="W55:Y55"/>
    <mergeCell ref="BD49:BD50"/>
    <mergeCell ref="BE49:BE50"/>
    <mergeCell ref="BF49:BF50"/>
    <mergeCell ref="C50:F50"/>
    <mergeCell ref="AR51:AT51"/>
    <mergeCell ref="A52:E55"/>
    <mergeCell ref="W52:Y52"/>
    <mergeCell ref="AR52:AT52"/>
    <mergeCell ref="W53:Y53"/>
    <mergeCell ref="AR53:AT53"/>
    <mergeCell ref="AX49:AX50"/>
    <mergeCell ref="AY49:AY50"/>
    <mergeCell ref="AZ49:AZ50"/>
    <mergeCell ref="BA49:BA50"/>
    <mergeCell ref="BB49:BB50"/>
    <mergeCell ref="BC49:BC50"/>
  </mergeCells>
  <phoneticPr fontId="1"/>
  <conditionalFormatting sqref="B11:B30 E11:AJ30 F37:AJ49">
    <cfRule type="containsBlanks" dxfId="48" priority="13" stopIfTrue="1">
      <formula>LEN(TRIM(B11))=0</formula>
    </cfRule>
  </conditionalFormatting>
  <conditionalFormatting sqref="G33:AJ33">
    <cfRule type="containsBlanks" dxfId="47" priority="12" stopIfTrue="1">
      <formula>LEN(TRIM(G33))=0</formula>
    </cfRule>
  </conditionalFormatting>
  <conditionalFormatting sqref="G53:V53">
    <cfRule type="containsBlanks" dxfId="46" priority="11" stopIfTrue="1">
      <formula>LEN(TRIM(G53))=0</formula>
    </cfRule>
  </conditionalFormatting>
  <conditionalFormatting sqref="G36:AJ36 G7:AJ10">
    <cfRule type="expression" dxfId="45" priority="9" stopIfTrue="1">
      <formula>WEEKDAY(G7,1)=1</formula>
    </cfRule>
    <cfRule type="expression" dxfId="44" priority="10" stopIfTrue="1">
      <formula>WEEKDAY(G7,1)=7</formula>
    </cfRule>
  </conditionalFormatting>
  <conditionalFormatting sqref="AE5 AM5">
    <cfRule type="containsBlanks" dxfId="43" priority="8" stopIfTrue="1">
      <formula>LEN(TRIM(AE5))=0</formula>
    </cfRule>
  </conditionalFormatting>
  <conditionalFormatting sqref="AW1:AW2">
    <cfRule type="containsBlanks" dxfId="42" priority="6" stopIfTrue="1">
      <formula>LEN(TRIM(AW1))=0</formula>
    </cfRule>
  </conditionalFormatting>
  <conditionalFormatting sqref="AK11:AK30 AK37:AK49">
    <cfRule type="containsBlanks" dxfId="41" priority="5" stopIfTrue="1">
      <formula>LEN(TRIM(AK11))=0</formula>
    </cfRule>
  </conditionalFormatting>
  <conditionalFormatting sqref="AK33">
    <cfRule type="containsBlanks" dxfId="40" priority="4" stopIfTrue="1">
      <formula>LEN(TRIM(AK33))=0</formula>
    </cfRule>
  </conditionalFormatting>
  <conditionalFormatting sqref="AK36 AK7:AK10">
    <cfRule type="expression" dxfId="39" priority="2" stopIfTrue="1">
      <formula>WEEKDAY(AK7,1)=1</formula>
    </cfRule>
    <cfRule type="expression" dxfId="38" priority="3" stopIfTrue="1">
      <formula>WEEKDAY(AK7,1)=7</formula>
    </cfRule>
  </conditionalFormatting>
  <conditionalFormatting sqref="AS9:AS48 AU9:AU48">
    <cfRule type="containsBlanks" dxfId="37" priority="1">
      <formula>LEN(TRIM(AS9))=0</formula>
    </cfRule>
  </conditionalFormatting>
  <dataValidations count="5">
    <dataValidation type="list" allowBlank="1" showInputMessage="1" showErrorMessage="1" sqref="B11:B30" xr:uid="{00000000-0002-0000-0600-000000000000}">
      <formula1>"TR,FW1,FW2,FW3"</formula1>
    </dataValidation>
    <dataValidation type="whole" operator="lessThanOrEqual" allowBlank="1" showInputMessage="1" showErrorMessage="1" error="月当たりの上限額は２万円となります。_x000a_（男性研修生は対象外）" sqref="BE19:BE48 BE65555:BE65584 BE131091:BE131120 BE196627:BE196656 BE262163:BE262192 BE327699:BE327728 BE393235:BE393264 BE458771:BE458800 BE524307:BE524336 BE589843:BE589872 BE655379:BE655408 BE720915:BE720944 BE786451:BE786480 BE851987:BE852016 BE917523:BE917552 BE983059:BE983088" xr:uid="{00000000-0002-0000-0600-000001000000}">
      <formula1>20000</formula1>
    </dataValidation>
    <dataValidation type="list" allowBlank="1" showInputMessage="1" showErrorMessage="1" sqref="WWO983077:WXS983089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73:AK65585 KC65573:LG65585 TY65573:VC65585 ADU65573:AEY65585 ANQ65573:AOU65585 AXM65573:AYQ65585 BHI65573:BIM65585 BRE65573:BSI65585 CBA65573:CCE65585 CKW65573:CMA65585 CUS65573:CVW65585 DEO65573:DFS65585 DOK65573:DPO65585 DYG65573:DZK65585 EIC65573:EJG65585 ERY65573:ETC65585 FBU65573:FCY65585 FLQ65573:FMU65585 FVM65573:FWQ65585 GFI65573:GGM65585 GPE65573:GQI65585 GZA65573:HAE65585 HIW65573:HKA65585 HSS65573:HTW65585 ICO65573:IDS65585 IMK65573:INO65585 IWG65573:IXK65585 JGC65573:JHG65585 JPY65573:JRC65585 JZU65573:KAY65585 KJQ65573:KKU65585 KTM65573:KUQ65585 LDI65573:LEM65585 LNE65573:LOI65585 LXA65573:LYE65585 MGW65573:MIA65585 MQS65573:MRW65585 NAO65573:NBS65585 NKK65573:NLO65585 NUG65573:NVK65585 OEC65573:OFG65585 ONY65573:OPC65585 OXU65573:OYY65585 PHQ65573:PIU65585 PRM65573:PSQ65585 QBI65573:QCM65585 QLE65573:QMI65585 QVA65573:QWE65585 REW65573:RGA65585 ROS65573:RPW65585 RYO65573:RZS65585 SIK65573:SJO65585 SSG65573:STK65585 TCC65573:TDG65585 TLY65573:TNC65585 TVU65573:TWY65585 UFQ65573:UGU65585 UPM65573:UQQ65585 UZI65573:VAM65585 VJE65573:VKI65585 VTA65573:VUE65585 WCW65573:WEA65585 WMS65573:WNW65585 WWO65573:WXS65585 F131109:AK131121 KC131109:LG131121 TY131109:VC131121 ADU131109:AEY131121 ANQ131109:AOU131121 AXM131109:AYQ131121 BHI131109:BIM131121 BRE131109:BSI131121 CBA131109:CCE131121 CKW131109:CMA131121 CUS131109:CVW131121 DEO131109:DFS131121 DOK131109:DPO131121 DYG131109:DZK131121 EIC131109:EJG131121 ERY131109:ETC131121 FBU131109:FCY131121 FLQ131109:FMU131121 FVM131109:FWQ131121 GFI131109:GGM131121 GPE131109:GQI131121 GZA131109:HAE131121 HIW131109:HKA131121 HSS131109:HTW131121 ICO131109:IDS131121 IMK131109:INO131121 IWG131109:IXK131121 JGC131109:JHG131121 JPY131109:JRC131121 JZU131109:KAY131121 KJQ131109:KKU131121 KTM131109:KUQ131121 LDI131109:LEM131121 LNE131109:LOI131121 LXA131109:LYE131121 MGW131109:MIA131121 MQS131109:MRW131121 NAO131109:NBS131121 NKK131109:NLO131121 NUG131109:NVK131121 OEC131109:OFG131121 ONY131109:OPC131121 OXU131109:OYY131121 PHQ131109:PIU131121 PRM131109:PSQ131121 QBI131109:QCM131121 QLE131109:QMI131121 QVA131109:QWE131121 REW131109:RGA131121 ROS131109:RPW131121 RYO131109:RZS131121 SIK131109:SJO131121 SSG131109:STK131121 TCC131109:TDG131121 TLY131109:TNC131121 TVU131109:TWY131121 UFQ131109:UGU131121 UPM131109:UQQ131121 UZI131109:VAM131121 VJE131109:VKI131121 VTA131109:VUE131121 WCW131109:WEA131121 WMS131109:WNW131121 WWO131109:WXS131121 F196645:AK196657 KC196645:LG196657 TY196645:VC196657 ADU196645:AEY196657 ANQ196645:AOU196657 AXM196645:AYQ196657 BHI196645:BIM196657 BRE196645:BSI196657 CBA196645:CCE196657 CKW196645:CMA196657 CUS196645:CVW196657 DEO196645:DFS196657 DOK196645:DPO196657 DYG196645:DZK196657 EIC196645:EJG196657 ERY196645:ETC196657 FBU196645:FCY196657 FLQ196645:FMU196657 FVM196645:FWQ196657 GFI196645:GGM196657 GPE196645:GQI196657 GZA196645:HAE196657 HIW196645:HKA196657 HSS196645:HTW196657 ICO196645:IDS196657 IMK196645:INO196657 IWG196645:IXK196657 JGC196645:JHG196657 JPY196645:JRC196657 JZU196645:KAY196657 KJQ196645:KKU196657 KTM196645:KUQ196657 LDI196645:LEM196657 LNE196645:LOI196657 LXA196645:LYE196657 MGW196645:MIA196657 MQS196645:MRW196657 NAO196645:NBS196657 NKK196645:NLO196657 NUG196645:NVK196657 OEC196645:OFG196657 ONY196645:OPC196657 OXU196645:OYY196657 PHQ196645:PIU196657 PRM196645:PSQ196657 QBI196645:QCM196657 QLE196645:QMI196657 QVA196645:QWE196657 REW196645:RGA196657 ROS196645:RPW196657 RYO196645:RZS196657 SIK196645:SJO196657 SSG196645:STK196657 TCC196645:TDG196657 TLY196645:TNC196657 TVU196645:TWY196657 UFQ196645:UGU196657 UPM196645:UQQ196657 UZI196645:VAM196657 VJE196645:VKI196657 VTA196645:VUE196657 WCW196645:WEA196657 WMS196645:WNW196657 WWO196645:WXS196657 F262181:AK262193 KC262181:LG262193 TY262181:VC262193 ADU262181:AEY262193 ANQ262181:AOU262193 AXM262181:AYQ262193 BHI262181:BIM262193 BRE262181:BSI262193 CBA262181:CCE262193 CKW262181:CMA262193 CUS262181:CVW262193 DEO262181:DFS262193 DOK262181:DPO262193 DYG262181:DZK262193 EIC262181:EJG262193 ERY262181:ETC262193 FBU262181:FCY262193 FLQ262181:FMU262193 FVM262181:FWQ262193 GFI262181:GGM262193 GPE262181:GQI262193 GZA262181:HAE262193 HIW262181:HKA262193 HSS262181:HTW262193 ICO262181:IDS262193 IMK262181:INO262193 IWG262181:IXK262193 JGC262181:JHG262193 JPY262181:JRC262193 JZU262181:KAY262193 KJQ262181:KKU262193 KTM262181:KUQ262193 LDI262181:LEM262193 LNE262181:LOI262193 LXA262181:LYE262193 MGW262181:MIA262193 MQS262181:MRW262193 NAO262181:NBS262193 NKK262181:NLO262193 NUG262181:NVK262193 OEC262181:OFG262193 ONY262181:OPC262193 OXU262181:OYY262193 PHQ262181:PIU262193 PRM262181:PSQ262193 QBI262181:QCM262193 QLE262181:QMI262193 QVA262181:QWE262193 REW262181:RGA262193 ROS262181:RPW262193 RYO262181:RZS262193 SIK262181:SJO262193 SSG262181:STK262193 TCC262181:TDG262193 TLY262181:TNC262193 TVU262181:TWY262193 UFQ262181:UGU262193 UPM262181:UQQ262193 UZI262181:VAM262193 VJE262181:VKI262193 VTA262181:VUE262193 WCW262181:WEA262193 WMS262181:WNW262193 WWO262181:WXS262193 F327717:AK327729 KC327717:LG327729 TY327717:VC327729 ADU327717:AEY327729 ANQ327717:AOU327729 AXM327717:AYQ327729 BHI327717:BIM327729 BRE327717:BSI327729 CBA327717:CCE327729 CKW327717:CMA327729 CUS327717:CVW327729 DEO327717:DFS327729 DOK327717:DPO327729 DYG327717:DZK327729 EIC327717:EJG327729 ERY327717:ETC327729 FBU327717:FCY327729 FLQ327717:FMU327729 FVM327717:FWQ327729 GFI327717:GGM327729 GPE327717:GQI327729 GZA327717:HAE327729 HIW327717:HKA327729 HSS327717:HTW327729 ICO327717:IDS327729 IMK327717:INO327729 IWG327717:IXK327729 JGC327717:JHG327729 JPY327717:JRC327729 JZU327717:KAY327729 KJQ327717:KKU327729 KTM327717:KUQ327729 LDI327717:LEM327729 LNE327717:LOI327729 LXA327717:LYE327729 MGW327717:MIA327729 MQS327717:MRW327729 NAO327717:NBS327729 NKK327717:NLO327729 NUG327717:NVK327729 OEC327717:OFG327729 ONY327717:OPC327729 OXU327717:OYY327729 PHQ327717:PIU327729 PRM327717:PSQ327729 QBI327717:QCM327729 QLE327717:QMI327729 QVA327717:QWE327729 REW327717:RGA327729 ROS327717:RPW327729 RYO327717:RZS327729 SIK327717:SJO327729 SSG327717:STK327729 TCC327717:TDG327729 TLY327717:TNC327729 TVU327717:TWY327729 UFQ327717:UGU327729 UPM327717:UQQ327729 UZI327717:VAM327729 VJE327717:VKI327729 VTA327717:VUE327729 WCW327717:WEA327729 WMS327717:WNW327729 WWO327717:WXS327729 F393253:AK393265 KC393253:LG393265 TY393253:VC393265 ADU393253:AEY393265 ANQ393253:AOU393265 AXM393253:AYQ393265 BHI393253:BIM393265 BRE393253:BSI393265 CBA393253:CCE393265 CKW393253:CMA393265 CUS393253:CVW393265 DEO393253:DFS393265 DOK393253:DPO393265 DYG393253:DZK393265 EIC393253:EJG393265 ERY393253:ETC393265 FBU393253:FCY393265 FLQ393253:FMU393265 FVM393253:FWQ393265 GFI393253:GGM393265 GPE393253:GQI393265 GZA393253:HAE393265 HIW393253:HKA393265 HSS393253:HTW393265 ICO393253:IDS393265 IMK393253:INO393265 IWG393253:IXK393265 JGC393253:JHG393265 JPY393253:JRC393265 JZU393253:KAY393265 KJQ393253:KKU393265 KTM393253:KUQ393265 LDI393253:LEM393265 LNE393253:LOI393265 LXA393253:LYE393265 MGW393253:MIA393265 MQS393253:MRW393265 NAO393253:NBS393265 NKK393253:NLO393265 NUG393253:NVK393265 OEC393253:OFG393265 ONY393253:OPC393265 OXU393253:OYY393265 PHQ393253:PIU393265 PRM393253:PSQ393265 QBI393253:QCM393265 QLE393253:QMI393265 QVA393253:QWE393265 REW393253:RGA393265 ROS393253:RPW393265 RYO393253:RZS393265 SIK393253:SJO393265 SSG393253:STK393265 TCC393253:TDG393265 TLY393253:TNC393265 TVU393253:TWY393265 UFQ393253:UGU393265 UPM393253:UQQ393265 UZI393253:VAM393265 VJE393253:VKI393265 VTA393253:VUE393265 WCW393253:WEA393265 WMS393253:WNW393265 WWO393253:WXS393265 F458789:AK458801 KC458789:LG458801 TY458789:VC458801 ADU458789:AEY458801 ANQ458789:AOU458801 AXM458789:AYQ458801 BHI458789:BIM458801 BRE458789:BSI458801 CBA458789:CCE458801 CKW458789:CMA458801 CUS458789:CVW458801 DEO458789:DFS458801 DOK458789:DPO458801 DYG458789:DZK458801 EIC458789:EJG458801 ERY458789:ETC458801 FBU458789:FCY458801 FLQ458789:FMU458801 FVM458789:FWQ458801 GFI458789:GGM458801 GPE458789:GQI458801 GZA458789:HAE458801 HIW458789:HKA458801 HSS458789:HTW458801 ICO458789:IDS458801 IMK458789:INO458801 IWG458789:IXK458801 JGC458789:JHG458801 JPY458789:JRC458801 JZU458789:KAY458801 KJQ458789:KKU458801 KTM458789:KUQ458801 LDI458789:LEM458801 LNE458789:LOI458801 LXA458789:LYE458801 MGW458789:MIA458801 MQS458789:MRW458801 NAO458789:NBS458801 NKK458789:NLO458801 NUG458789:NVK458801 OEC458789:OFG458801 ONY458789:OPC458801 OXU458789:OYY458801 PHQ458789:PIU458801 PRM458789:PSQ458801 QBI458789:QCM458801 QLE458789:QMI458801 QVA458789:QWE458801 REW458789:RGA458801 ROS458789:RPW458801 RYO458789:RZS458801 SIK458789:SJO458801 SSG458789:STK458801 TCC458789:TDG458801 TLY458789:TNC458801 TVU458789:TWY458801 UFQ458789:UGU458801 UPM458789:UQQ458801 UZI458789:VAM458801 VJE458789:VKI458801 VTA458789:VUE458801 WCW458789:WEA458801 WMS458789:WNW458801 WWO458789:WXS458801 F524325:AK524337 KC524325:LG524337 TY524325:VC524337 ADU524325:AEY524337 ANQ524325:AOU524337 AXM524325:AYQ524337 BHI524325:BIM524337 BRE524325:BSI524337 CBA524325:CCE524337 CKW524325:CMA524337 CUS524325:CVW524337 DEO524325:DFS524337 DOK524325:DPO524337 DYG524325:DZK524337 EIC524325:EJG524337 ERY524325:ETC524337 FBU524325:FCY524337 FLQ524325:FMU524337 FVM524325:FWQ524337 GFI524325:GGM524337 GPE524325:GQI524337 GZA524325:HAE524337 HIW524325:HKA524337 HSS524325:HTW524337 ICO524325:IDS524337 IMK524325:INO524337 IWG524325:IXK524337 JGC524325:JHG524337 JPY524325:JRC524337 JZU524325:KAY524337 KJQ524325:KKU524337 KTM524325:KUQ524337 LDI524325:LEM524337 LNE524325:LOI524337 LXA524325:LYE524337 MGW524325:MIA524337 MQS524325:MRW524337 NAO524325:NBS524337 NKK524325:NLO524337 NUG524325:NVK524337 OEC524325:OFG524337 ONY524325:OPC524337 OXU524325:OYY524337 PHQ524325:PIU524337 PRM524325:PSQ524337 QBI524325:QCM524337 QLE524325:QMI524337 QVA524325:QWE524337 REW524325:RGA524337 ROS524325:RPW524337 RYO524325:RZS524337 SIK524325:SJO524337 SSG524325:STK524337 TCC524325:TDG524337 TLY524325:TNC524337 TVU524325:TWY524337 UFQ524325:UGU524337 UPM524325:UQQ524337 UZI524325:VAM524337 VJE524325:VKI524337 VTA524325:VUE524337 WCW524325:WEA524337 WMS524325:WNW524337 WWO524325:WXS524337 F589861:AK589873 KC589861:LG589873 TY589861:VC589873 ADU589861:AEY589873 ANQ589861:AOU589873 AXM589861:AYQ589873 BHI589861:BIM589873 BRE589861:BSI589873 CBA589861:CCE589873 CKW589861:CMA589873 CUS589861:CVW589873 DEO589861:DFS589873 DOK589861:DPO589873 DYG589861:DZK589873 EIC589861:EJG589873 ERY589861:ETC589873 FBU589861:FCY589873 FLQ589861:FMU589873 FVM589861:FWQ589873 GFI589861:GGM589873 GPE589861:GQI589873 GZA589861:HAE589873 HIW589861:HKA589873 HSS589861:HTW589873 ICO589861:IDS589873 IMK589861:INO589873 IWG589861:IXK589873 JGC589861:JHG589873 JPY589861:JRC589873 JZU589861:KAY589873 KJQ589861:KKU589873 KTM589861:KUQ589873 LDI589861:LEM589873 LNE589861:LOI589873 LXA589861:LYE589873 MGW589861:MIA589873 MQS589861:MRW589873 NAO589861:NBS589873 NKK589861:NLO589873 NUG589861:NVK589873 OEC589861:OFG589873 ONY589861:OPC589873 OXU589861:OYY589873 PHQ589861:PIU589873 PRM589861:PSQ589873 QBI589861:QCM589873 QLE589861:QMI589873 QVA589861:QWE589873 REW589861:RGA589873 ROS589861:RPW589873 RYO589861:RZS589873 SIK589861:SJO589873 SSG589861:STK589873 TCC589861:TDG589873 TLY589861:TNC589873 TVU589861:TWY589873 UFQ589861:UGU589873 UPM589861:UQQ589873 UZI589861:VAM589873 VJE589861:VKI589873 VTA589861:VUE589873 WCW589861:WEA589873 WMS589861:WNW589873 WWO589861:WXS589873 F655397:AK655409 KC655397:LG655409 TY655397:VC655409 ADU655397:AEY655409 ANQ655397:AOU655409 AXM655397:AYQ655409 BHI655397:BIM655409 BRE655397:BSI655409 CBA655397:CCE655409 CKW655397:CMA655409 CUS655397:CVW655409 DEO655397:DFS655409 DOK655397:DPO655409 DYG655397:DZK655409 EIC655397:EJG655409 ERY655397:ETC655409 FBU655397:FCY655409 FLQ655397:FMU655409 FVM655397:FWQ655409 GFI655397:GGM655409 GPE655397:GQI655409 GZA655397:HAE655409 HIW655397:HKA655409 HSS655397:HTW655409 ICO655397:IDS655409 IMK655397:INO655409 IWG655397:IXK655409 JGC655397:JHG655409 JPY655397:JRC655409 JZU655397:KAY655409 KJQ655397:KKU655409 KTM655397:KUQ655409 LDI655397:LEM655409 LNE655397:LOI655409 LXA655397:LYE655409 MGW655397:MIA655409 MQS655397:MRW655409 NAO655397:NBS655409 NKK655397:NLO655409 NUG655397:NVK655409 OEC655397:OFG655409 ONY655397:OPC655409 OXU655397:OYY655409 PHQ655397:PIU655409 PRM655397:PSQ655409 QBI655397:QCM655409 QLE655397:QMI655409 QVA655397:QWE655409 REW655397:RGA655409 ROS655397:RPW655409 RYO655397:RZS655409 SIK655397:SJO655409 SSG655397:STK655409 TCC655397:TDG655409 TLY655397:TNC655409 TVU655397:TWY655409 UFQ655397:UGU655409 UPM655397:UQQ655409 UZI655397:VAM655409 VJE655397:VKI655409 VTA655397:VUE655409 WCW655397:WEA655409 WMS655397:WNW655409 WWO655397:WXS655409 F720933:AK720945 KC720933:LG720945 TY720933:VC720945 ADU720933:AEY720945 ANQ720933:AOU720945 AXM720933:AYQ720945 BHI720933:BIM720945 BRE720933:BSI720945 CBA720933:CCE720945 CKW720933:CMA720945 CUS720933:CVW720945 DEO720933:DFS720945 DOK720933:DPO720945 DYG720933:DZK720945 EIC720933:EJG720945 ERY720933:ETC720945 FBU720933:FCY720945 FLQ720933:FMU720945 FVM720933:FWQ720945 GFI720933:GGM720945 GPE720933:GQI720945 GZA720933:HAE720945 HIW720933:HKA720945 HSS720933:HTW720945 ICO720933:IDS720945 IMK720933:INO720945 IWG720933:IXK720945 JGC720933:JHG720945 JPY720933:JRC720945 JZU720933:KAY720945 KJQ720933:KKU720945 KTM720933:KUQ720945 LDI720933:LEM720945 LNE720933:LOI720945 LXA720933:LYE720945 MGW720933:MIA720945 MQS720933:MRW720945 NAO720933:NBS720945 NKK720933:NLO720945 NUG720933:NVK720945 OEC720933:OFG720945 ONY720933:OPC720945 OXU720933:OYY720945 PHQ720933:PIU720945 PRM720933:PSQ720945 QBI720933:QCM720945 QLE720933:QMI720945 QVA720933:QWE720945 REW720933:RGA720945 ROS720933:RPW720945 RYO720933:RZS720945 SIK720933:SJO720945 SSG720933:STK720945 TCC720933:TDG720945 TLY720933:TNC720945 TVU720933:TWY720945 UFQ720933:UGU720945 UPM720933:UQQ720945 UZI720933:VAM720945 VJE720933:VKI720945 VTA720933:VUE720945 WCW720933:WEA720945 WMS720933:WNW720945 WWO720933:WXS720945 F786469:AK786481 KC786469:LG786481 TY786469:VC786481 ADU786469:AEY786481 ANQ786469:AOU786481 AXM786469:AYQ786481 BHI786469:BIM786481 BRE786469:BSI786481 CBA786469:CCE786481 CKW786469:CMA786481 CUS786469:CVW786481 DEO786469:DFS786481 DOK786469:DPO786481 DYG786469:DZK786481 EIC786469:EJG786481 ERY786469:ETC786481 FBU786469:FCY786481 FLQ786469:FMU786481 FVM786469:FWQ786481 GFI786469:GGM786481 GPE786469:GQI786481 GZA786469:HAE786481 HIW786469:HKA786481 HSS786469:HTW786481 ICO786469:IDS786481 IMK786469:INO786481 IWG786469:IXK786481 JGC786469:JHG786481 JPY786469:JRC786481 JZU786469:KAY786481 KJQ786469:KKU786481 KTM786469:KUQ786481 LDI786469:LEM786481 LNE786469:LOI786481 LXA786469:LYE786481 MGW786469:MIA786481 MQS786469:MRW786481 NAO786469:NBS786481 NKK786469:NLO786481 NUG786469:NVK786481 OEC786469:OFG786481 ONY786469:OPC786481 OXU786469:OYY786481 PHQ786469:PIU786481 PRM786469:PSQ786481 QBI786469:QCM786481 QLE786469:QMI786481 QVA786469:QWE786481 REW786469:RGA786481 ROS786469:RPW786481 RYO786469:RZS786481 SIK786469:SJO786481 SSG786469:STK786481 TCC786469:TDG786481 TLY786469:TNC786481 TVU786469:TWY786481 UFQ786469:UGU786481 UPM786469:UQQ786481 UZI786469:VAM786481 VJE786469:VKI786481 VTA786469:VUE786481 WCW786469:WEA786481 WMS786469:WNW786481 WWO786469:WXS786481 F852005:AK852017 KC852005:LG852017 TY852005:VC852017 ADU852005:AEY852017 ANQ852005:AOU852017 AXM852005:AYQ852017 BHI852005:BIM852017 BRE852005:BSI852017 CBA852005:CCE852017 CKW852005:CMA852017 CUS852005:CVW852017 DEO852005:DFS852017 DOK852005:DPO852017 DYG852005:DZK852017 EIC852005:EJG852017 ERY852005:ETC852017 FBU852005:FCY852017 FLQ852005:FMU852017 FVM852005:FWQ852017 GFI852005:GGM852017 GPE852005:GQI852017 GZA852005:HAE852017 HIW852005:HKA852017 HSS852005:HTW852017 ICO852005:IDS852017 IMK852005:INO852017 IWG852005:IXK852017 JGC852005:JHG852017 JPY852005:JRC852017 JZU852005:KAY852017 KJQ852005:KKU852017 KTM852005:KUQ852017 LDI852005:LEM852017 LNE852005:LOI852017 LXA852005:LYE852017 MGW852005:MIA852017 MQS852005:MRW852017 NAO852005:NBS852017 NKK852005:NLO852017 NUG852005:NVK852017 OEC852005:OFG852017 ONY852005:OPC852017 OXU852005:OYY852017 PHQ852005:PIU852017 PRM852005:PSQ852017 QBI852005:QCM852017 QLE852005:QMI852017 QVA852005:QWE852017 REW852005:RGA852017 ROS852005:RPW852017 RYO852005:RZS852017 SIK852005:SJO852017 SSG852005:STK852017 TCC852005:TDG852017 TLY852005:TNC852017 TVU852005:TWY852017 UFQ852005:UGU852017 UPM852005:UQQ852017 UZI852005:VAM852017 VJE852005:VKI852017 VTA852005:VUE852017 WCW852005:WEA852017 WMS852005:WNW852017 WWO852005:WXS852017 F917541:AK917553 KC917541:LG917553 TY917541:VC917553 ADU917541:AEY917553 ANQ917541:AOU917553 AXM917541:AYQ917553 BHI917541:BIM917553 BRE917541:BSI917553 CBA917541:CCE917553 CKW917541:CMA917553 CUS917541:CVW917553 DEO917541:DFS917553 DOK917541:DPO917553 DYG917541:DZK917553 EIC917541:EJG917553 ERY917541:ETC917553 FBU917541:FCY917553 FLQ917541:FMU917553 FVM917541:FWQ917553 GFI917541:GGM917553 GPE917541:GQI917553 GZA917541:HAE917553 HIW917541:HKA917553 HSS917541:HTW917553 ICO917541:IDS917553 IMK917541:INO917553 IWG917541:IXK917553 JGC917541:JHG917553 JPY917541:JRC917553 JZU917541:KAY917553 KJQ917541:KKU917553 KTM917541:KUQ917553 LDI917541:LEM917553 LNE917541:LOI917553 LXA917541:LYE917553 MGW917541:MIA917553 MQS917541:MRW917553 NAO917541:NBS917553 NKK917541:NLO917553 NUG917541:NVK917553 OEC917541:OFG917553 ONY917541:OPC917553 OXU917541:OYY917553 PHQ917541:PIU917553 PRM917541:PSQ917553 QBI917541:QCM917553 QLE917541:QMI917553 QVA917541:QWE917553 REW917541:RGA917553 ROS917541:RPW917553 RYO917541:RZS917553 SIK917541:SJO917553 SSG917541:STK917553 TCC917541:TDG917553 TLY917541:TNC917553 TVU917541:TWY917553 UFQ917541:UGU917553 UPM917541:UQQ917553 UZI917541:VAM917553 VJE917541:VKI917553 VTA917541:VUE917553 WCW917541:WEA917553 WMS917541:WNW917553 WWO917541:WXS917553 F983077:AK983089 KC983077:LG983089 TY983077:VC983089 ADU983077:AEY983089 ANQ983077:AOU983089 AXM983077:AYQ983089 BHI983077:BIM983089 BRE983077:BSI983089 CBA983077:CCE983089 CKW983077:CMA983089 CUS983077:CVW983089 DEO983077:DFS983089 DOK983077:DPO983089 DYG983077:DZK983089 EIC983077:EJG983089 ERY983077:ETC983089 FBU983077:FCY983089 FLQ983077:FMU983089 FVM983077:FWQ983089 GFI983077:GGM983089 GPE983077:GQI983089 GZA983077:HAE983089 HIW983077:HKA983089 HSS983077:HTW983089 ICO983077:IDS983089 IMK983077:INO983089 IWG983077:IXK983089 JGC983077:JHG983089 JPY983077:JRC983089 JZU983077:KAY983089 KJQ983077:KKU983089 KTM983077:KUQ983089 LDI983077:LEM983089 LNE983077:LOI983089 LXA983077:LYE983089 MGW983077:MIA983089 MQS983077:MRW983089 NAO983077:NBS983089 NKK983077:NLO983089 NUG983077:NVK983089 OEC983077:OFG983089 ONY983077:OPC983089 OXU983077:OYY983089 PHQ983077:PIU983089 PRM983077:PSQ983089 QBI983077:QCM983089 QLE983077:QMI983089 QVA983077:QWE983089 REW983077:RGA983089 ROS983077:RPW983089 RYO983077:RZS983089 SIK983077:SJO983089 SSG983077:STK983089 TCC983077:TDG983089 TLY983077:TNC983089 TVU983077:TWY983089 UFQ983077:UGU983089 UPM983077:UQQ983089 UZI983077:VAM983089 VJE983077:VKI983089 VTA983077:VUE983089 WCW983077:WEA983089 WMS983077:WNW983089 G37:AK49" xr:uid="{00000000-0002-0000-0600-000002000000}">
      <formula1>"出"</formula1>
    </dataValidation>
    <dataValidation type="list" allowBlank="1" showInputMessage="1" showErrorMessage="1" sqref="WWO983051:WXS983070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47:AK65566 KC65547:LG65566 TY65547:VC65566 ADU65547:AEY65566 ANQ65547:AOU65566 AXM65547:AYQ65566 BHI65547:BIM65566 BRE65547:BSI65566 CBA65547:CCE65566 CKW65547:CMA65566 CUS65547:CVW65566 DEO65547:DFS65566 DOK65547:DPO65566 DYG65547:DZK65566 EIC65547:EJG65566 ERY65547:ETC65566 FBU65547:FCY65566 FLQ65547:FMU65566 FVM65547:FWQ65566 GFI65547:GGM65566 GPE65547:GQI65566 GZA65547:HAE65566 HIW65547:HKA65566 HSS65547:HTW65566 ICO65547:IDS65566 IMK65547:INO65566 IWG65547:IXK65566 JGC65547:JHG65566 JPY65547:JRC65566 JZU65547:KAY65566 KJQ65547:KKU65566 KTM65547:KUQ65566 LDI65547:LEM65566 LNE65547:LOI65566 LXA65547:LYE65566 MGW65547:MIA65566 MQS65547:MRW65566 NAO65547:NBS65566 NKK65547:NLO65566 NUG65547:NVK65566 OEC65547:OFG65566 ONY65547:OPC65566 OXU65547:OYY65566 PHQ65547:PIU65566 PRM65547:PSQ65566 QBI65547:QCM65566 QLE65547:QMI65566 QVA65547:QWE65566 REW65547:RGA65566 ROS65547:RPW65566 RYO65547:RZS65566 SIK65547:SJO65566 SSG65547:STK65566 TCC65547:TDG65566 TLY65547:TNC65566 TVU65547:TWY65566 UFQ65547:UGU65566 UPM65547:UQQ65566 UZI65547:VAM65566 VJE65547:VKI65566 VTA65547:VUE65566 WCW65547:WEA65566 WMS65547:WNW65566 WWO65547:WXS65566 F131083:AK131102 KC131083:LG131102 TY131083:VC131102 ADU131083:AEY131102 ANQ131083:AOU131102 AXM131083:AYQ131102 BHI131083:BIM131102 BRE131083:BSI131102 CBA131083:CCE131102 CKW131083:CMA131102 CUS131083:CVW131102 DEO131083:DFS131102 DOK131083:DPO131102 DYG131083:DZK131102 EIC131083:EJG131102 ERY131083:ETC131102 FBU131083:FCY131102 FLQ131083:FMU131102 FVM131083:FWQ131102 GFI131083:GGM131102 GPE131083:GQI131102 GZA131083:HAE131102 HIW131083:HKA131102 HSS131083:HTW131102 ICO131083:IDS131102 IMK131083:INO131102 IWG131083:IXK131102 JGC131083:JHG131102 JPY131083:JRC131102 JZU131083:KAY131102 KJQ131083:KKU131102 KTM131083:KUQ131102 LDI131083:LEM131102 LNE131083:LOI131102 LXA131083:LYE131102 MGW131083:MIA131102 MQS131083:MRW131102 NAO131083:NBS131102 NKK131083:NLO131102 NUG131083:NVK131102 OEC131083:OFG131102 ONY131083:OPC131102 OXU131083:OYY131102 PHQ131083:PIU131102 PRM131083:PSQ131102 QBI131083:QCM131102 QLE131083:QMI131102 QVA131083:QWE131102 REW131083:RGA131102 ROS131083:RPW131102 RYO131083:RZS131102 SIK131083:SJO131102 SSG131083:STK131102 TCC131083:TDG131102 TLY131083:TNC131102 TVU131083:TWY131102 UFQ131083:UGU131102 UPM131083:UQQ131102 UZI131083:VAM131102 VJE131083:VKI131102 VTA131083:VUE131102 WCW131083:WEA131102 WMS131083:WNW131102 WWO131083:WXS131102 F196619:AK196638 KC196619:LG196638 TY196619:VC196638 ADU196619:AEY196638 ANQ196619:AOU196638 AXM196619:AYQ196638 BHI196619:BIM196638 BRE196619:BSI196638 CBA196619:CCE196638 CKW196619:CMA196638 CUS196619:CVW196638 DEO196619:DFS196638 DOK196619:DPO196638 DYG196619:DZK196638 EIC196619:EJG196638 ERY196619:ETC196638 FBU196619:FCY196638 FLQ196619:FMU196638 FVM196619:FWQ196638 GFI196619:GGM196638 GPE196619:GQI196638 GZA196619:HAE196638 HIW196619:HKA196638 HSS196619:HTW196638 ICO196619:IDS196638 IMK196619:INO196638 IWG196619:IXK196638 JGC196619:JHG196638 JPY196619:JRC196638 JZU196619:KAY196638 KJQ196619:KKU196638 KTM196619:KUQ196638 LDI196619:LEM196638 LNE196619:LOI196638 LXA196619:LYE196638 MGW196619:MIA196638 MQS196619:MRW196638 NAO196619:NBS196638 NKK196619:NLO196638 NUG196619:NVK196638 OEC196619:OFG196638 ONY196619:OPC196638 OXU196619:OYY196638 PHQ196619:PIU196638 PRM196619:PSQ196638 QBI196619:QCM196638 QLE196619:QMI196638 QVA196619:QWE196638 REW196619:RGA196638 ROS196619:RPW196638 RYO196619:RZS196638 SIK196619:SJO196638 SSG196619:STK196638 TCC196619:TDG196638 TLY196619:TNC196638 TVU196619:TWY196638 UFQ196619:UGU196638 UPM196619:UQQ196638 UZI196619:VAM196638 VJE196619:VKI196638 VTA196619:VUE196638 WCW196619:WEA196638 WMS196619:WNW196638 WWO196619:WXS196638 F262155:AK262174 KC262155:LG262174 TY262155:VC262174 ADU262155:AEY262174 ANQ262155:AOU262174 AXM262155:AYQ262174 BHI262155:BIM262174 BRE262155:BSI262174 CBA262155:CCE262174 CKW262155:CMA262174 CUS262155:CVW262174 DEO262155:DFS262174 DOK262155:DPO262174 DYG262155:DZK262174 EIC262155:EJG262174 ERY262155:ETC262174 FBU262155:FCY262174 FLQ262155:FMU262174 FVM262155:FWQ262174 GFI262155:GGM262174 GPE262155:GQI262174 GZA262155:HAE262174 HIW262155:HKA262174 HSS262155:HTW262174 ICO262155:IDS262174 IMK262155:INO262174 IWG262155:IXK262174 JGC262155:JHG262174 JPY262155:JRC262174 JZU262155:KAY262174 KJQ262155:KKU262174 KTM262155:KUQ262174 LDI262155:LEM262174 LNE262155:LOI262174 LXA262155:LYE262174 MGW262155:MIA262174 MQS262155:MRW262174 NAO262155:NBS262174 NKK262155:NLO262174 NUG262155:NVK262174 OEC262155:OFG262174 ONY262155:OPC262174 OXU262155:OYY262174 PHQ262155:PIU262174 PRM262155:PSQ262174 QBI262155:QCM262174 QLE262155:QMI262174 QVA262155:QWE262174 REW262155:RGA262174 ROS262155:RPW262174 RYO262155:RZS262174 SIK262155:SJO262174 SSG262155:STK262174 TCC262155:TDG262174 TLY262155:TNC262174 TVU262155:TWY262174 UFQ262155:UGU262174 UPM262155:UQQ262174 UZI262155:VAM262174 VJE262155:VKI262174 VTA262155:VUE262174 WCW262155:WEA262174 WMS262155:WNW262174 WWO262155:WXS262174 F327691:AK327710 KC327691:LG327710 TY327691:VC327710 ADU327691:AEY327710 ANQ327691:AOU327710 AXM327691:AYQ327710 BHI327691:BIM327710 BRE327691:BSI327710 CBA327691:CCE327710 CKW327691:CMA327710 CUS327691:CVW327710 DEO327691:DFS327710 DOK327691:DPO327710 DYG327691:DZK327710 EIC327691:EJG327710 ERY327691:ETC327710 FBU327691:FCY327710 FLQ327691:FMU327710 FVM327691:FWQ327710 GFI327691:GGM327710 GPE327691:GQI327710 GZA327691:HAE327710 HIW327691:HKA327710 HSS327691:HTW327710 ICO327691:IDS327710 IMK327691:INO327710 IWG327691:IXK327710 JGC327691:JHG327710 JPY327691:JRC327710 JZU327691:KAY327710 KJQ327691:KKU327710 KTM327691:KUQ327710 LDI327691:LEM327710 LNE327691:LOI327710 LXA327691:LYE327710 MGW327691:MIA327710 MQS327691:MRW327710 NAO327691:NBS327710 NKK327691:NLO327710 NUG327691:NVK327710 OEC327691:OFG327710 ONY327691:OPC327710 OXU327691:OYY327710 PHQ327691:PIU327710 PRM327691:PSQ327710 QBI327691:QCM327710 QLE327691:QMI327710 QVA327691:QWE327710 REW327691:RGA327710 ROS327691:RPW327710 RYO327691:RZS327710 SIK327691:SJO327710 SSG327691:STK327710 TCC327691:TDG327710 TLY327691:TNC327710 TVU327691:TWY327710 UFQ327691:UGU327710 UPM327691:UQQ327710 UZI327691:VAM327710 VJE327691:VKI327710 VTA327691:VUE327710 WCW327691:WEA327710 WMS327691:WNW327710 WWO327691:WXS327710 F393227:AK393246 KC393227:LG393246 TY393227:VC393246 ADU393227:AEY393246 ANQ393227:AOU393246 AXM393227:AYQ393246 BHI393227:BIM393246 BRE393227:BSI393246 CBA393227:CCE393246 CKW393227:CMA393246 CUS393227:CVW393246 DEO393227:DFS393246 DOK393227:DPO393246 DYG393227:DZK393246 EIC393227:EJG393246 ERY393227:ETC393246 FBU393227:FCY393246 FLQ393227:FMU393246 FVM393227:FWQ393246 GFI393227:GGM393246 GPE393227:GQI393246 GZA393227:HAE393246 HIW393227:HKA393246 HSS393227:HTW393246 ICO393227:IDS393246 IMK393227:INO393246 IWG393227:IXK393246 JGC393227:JHG393246 JPY393227:JRC393246 JZU393227:KAY393246 KJQ393227:KKU393246 KTM393227:KUQ393246 LDI393227:LEM393246 LNE393227:LOI393246 LXA393227:LYE393246 MGW393227:MIA393246 MQS393227:MRW393246 NAO393227:NBS393246 NKK393227:NLO393246 NUG393227:NVK393246 OEC393227:OFG393246 ONY393227:OPC393246 OXU393227:OYY393246 PHQ393227:PIU393246 PRM393227:PSQ393246 QBI393227:QCM393246 QLE393227:QMI393246 QVA393227:QWE393246 REW393227:RGA393246 ROS393227:RPW393246 RYO393227:RZS393246 SIK393227:SJO393246 SSG393227:STK393246 TCC393227:TDG393246 TLY393227:TNC393246 TVU393227:TWY393246 UFQ393227:UGU393246 UPM393227:UQQ393246 UZI393227:VAM393246 VJE393227:VKI393246 VTA393227:VUE393246 WCW393227:WEA393246 WMS393227:WNW393246 WWO393227:WXS393246 F458763:AK458782 KC458763:LG458782 TY458763:VC458782 ADU458763:AEY458782 ANQ458763:AOU458782 AXM458763:AYQ458782 BHI458763:BIM458782 BRE458763:BSI458782 CBA458763:CCE458782 CKW458763:CMA458782 CUS458763:CVW458782 DEO458763:DFS458782 DOK458763:DPO458782 DYG458763:DZK458782 EIC458763:EJG458782 ERY458763:ETC458782 FBU458763:FCY458782 FLQ458763:FMU458782 FVM458763:FWQ458782 GFI458763:GGM458782 GPE458763:GQI458782 GZA458763:HAE458782 HIW458763:HKA458782 HSS458763:HTW458782 ICO458763:IDS458782 IMK458763:INO458782 IWG458763:IXK458782 JGC458763:JHG458782 JPY458763:JRC458782 JZU458763:KAY458782 KJQ458763:KKU458782 KTM458763:KUQ458782 LDI458763:LEM458782 LNE458763:LOI458782 LXA458763:LYE458782 MGW458763:MIA458782 MQS458763:MRW458782 NAO458763:NBS458782 NKK458763:NLO458782 NUG458763:NVK458782 OEC458763:OFG458782 ONY458763:OPC458782 OXU458763:OYY458782 PHQ458763:PIU458782 PRM458763:PSQ458782 QBI458763:QCM458782 QLE458763:QMI458782 QVA458763:QWE458782 REW458763:RGA458782 ROS458763:RPW458782 RYO458763:RZS458782 SIK458763:SJO458782 SSG458763:STK458782 TCC458763:TDG458782 TLY458763:TNC458782 TVU458763:TWY458782 UFQ458763:UGU458782 UPM458763:UQQ458782 UZI458763:VAM458782 VJE458763:VKI458782 VTA458763:VUE458782 WCW458763:WEA458782 WMS458763:WNW458782 WWO458763:WXS458782 F524299:AK524318 KC524299:LG524318 TY524299:VC524318 ADU524299:AEY524318 ANQ524299:AOU524318 AXM524299:AYQ524318 BHI524299:BIM524318 BRE524299:BSI524318 CBA524299:CCE524318 CKW524299:CMA524318 CUS524299:CVW524318 DEO524299:DFS524318 DOK524299:DPO524318 DYG524299:DZK524318 EIC524299:EJG524318 ERY524299:ETC524318 FBU524299:FCY524318 FLQ524299:FMU524318 FVM524299:FWQ524318 GFI524299:GGM524318 GPE524299:GQI524318 GZA524299:HAE524318 HIW524299:HKA524318 HSS524299:HTW524318 ICO524299:IDS524318 IMK524299:INO524318 IWG524299:IXK524318 JGC524299:JHG524318 JPY524299:JRC524318 JZU524299:KAY524318 KJQ524299:KKU524318 KTM524299:KUQ524318 LDI524299:LEM524318 LNE524299:LOI524318 LXA524299:LYE524318 MGW524299:MIA524318 MQS524299:MRW524318 NAO524299:NBS524318 NKK524299:NLO524318 NUG524299:NVK524318 OEC524299:OFG524318 ONY524299:OPC524318 OXU524299:OYY524318 PHQ524299:PIU524318 PRM524299:PSQ524318 QBI524299:QCM524318 QLE524299:QMI524318 QVA524299:QWE524318 REW524299:RGA524318 ROS524299:RPW524318 RYO524299:RZS524318 SIK524299:SJO524318 SSG524299:STK524318 TCC524299:TDG524318 TLY524299:TNC524318 TVU524299:TWY524318 UFQ524299:UGU524318 UPM524299:UQQ524318 UZI524299:VAM524318 VJE524299:VKI524318 VTA524299:VUE524318 WCW524299:WEA524318 WMS524299:WNW524318 WWO524299:WXS524318 F589835:AK589854 KC589835:LG589854 TY589835:VC589854 ADU589835:AEY589854 ANQ589835:AOU589854 AXM589835:AYQ589854 BHI589835:BIM589854 BRE589835:BSI589854 CBA589835:CCE589854 CKW589835:CMA589854 CUS589835:CVW589854 DEO589835:DFS589854 DOK589835:DPO589854 DYG589835:DZK589854 EIC589835:EJG589854 ERY589835:ETC589854 FBU589835:FCY589854 FLQ589835:FMU589854 FVM589835:FWQ589854 GFI589835:GGM589854 GPE589835:GQI589854 GZA589835:HAE589854 HIW589835:HKA589854 HSS589835:HTW589854 ICO589835:IDS589854 IMK589835:INO589854 IWG589835:IXK589854 JGC589835:JHG589854 JPY589835:JRC589854 JZU589835:KAY589854 KJQ589835:KKU589854 KTM589835:KUQ589854 LDI589835:LEM589854 LNE589835:LOI589854 LXA589835:LYE589854 MGW589835:MIA589854 MQS589835:MRW589854 NAO589835:NBS589854 NKK589835:NLO589854 NUG589835:NVK589854 OEC589835:OFG589854 ONY589835:OPC589854 OXU589835:OYY589854 PHQ589835:PIU589854 PRM589835:PSQ589854 QBI589835:QCM589854 QLE589835:QMI589854 QVA589835:QWE589854 REW589835:RGA589854 ROS589835:RPW589854 RYO589835:RZS589854 SIK589835:SJO589854 SSG589835:STK589854 TCC589835:TDG589854 TLY589835:TNC589854 TVU589835:TWY589854 UFQ589835:UGU589854 UPM589835:UQQ589854 UZI589835:VAM589854 VJE589835:VKI589854 VTA589835:VUE589854 WCW589835:WEA589854 WMS589835:WNW589854 WWO589835:WXS589854 F655371:AK655390 KC655371:LG655390 TY655371:VC655390 ADU655371:AEY655390 ANQ655371:AOU655390 AXM655371:AYQ655390 BHI655371:BIM655390 BRE655371:BSI655390 CBA655371:CCE655390 CKW655371:CMA655390 CUS655371:CVW655390 DEO655371:DFS655390 DOK655371:DPO655390 DYG655371:DZK655390 EIC655371:EJG655390 ERY655371:ETC655390 FBU655371:FCY655390 FLQ655371:FMU655390 FVM655371:FWQ655390 GFI655371:GGM655390 GPE655371:GQI655390 GZA655371:HAE655390 HIW655371:HKA655390 HSS655371:HTW655390 ICO655371:IDS655390 IMK655371:INO655390 IWG655371:IXK655390 JGC655371:JHG655390 JPY655371:JRC655390 JZU655371:KAY655390 KJQ655371:KKU655390 KTM655371:KUQ655390 LDI655371:LEM655390 LNE655371:LOI655390 LXA655371:LYE655390 MGW655371:MIA655390 MQS655371:MRW655390 NAO655371:NBS655390 NKK655371:NLO655390 NUG655371:NVK655390 OEC655371:OFG655390 ONY655371:OPC655390 OXU655371:OYY655390 PHQ655371:PIU655390 PRM655371:PSQ655390 QBI655371:QCM655390 QLE655371:QMI655390 QVA655371:QWE655390 REW655371:RGA655390 ROS655371:RPW655390 RYO655371:RZS655390 SIK655371:SJO655390 SSG655371:STK655390 TCC655371:TDG655390 TLY655371:TNC655390 TVU655371:TWY655390 UFQ655371:UGU655390 UPM655371:UQQ655390 UZI655371:VAM655390 VJE655371:VKI655390 VTA655371:VUE655390 WCW655371:WEA655390 WMS655371:WNW655390 WWO655371:WXS655390 F720907:AK720926 KC720907:LG720926 TY720907:VC720926 ADU720907:AEY720926 ANQ720907:AOU720926 AXM720907:AYQ720926 BHI720907:BIM720926 BRE720907:BSI720926 CBA720907:CCE720926 CKW720907:CMA720926 CUS720907:CVW720926 DEO720907:DFS720926 DOK720907:DPO720926 DYG720907:DZK720926 EIC720907:EJG720926 ERY720907:ETC720926 FBU720907:FCY720926 FLQ720907:FMU720926 FVM720907:FWQ720926 GFI720907:GGM720926 GPE720907:GQI720926 GZA720907:HAE720926 HIW720907:HKA720926 HSS720907:HTW720926 ICO720907:IDS720926 IMK720907:INO720926 IWG720907:IXK720926 JGC720907:JHG720926 JPY720907:JRC720926 JZU720907:KAY720926 KJQ720907:KKU720926 KTM720907:KUQ720926 LDI720907:LEM720926 LNE720907:LOI720926 LXA720907:LYE720926 MGW720907:MIA720926 MQS720907:MRW720926 NAO720907:NBS720926 NKK720907:NLO720926 NUG720907:NVK720926 OEC720907:OFG720926 ONY720907:OPC720926 OXU720907:OYY720926 PHQ720907:PIU720926 PRM720907:PSQ720926 QBI720907:QCM720926 QLE720907:QMI720926 QVA720907:QWE720926 REW720907:RGA720926 ROS720907:RPW720926 RYO720907:RZS720926 SIK720907:SJO720926 SSG720907:STK720926 TCC720907:TDG720926 TLY720907:TNC720926 TVU720907:TWY720926 UFQ720907:UGU720926 UPM720907:UQQ720926 UZI720907:VAM720926 VJE720907:VKI720926 VTA720907:VUE720926 WCW720907:WEA720926 WMS720907:WNW720926 WWO720907:WXS720926 F786443:AK786462 KC786443:LG786462 TY786443:VC786462 ADU786443:AEY786462 ANQ786443:AOU786462 AXM786443:AYQ786462 BHI786443:BIM786462 BRE786443:BSI786462 CBA786443:CCE786462 CKW786443:CMA786462 CUS786443:CVW786462 DEO786443:DFS786462 DOK786443:DPO786462 DYG786443:DZK786462 EIC786443:EJG786462 ERY786443:ETC786462 FBU786443:FCY786462 FLQ786443:FMU786462 FVM786443:FWQ786462 GFI786443:GGM786462 GPE786443:GQI786462 GZA786443:HAE786462 HIW786443:HKA786462 HSS786443:HTW786462 ICO786443:IDS786462 IMK786443:INO786462 IWG786443:IXK786462 JGC786443:JHG786462 JPY786443:JRC786462 JZU786443:KAY786462 KJQ786443:KKU786462 KTM786443:KUQ786462 LDI786443:LEM786462 LNE786443:LOI786462 LXA786443:LYE786462 MGW786443:MIA786462 MQS786443:MRW786462 NAO786443:NBS786462 NKK786443:NLO786462 NUG786443:NVK786462 OEC786443:OFG786462 ONY786443:OPC786462 OXU786443:OYY786462 PHQ786443:PIU786462 PRM786443:PSQ786462 QBI786443:QCM786462 QLE786443:QMI786462 QVA786443:QWE786462 REW786443:RGA786462 ROS786443:RPW786462 RYO786443:RZS786462 SIK786443:SJO786462 SSG786443:STK786462 TCC786443:TDG786462 TLY786443:TNC786462 TVU786443:TWY786462 UFQ786443:UGU786462 UPM786443:UQQ786462 UZI786443:VAM786462 VJE786443:VKI786462 VTA786443:VUE786462 WCW786443:WEA786462 WMS786443:WNW786462 WWO786443:WXS786462 F851979:AK851998 KC851979:LG851998 TY851979:VC851998 ADU851979:AEY851998 ANQ851979:AOU851998 AXM851979:AYQ851998 BHI851979:BIM851998 BRE851979:BSI851998 CBA851979:CCE851998 CKW851979:CMA851998 CUS851979:CVW851998 DEO851979:DFS851998 DOK851979:DPO851998 DYG851979:DZK851998 EIC851979:EJG851998 ERY851979:ETC851998 FBU851979:FCY851998 FLQ851979:FMU851998 FVM851979:FWQ851998 GFI851979:GGM851998 GPE851979:GQI851998 GZA851979:HAE851998 HIW851979:HKA851998 HSS851979:HTW851998 ICO851979:IDS851998 IMK851979:INO851998 IWG851979:IXK851998 JGC851979:JHG851998 JPY851979:JRC851998 JZU851979:KAY851998 KJQ851979:KKU851998 KTM851979:KUQ851998 LDI851979:LEM851998 LNE851979:LOI851998 LXA851979:LYE851998 MGW851979:MIA851998 MQS851979:MRW851998 NAO851979:NBS851998 NKK851979:NLO851998 NUG851979:NVK851998 OEC851979:OFG851998 ONY851979:OPC851998 OXU851979:OYY851998 PHQ851979:PIU851998 PRM851979:PSQ851998 QBI851979:QCM851998 QLE851979:QMI851998 QVA851979:QWE851998 REW851979:RGA851998 ROS851979:RPW851998 RYO851979:RZS851998 SIK851979:SJO851998 SSG851979:STK851998 TCC851979:TDG851998 TLY851979:TNC851998 TVU851979:TWY851998 UFQ851979:UGU851998 UPM851979:UQQ851998 UZI851979:VAM851998 VJE851979:VKI851998 VTA851979:VUE851998 WCW851979:WEA851998 WMS851979:WNW851998 WWO851979:WXS851998 F917515:AK917534 KC917515:LG917534 TY917515:VC917534 ADU917515:AEY917534 ANQ917515:AOU917534 AXM917515:AYQ917534 BHI917515:BIM917534 BRE917515:BSI917534 CBA917515:CCE917534 CKW917515:CMA917534 CUS917515:CVW917534 DEO917515:DFS917534 DOK917515:DPO917534 DYG917515:DZK917534 EIC917515:EJG917534 ERY917515:ETC917534 FBU917515:FCY917534 FLQ917515:FMU917534 FVM917515:FWQ917534 GFI917515:GGM917534 GPE917515:GQI917534 GZA917515:HAE917534 HIW917515:HKA917534 HSS917515:HTW917534 ICO917515:IDS917534 IMK917515:INO917534 IWG917515:IXK917534 JGC917515:JHG917534 JPY917515:JRC917534 JZU917515:KAY917534 KJQ917515:KKU917534 KTM917515:KUQ917534 LDI917515:LEM917534 LNE917515:LOI917534 LXA917515:LYE917534 MGW917515:MIA917534 MQS917515:MRW917534 NAO917515:NBS917534 NKK917515:NLO917534 NUG917515:NVK917534 OEC917515:OFG917534 ONY917515:OPC917534 OXU917515:OYY917534 PHQ917515:PIU917534 PRM917515:PSQ917534 QBI917515:QCM917534 QLE917515:QMI917534 QVA917515:QWE917534 REW917515:RGA917534 ROS917515:RPW917534 RYO917515:RZS917534 SIK917515:SJO917534 SSG917515:STK917534 TCC917515:TDG917534 TLY917515:TNC917534 TVU917515:TWY917534 UFQ917515:UGU917534 UPM917515:UQQ917534 UZI917515:VAM917534 VJE917515:VKI917534 VTA917515:VUE917534 WCW917515:WEA917534 WMS917515:WNW917534 WWO917515:WXS917534 F983051:AK983070 KC983051:LG983070 TY983051:VC983070 ADU983051:AEY983070 ANQ983051:AOU983070 AXM983051:AYQ983070 BHI983051:BIM983070 BRE983051:BSI983070 CBA983051:CCE983070 CKW983051:CMA983070 CUS983051:CVW983070 DEO983051:DFS983070 DOK983051:DPO983070 DYG983051:DZK983070 EIC983051:EJG983070 ERY983051:ETC983070 FBU983051:FCY983070 FLQ983051:FMU983070 FVM983051:FWQ983070 GFI983051:GGM983070 GPE983051:GQI983070 GZA983051:HAE983070 HIW983051:HKA983070 HSS983051:HTW983070 ICO983051:IDS983070 IMK983051:INO983070 IWG983051:IXK983070 JGC983051:JHG983070 JPY983051:JRC983070 JZU983051:KAY983070 KJQ983051:KKU983070 KTM983051:KUQ983070 LDI983051:LEM983070 LNE983051:LOI983070 LXA983051:LYE983070 MGW983051:MIA983070 MQS983051:MRW983070 NAO983051:NBS983070 NKK983051:NLO983070 NUG983051:NVK983070 OEC983051:OFG983070 ONY983051:OPC983070 OXU983051:OYY983070 PHQ983051:PIU983070 PRM983051:PSQ983070 QBI983051:QCM983070 QLE983051:QMI983070 QVA983051:QWE983070 REW983051:RGA983070 ROS983051:RPW983070 RYO983051:RZS983070 SIK983051:SJO983070 SSG983051:STK983070 TCC983051:TDG983070 TLY983051:TNC983070 TVU983051:TWY983070 UFQ983051:UGU983070 UPM983051:UQQ983070 UZI983051:VAM983070 VJE983051:VKI983070 VTA983051:VUE983070 WCW983051:WEA983070 WMS983051:WNW983070 G11:AK30" xr:uid="{00000000-0002-0000-0600-000003000000}">
      <formula1>INDIRECT("$K$61:$K$76")</formula1>
    </dataValidation>
    <dataValidation type="list" allowBlank="1" showInputMessage="1" showErrorMessage="1" sqref="WWO983073:WXS983073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69:AK65569 KC65569:LG65569 TY65569:VC65569 ADU65569:AEY65569 ANQ65569:AOU65569 AXM65569:AYQ65569 BHI65569:BIM65569 BRE65569:BSI65569 CBA65569:CCE65569 CKW65569:CMA65569 CUS65569:CVW65569 DEO65569:DFS65569 DOK65569:DPO65569 DYG65569:DZK65569 EIC65569:EJG65569 ERY65569:ETC65569 FBU65569:FCY65569 FLQ65569:FMU65569 FVM65569:FWQ65569 GFI65569:GGM65569 GPE65569:GQI65569 GZA65569:HAE65569 HIW65569:HKA65569 HSS65569:HTW65569 ICO65569:IDS65569 IMK65569:INO65569 IWG65569:IXK65569 JGC65569:JHG65569 JPY65569:JRC65569 JZU65569:KAY65569 KJQ65569:KKU65569 KTM65569:KUQ65569 LDI65569:LEM65569 LNE65569:LOI65569 LXA65569:LYE65569 MGW65569:MIA65569 MQS65569:MRW65569 NAO65569:NBS65569 NKK65569:NLO65569 NUG65569:NVK65569 OEC65569:OFG65569 ONY65569:OPC65569 OXU65569:OYY65569 PHQ65569:PIU65569 PRM65569:PSQ65569 QBI65569:QCM65569 QLE65569:QMI65569 QVA65569:QWE65569 REW65569:RGA65569 ROS65569:RPW65569 RYO65569:RZS65569 SIK65569:SJO65569 SSG65569:STK65569 TCC65569:TDG65569 TLY65569:TNC65569 TVU65569:TWY65569 UFQ65569:UGU65569 UPM65569:UQQ65569 UZI65569:VAM65569 VJE65569:VKI65569 VTA65569:VUE65569 WCW65569:WEA65569 WMS65569:WNW65569 WWO65569:WXS65569 F131105:AK131105 KC131105:LG131105 TY131105:VC131105 ADU131105:AEY131105 ANQ131105:AOU131105 AXM131105:AYQ131105 BHI131105:BIM131105 BRE131105:BSI131105 CBA131105:CCE131105 CKW131105:CMA131105 CUS131105:CVW131105 DEO131105:DFS131105 DOK131105:DPO131105 DYG131105:DZK131105 EIC131105:EJG131105 ERY131105:ETC131105 FBU131105:FCY131105 FLQ131105:FMU131105 FVM131105:FWQ131105 GFI131105:GGM131105 GPE131105:GQI131105 GZA131105:HAE131105 HIW131105:HKA131105 HSS131105:HTW131105 ICO131105:IDS131105 IMK131105:INO131105 IWG131105:IXK131105 JGC131105:JHG131105 JPY131105:JRC131105 JZU131105:KAY131105 KJQ131105:KKU131105 KTM131105:KUQ131105 LDI131105:LEM131105 LNE131105:LOI131105 LXA131105:LYE131105 MGW131105:MIA131105 MQS131105:MRW131105 NAO131105:NBS131105 NKK131105:NLO131105 NUG131105:NVK131105 OEC131105:OFG131105 ONY131105:OPC131105 OXU131105:OYY131105 PHQ131105:PIU131105 PRM131105:PSQ131105 QBI131105:QCM131105 QLE131105:QMI131105 QVA131105:QWE131105 REW131105:RGA131105 ROS131105:RPW131105 RYO131105:RZS131105 SIK131105:SJO131105 SSG131105:STK131105 TCC131105:TDG131105 TLY131105:TNC131105 TVU131105:TWY131105 UFQ131105:UGU131105 UPM131105:UQQ131105 UZI131105:VAM131105 VJE131105:VKI131105 VTA131105:VUE131105 WCW131105:WEA131105 WMS131105:WNW131105 WWO131105:WXS131105 F196641:AK196641 KC196641:LG196641 TY196641:VC196641 ADU196641:AEY196641 ANQ196641:AOU196641 AXM196641:AYQ196641 BHI196641:BIM196641 BRE196641:BSI196641 CBA196641:CCE196641 CKW196641:CMA196641 CUS196641:CVW196641 DEO196641:DFS196641 DOK196641:DPO196641 DYG196641:DZK196641 EIC196641:EJG196641 ERY196641:ETC196641 FBU196641:FCY196641 FLQ196641:FMU196641 FVM196641:FWQ196641 GFI196641:GGM196641 GPE196641:GQI196641 GZA196641:HAE196641 HIW196641:HKA196641 HSS196641:HTW196641 ICO196641:IDS196641 IMK196641:INO196641 IWG196641:IXK196641 JGC196641:JHG196641 JPY196641:JRC196641 JZU196641:KAY196641 KJQ196641:KKU196641 KTM196641:KUQ196641 LDI196641:LEM196641 LNE196641:LOI196641 LXA196641:LYE196641 MGW196641:MIA196641 MQS196641:MRW196641 NAO196641:NBS196641 NKK196641:NLO196641 NUG196641:NVK196641 OEC196641:OFG196641 ONY196641:OPC196641 OXU196641:OYY196641 PHQ196641:PIU196641 PRM196641:PSQ196641 QBI196641:QCM196641 QLE196641:QMI196641 QVA196641:QWE196641 REW196641:RGA196641 ROS196641:RPW196641 RYO196641:RZS196641 SIK196641:SJO196641 SSG196641:STK196641 TCC196641:TDG196641 TLY196641:TNC196641 TVU196641:TWY196641 UFQ196641:UGU196641 UPM196641:UQQ196641 UZI196641:VAM196641 VJE196641:VKI196641 VTA196641:VUE196641 WCW196641:WEA196641 WMS196641:WNW196641 WWO196641:WXS196641 F262177:AK262177 KC262177:LG262177 TY262177:VC262177 ADU262177:AEY262177 ANQ262177:AOU262177 AXM262177:AYQ262177 BHI262177:BIM262177 BRE262177:BSI262177 CBA262177:CCE262177 CKW262177:CMA262177 CUS262177:CVW262177 DEO262177:DFS262177 DOK262177:DPO262177 DYG262177:DZK262177 EIC262177:EJG262177 ERY262177:ETC262177 FBU262177:FCY262177 FLQ262177:FMU262177 FVM262177:FWQ262177 GFI262177:GGM262177 GPE262177:GQI262177 GZA262177:HAE262177 HIW262177:HKA262177 HSS262177:HTW262177 ICO262177:IDS262177 IMK262177:INO262177 IWG262177:IXK262177 JGC262177:JHG262177 JPY262177:JRC262177 JZU262177:KAY262177 KJQ262177:KKU262177 KTM262177:KUQ262177 LDI262177:LEM262177 LNE262177:LOI262177 LXA262177:LYE262177 MGW262177:MIA262177 MQS262177:MRW262177 NAO262177:NBS262177 NKK262177:NLO262177 NUG262177:NVK262177 OEC262177:OFG262177 ONY262177:OPC262177 OXU262177:OYY262177 PHQ262177:PIU262177 PRM262177:PSQ262177 QBI262177:QCM262177 QLE262177:QMI262177 QVA262177:QWE262177 REW262177:RGA262177 ROS262177:RPW262177 RYO262177:RZS262177 SIK262177:SJO262177 SSG262177:STK262177 TCC262177:TDG262177 TLY262177:TNC262177 TVU262177:TWY262177 UFQ262177:UGU262177 UPM262177:UQQ262177 UZI262177:VAM262177 VJE262177:VKI262177 VTA262177:VUE262177 WCW262177:WEA262177 WMS262177:WNW262177 WWO262177:WXS262177 F327713:AK327713 KC327713:LG327713 TY327713:VC327713 ADU327713:AEY327713 ANQ327713:AOU327713 AXM327713:AYQ327713 BHI327713:BIM327713 BRE327713:BSI327713 CBA327713:CCE327713 CKW327713:CMA327713 CUS327713:CVW327713 DEO327713:DFS327713 DOK327713:DPO327713 DYG327713:DZK327713 EIC327713:EJG327713 ERY327713:ETC327713 FBU327713:FCY327713 FLQ327713:FMU327713 FVM327713:FWQ327713 GFI327713:GGM327713 GPE327713:GQI327713 GZA327713:HAE327713 HIW327713:HKA327713 HSS327713:HTW327713 ICO327713:IDS327713 IMK327713:INO327713 IWG327713:IXK327713 JGC327713:JHG327713 JPY327713:JRC327713 JZU327713:KAY327713 KJQ327713:KKU327713 KTM327713:KUQ327713 LDI327713:LEM327713 LNE327713:LOI327713 LXA327713:LYE327713 MGW327713:MIA327713 MQS327713:MRW327713 NAO327713:NBS327713 NKK327713:NLO327713 NUG327713:NVK327713 OEC327713:OFG327713 ONY327713:OPC327713 OXU327713:OYY327713 PHQ327713:PIU327713 PRM327713:PSQ327713 QBI327713:QCM327713 QLE327713:QMI327713 QVA327713:QWE327713 REW327713:RGA327713 ROS327713:RPW327713 RYO327713:RZS327713 SIK327713:SJO327713 SSG327713:STK327713 TCC327713:TDG327713 TLY327713:TNC327713 TVU327713:TWY327713 UFQ327713:UGU327713 UPM327713:UQQ327713 UZI327713:VAM327713 VJE327713:VKI327713 VTA327713:VUE327713 WCW327713:WEA327713 WMS327713:WNW327713 WWO327713:WXS327713 F393249:AK393249 KC393249:LG393249 TY393249:VC393249 ADU393249:AEY393249 ANQ393249:AOU393249 AXM393249:AYQ393249 BHI393249:BIM393249 BRE393249:BSI393249 CBA393249:CCE393249 CKW393249:CMA393249 CUS393249:CVW393249 DEO393249:DFS393249 DOK393249:DPO393249 DYG393249:DZK393249 EIC393249:EJG393249 ERY393249:ETC393249 FBU393249:FCY393249 FLQ393249:FMU393249 FVM393249:FWQ393249 GFI393249:GGM393249 GPE393249:GQI393249 GZA393249:HAE393249 HIW393249:HKA393249 HSS393249:HTW393249 ICO393249:IDS393249 IMK393249:INO393249 IWG393249:IXK393249 JGC393249:JHG393249 JPY393249:JRC393249 JZU393249:KAY393249 KJQ393249:KKU393249 KTM393249:KUQ393249 LDI393249:LEM393249 LNE393249:LOI393249 LXA393249:LYE393249 MGW393249:MIA393249 MQS393249:MRW393249 NAO393249:NBS393249 NKK393249:NLO393249 NUG393249:NVK393249 OEC393249:OFG393249 ONY393249:OPC393249 OXU393249:OYY393249 PHQ393249:PIU393249 PRM393249:PSQ393249 QBI393249:QCM393249 QLE393249:QMI393249 QVA393249:QWE393249 REW393249:RGA393249 ROS393249:RPW393249 RYO393249:RZS393249 SIK393249:SJO393249 SSG393249:STK393249 TCC393249:TDG393249 TLY393249:TNC393249 TVU393249:TWY393249 UFQ393249:UGU393249 UPM393249:UQQ393249 UZI393249:VAM393249 VJE393249:VKI393249 VTA393249:VUE393249 WCW393249:WEA393249 WMS393249:WNW393249 WWO393249:WXS393249 F458785:AK458785 KC458785:LG458785 TY458785:VC458785 ADU458785:AEY458785 ANQ458785:AOU458785 AXM458785:AYQ458785 BHI458785:BIM458785 BRE458785:BSI458785 CBA458785:CCE458785 CKW458785:CMA458785 CUS458785:CVW458785 DEO458785:DFS458785 DOK458785:DPO458785 DYG458785:DZK458785 EIC458785:EJG458785 ERY458785:ETC458785 FBU458785:FCY458785 FLQ458785:FMU458785 FVM458785:FWQ458785 GFI458785:GGM458785 GPE458785:GQI458785 GZA458785:HAE458785 HIW458785:HKA458785 HSS458785:HTW458785 ICO458785:IDS458785 IMK458785:INO458785 IWG458785:IXK458785 JGC458785:JHG458785 JPY458785:JRC458785 JZU458785:KAY458785 KJQ458785:KKU458785 KTM458785:KUQ458785 LDI458785:LEM458785 LNE458785:LOI458785 LXA458785:LYE458785 MGW458785:MIA458785 MQS458785:MRW458785 NAO458785:NBS458785 NKK458785:NLO458785 NUG458785:NVK458785 OEC458785:OFG458785 ONY458785:OPC458785 OXU458785:OYY458785 PHQ458785:PIU458785 PRM458785:PSQ458785 QBI458785:QCM458785 QLE458785:QMI458785 QVA458785:QWE458785 REW458785:RGA458785 ROS458785:RPW458785 RYO458785:RZS458785 SIK458785:SJO458785 SSG458785:STK458785 TCC458785:TDG458785 TLY458785:TNC458785 TVU458785:TWY458785 UFQ458785:UGU458785 UPM458785:UQQ458785 UZI458785:VAM458785 VJE458785:VKI458785 VTA458785:VUE458785 WCW458785:WEA458785 WMS458785:WNW458785 WWO458785:WXS458785 F524321:AK524321 KC524321:LG524321 TY524321:VC524321 ADU524321:AEY524321 ANQ524321:AOU524321 AXM524321:AYQ524321 BHI524321:BIM524321 BRE524321:BSI524321 CBA524321:CCE524321 CKW524321:CMA524321 CUS524321:CVW524321 DEO524321:DFS524321 DOK524321:DPO524321 DYG524321:DZK524321 EIC524321:EJG524321 ERY524321:ETC524321 FBU524321:FCY524321 FLQ524321:FMU524321 FVM524321:FWQ524321 GFI524321:GGM524321 GPE524321:GQI524321 GZA524321:HAE524321 HIW524321:HKA524321 HSS524321:HTW524321 ICO524321:IDS524321 IMK524321:INO524321 IWG524321:IXK524321 JGC524321:JHG524321 JPY524321:JRC524321 JZU524321:KAY524321 KJQ524321:KKU524321 KTM524321:KUQ524321 LDI524321:LEM524321 LNE524321:LOI524321 LXA524321:LYE524321 MGW524321:MIA524321 MQS524321:MRW524321 NAO524321:NBS524321 NKK524321:NLO524321 NUG524321:NVK524321 OEC524321:OFG524321 ONY524321:OPC524321 OXU524321:OYY524321 PHQ524321:PIU524321 PRM524321:PSQ524321 QBI524321:QCM524321 QLE524321:QMI524321 QVA524321:QWE524321 REW524321:RGA524321 ROS524321:RPW524321 RYO524321:RZS524321 SIK524321:SJO524321 SSG524321:STK524321 TCC524321:TDG524321 TLY524321:TNC524321 TVU524321:TWY524321 UFQ524321:UGU524321 UPM524321:UQQ524321 UZI524321:VAM524321 VJE524321:VKI524321 VTA524321:VUE524321 WCW524321:WEA524321 WMS524321:WNW524321 WWO524321:WXS524321 F589857:AK589857 KC589857:LG589857 TY589857:VC589857 ADU589857:AEY589857 ANQ589857:AOU589857 AXM589857:AYQ589857 BHI589857:BIM589857 BRE589857:BSI589857 CBA589857:CCE589857 CKW589857:CMA589857 CUS589857:CVW589857 DEO589857:DFS589857 DOK589857:DPO589857 DYG589857:DZK589857 EIC589857:EJG589857 ERY589857:ETC589857 FBU589857:FCY589857 FLQ589857:FMU589857 FVM589857:FWQ589857 GFI589857:GGM589857 GPE589857:GQI589857 GZA589857:HAE589857 HIW589857:HKA589857 HSS589857:HTW589857 ICO589857:IDS589857 IMK589857:INO589857 IWG589857:IXK589857 JGC589857:JHG589857 JPY589857:JRC589857 JZU589857:KAY589857 KJQ589857:KKU589857 KTM589857:KUQ589857 LDI589857:LEM589857 LNE589857:LOI589857 LXA589857:LYE589857 MGW589857:MIA589857 MQS589857:MRW589857 NAO589857:NBS589857 NKK589857:NLO589857 NUG589857:NVK589857 OEC589857:OFG589857 ONY589857:OPC589857 OXU589857:OYY589857 PHQ589857:PIU589857 PRM589857:PSQ589857 QBI589857:QCM589857 QLE589857:QMI589857 QVA589857:QWE589857 REW589857:RGA589857 ROS589857:RPW589857 RYO589857:RZS589857 SIK589857:SJO589857 SSG589857:STK589857 TCC589857:TDG589857 TLY589857:TNC589857 TVU589857:TWY589857 UFQ589857:UGU589857 UPM589857:UQQ589857 UZI589857:VAM589857 VJE589857:VKI589857 VTA589857:VUE589857 WCW589857:WEA589857 WMS589857:WNW589857 WWO589857:WXS589857 F655393:AK655393 KC655393:LG655393 TY655393:VC655393 ADU655393:AEY655393 ANQ655393:AOU655393 AXM655393:AYQ655393 BHI655393:BIM655393 BRE655393:BSI655393 CBA655393:CCE655393 CKW655393:CMA655393 CUS655393:CVW655393 DEO655393:DFS655393 DOK655393:DPO655393 DYG655393:DZK655393 EIC655393:EJG655393 ERY655393:ETC655393 FBU655393:FCY655393 FLQ655393:FMU655393 FVM655393:FWQ655393 GFI655393:GGM655393 GPE655393:GQI655393 GZA655393:HAE655393 HIW655393:HKA655393 HSS655393:HTW655393 ICO655393:IDS655393 IMK655393:INO655393 IWG655393:IXK655393 JGC655393:JHG655393 JPY655393:JRC655393 JZU655393:KAY655393 KJQ655393:KKU655393 KTM655393:KUQ655393 LDI655393:LEM655393 LNE655393:LOI655393 LXA655393:LYE655393 MGW655393:MIA655393 MQS655393:MRW655393 NAO655393:NBS655393 NKK655393:NLO655393 NUG655393:NVK655393 OEC655393:OFG655393 ONY655393:OPC655393 OXU655393:OYY655393 PHQ655393:PIU655393 PRM655393:PSQ655393 QBI655393:QCM655393 QLE655393:QMI655393 QVA655393:QWE655393 REW655393:RGA655393 ROS655393:RPW655393 RYO655393:RZS655393 SIK655393:SJO655393 SSG655393:STK655393 TCC655393:TDG655393 TLY655393:TNC655393 TVU655393:TWY655393 UFQ655393:UGU655393 UPM655393:UQQ655393 UZI655393:VAM655393 VJE655393:VKI655393 VTA655393:VUE655393 WCW655393:WEA655393 WMS655393:WNW655393 WWO655393:WXS655393 F720929:AK720929 KC720929:LG720929 TY720929:VC720929 ADU720929:AEY720929 ANQ720929:AOU720929 AXM720929:AYQ720929 BHI720929:BIM720929 BRE720929:BSI720929 CBA720929:CCE720929 CKW720929:CMA720929 CUS720929:CVW720929 DEO720929:DFS720929 DOK720929:DPO720929 DYG720929:DZK720929 EIC720929:EJG720929 ERY720929:ETC720929 FBU720929:FCY720929 FLQ720929:FMU720929 FVM720929:FWQ720929 GFI720929:GGM720929 GPE720929:GQI720929 GZA720929:HAE720929 HIW720929:HKA720929 HSS720929:HTW720929 ICO720929:IDS720929 IMK720929:INO720929 IWG720929:IXK720929 JGC720929:JHG720929 JPY720929:JRC720929 JZU720929:KAY720929 KJQ720929:KKU720929 KTM720929:KUQ720929 LDI720929:LEM720929 LNE720929:LOI720929 LXA720929:LYE720929 MGW720929:MIA720929 MQS720929:MRW720929 NAO720929:NBS720929 NKK720929:NLO720929 NUG720929:NVK720929 OEC720929:OFG720929 ONY720929:OPC720929 OXU720929:OYY720929 PHQ720929:PIU720929 PRM720929:PSQ720929 QBI720929:QCM720929 QLE720929:QMI720929 QVA720929:QWE720929 REW720929:RGA720929 ROS720929:RPW720929 RYO720929:RZS720929 SIK720929:SJO720929 SSG720929:STK720929 TCC720929:TDG720929 TLY720929:TNC720929 TVU720929:TWY720929 UFQ720929:UGU720929 UPM720929:UQQ720929 UZI720929:VAM720929 VJE720929:VKI720929 VTA720929:VUE720929 WCW720929:WEA720929 WMS720929:WNW720929 WWO720929:WXS720929 F786465:AK786465 KC786465:LG786465 TY786465:VC786465 ADU786465:AEY786465 ANQ786465:AOU786465 AXM786465:AYQ786465 BHI786465:BIM786465 BRE786465:BSI786465 CBA786465:CCE786465 CKW786465:CMA786465 CUS786465:CVW786465 DEO786465:DFS786465 DOK786465:DPO786465 DYG786465:DZK786465 EIC786465:EJG786465 ERY786465:ETC786465 FBU786465:FCY786465 FLQ786465:FMU786465 FVM786465:FWQ786465 GFI786465:GGM786465 GPE786465:GQI786465 GZA786465:HAE786465 HIW786465:HKA786465 HSS786465:HTW786465 ICO786465:IDS786465 IMK786465:INO786465 IWG786465:IXK786465 JGC786465:JHG786465 JPY786465:JRC786465 JZU786465:KAY786465 KJQ786465:KKU786465 KTM786465:KUQ786465 LDI786465:LEM786465 LNE786465:LOI786465 LXA786465:LYE786465 MGW786465:MIA786465 MQS786465:MRW786465 NAO786465:NBS786465 NKK786465:NLO786465 NUG786465:NVK786465 OEC786465:OFG786465 ONY786465:OPC786465 OXU786465:OYY786465 PHQ786465:PIU786465 PRM786465:PSQ786465 QBI786465:QCM786465 QLE786465:QMI786465 QVA786465:QWE786465 REW786465:RGA786465 ROS786465:RPW786465 RYO786465:RZS786465 SIK786465:SJO786465 SSG786465:STK786465 TCC786465:TDG786465 TLY786465:TNC786465 TVU786465:TWY786465 UFQ786465:UGU786465 UPM786465:UQQ786465 UZI786465:VAM786465 VJE786465:VKI786465 VTA786465:VUE786465 WCW786465:WEA786465 WMS786465:WNW786465 WWO786465:WXS786465 F852001:AK852001 KC852001:LG852001 TY852001:VC852001 ADU852001:AEY852001 ANQ852001:AOU852001 AXM852001:AYQ852001 BHI852001:BIM852001 BRE852001:BSI852001 CBA852001:CCE852001 CKW852001:CMA852001 CUS852001:CVW852001 DEO852001:DFS852001 DOK852001:DPO852001 DYG852001:DZK852001 EIC852001:EJG852001 ERY852001:ETC852001 FBU852001:FCY852001 FLQ852001:FMU852001 FVM852001:FWQ852001 GFI852001:GGM852001 GPE852001:GQI852001 GZA852001:HAE852001 HIW852001:HKA852001 HSS852001:HTW852001 ICO852001:IDS852001 IMK852001:INO852001 IWG852001:IXK852001 JGC852001:JHG852001 JPY852001:JRC852001 JZU852001:KAY852001 KJQ852001:KKU852001 KTM852001:KUQ852001 LDI852001:LEM852001 LNE852001:LOI852001 LXA852001:LYE852001 MGW852001:MIA852001 MQS852001:MRW852001 NAO852001:NBS852001 NKK852001:NLO852001 NUG852001:NVK852001 OEC852001:OFG852001 ONY852001:OPC852001 OXU852001:OYY852001 PHQ852001:PIU852001 PRM852001:PSQ852001 QBI852001:QCM852001 QLE852001:QMI852001 QVA852001:QWE852001 REW852001:RGA852001 ROS852001:RPW852001 RYO852001:RZS852001 SIK852001:SJO852001 SSG852001:STK852001 TCC852001:TDG852001 TLY852001:TNC852001 TVU852001:TWY852001 UFQ852001:UGU852001 UPM852001:UQQ852001 UZI852001:VAM852001 VJE852001:VKI852001 VTA852001:VUE852001 WCW852001:WEA852001 WMS852001:WNW852001 WWO852001:WXS852001 F917537:AK917537 KC917537:LG917537 TY917537:VC917537 ADU917537:AEY917537 ANQ917537:AOU917537 AXM917537:AYQ917537 BHI917537:BIM917537 BRE917537:BSI917537 CBA917537:CCE917537 CKW917537:CMA917537 CUS917537:CVW917537 DEO917537:DFS917537 DOK917537:DPO917537 DYG917537:DZK917537 EIC917537:EJG917537 ERY917537:ETC917537 FBU917537:FCY917537 FLQ917537:FMU917537 FVM917537:FWQ917537 GFI917537:GGM917537 GPE917537:GQI917537 GZA917537:HAE917537 HIW917537:HKA917537 HSS917537:HTW917537 ICO917537:IDS917537 IMK917537:INO917537 IWG917537:IXK917537 JGC917537:JHG917537 JPY917537:JRC917537 JZU917537:KAY917537 KJQ917537:KKU917537 KTM917537:KUQ917537 LDI917537:LEM917537 LNE917537:LOI917537 LXA917537:LYE917537 MGW917537:MIA917537 MQS917537:MRW917537 NAO917537:NBS917537 NKK917537:NLO917537 NUG917537:NVK917537 OEC917537:OFG917537 ONY917537:OPC917537 OXU917537:OYY917537 PHQ917537:PIU917537 PRM917537:PSQ917537 QBI917537:QCM917537 QLE917537:QMI917537 QVA917537:QWE917537 REW917537:RGA917537 ROS917537:RPW917537 RYO917537:RZS917537 SIK917537:SJO917537 SSG917537:STK917537 TCC917537:TDG917537 TLY917537:TNC917537 TVU917537:TWY917537 UFQ917537:UGU917537 UPM917537:UQQ917537 UZI917537:VAM917537 VJE917537:VKI917537 VTA917537:VUE917537 WCW917537:WEA917537 WMS917537:WNW917537 WWO917537:WXS917537 F983073:AK983073 KC983073:LG983073 TY983073:VC983073 ADU983073:AEY983073 ANQ983073:AOU983073 AXM983073:AYQ983073 BHI983073:BIM983073 BRE983073:BSI983073 CBA983073:CCE983073 CKW983073:CMA983073 CUS983073:CVW983073 DEO983073:DFS983073 DOK983073:DPO983073 DYG983073:DZK983073 EIC983073:EJG983073 ERY983073:ETC983073 FBU983073:FCY983073 FLQ983073:FMU983073 FVM983073:FWQ983073 GFI983073:GGM983073 GPE983073:GQI983073 GZA983073:HAE983073 HIW983073:HKA983073 HSS983073:HTW983073 ICO983073:IDS983073 IMK983073:INO983073 IWG983073:IXK983073 JGC983073:JHG983073 JPY983073:JRC983073 JZU983073:KAY983073 KJQ983073:KKU983073 KTM983073:KUQ983073 LDI983073:LEM983073 LNE983073:LOI983073 LXA983073:LYE983073 MGW983073:MIA983073 MQS983073:MRW983073 NAO983073:NBS983073 NKK983073:NLO983073 NUG983073:NVK983073 OEC983073:OFG983073 ONY983073:OPC983073 OXU983073:OYY983073 PHQ983073:PIU983073 PRM983073:PSQ983073 QBI983073:QCM983073 QLE983073:QMI983073 QVA983073:QWE983073 REW983073:RGA983073 ROS983073:RPW983073 RYO983073:RZS983073 SIK983073:SJO983073 SSG983073:STK983073 TCC983073:TDG983073 TLY983073:TNC983073 TVU983073:TWY983073 UFQ983073:UGU983073 UPM983073:UQQ983073 UZI983073:VAM983073 VJE983073:VKI983073 VTA983073:VUE983073 WCW983073:WEA983073 WMS983073:WNW983073 G33:AK33" xr:uid="{00000000-0002-0000-0600-000004000000}">
      <formula1>"○,無"</formula1>
    </dataValidation>
  </dataValidations>
  <printOptions horizontalCentered="1" verticalCentered="1"/>
  <pageMargins left="0.19685039370078741" right="0.19685039370078741" top="0.39370078740157483" bottom="0" header="0" footer="0.19685039370078741"/>
  <pageSetup paperSize="9" scale="59" orientation="landscape" cellComments="asDisplayed" r:id="rId1"/>
  <headerFooter alignWithMargins="0"/>
  <colBreaks count="1" manualBreakCount="1">
    <brk id="43" max="54"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Blanks" priority="7" stopIfTrue="1" id="{1BE392D4-8584-47BE-A4FE-F9A86B9CBADA}">
            <xm:f>LEN(TRIM(【6月】月集計表!AU9))=0</xm:f>
            <x14:dxf>
              <fill>
                <patternFill>
                  <bgColor rgb="FFCCFFFF"/>
                </patternFill>
              </fill>
            </x14:dxf>
          </x14:cfRule>
          <xm:sqref>AV9:AV48 AX19:AX48 AZ9:AZ28 BB9:BB28 BD29:BD48 BF9:BF48 BC19:BD28 BE19:BE48</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CE100"/>
  <sheetViews>
    <sheetView tabSelected="1" view="pageBreakPreview" zoomScale="55" zoomScaleNormal="75" zoomScaleSheetLayoutView="55" workbookViewId="0">
      <selection activeCell="E11" sqref="E11:E30"/>
    </sheetView>
  </sheetViews>
  <sheetFormatPr defaultRowHeight="13.5"/>
  <cols>
    <col min="1" max="2" width="7.875" style="4" customWidth="1"/>
    <col min="3" max="4" width="4.75" style="4" customWidth="1"/>
    <col min="5" max="5" width="8.375" style="4" customWidth="1"/>
    <col min="6" max="6" width="17.125" style="4" customWidth="1"/>
    <col min="7" max="34" width="4.125" style="4" customWidth="1"/>
    <col min="35" max="37" width="4.25" style="4" customWidth="1"/>
    <col min="38" max="38" width="9.875" style="4" customWidth="1"/>
    <col min="39" max="39" width="14.625" style="4" customWidth="1"/>
    <col min="40" max="40" width="12.375" style="4" bestFit="1" customWidth="1"/>
    <col min="41" max="41" width="12.5" style="4" bestFit="1" customWidth="1"/>
    <col min="42" max="43" width="7.625" style="4" customWidth="1"/>
    <col min="44" max="44" width="3.625" style="4" customWidth="1"/>
    <col min="45" max="45" width="3.875" style="4" bestFit="1" customWidth="1"/>
    <col min="46" max="46" width="3.875" style="4" customWidth="1"/>
    <col min="47" max="47" width="19.375" style="4" customWidth="1"/>
    <col min="48" max="56" width="15.625" style="4" customWidth="1"/>
    <col min="57" max="57" width="16.625" style="4" customWidth="1"/>
    <col min="58" max="58" width="30.625" style="4" customWidth="1"/>
    <col min="59" max="59" width="9" style="4" customWidth="1"/>
    <col min="60" max="78" width="9" style="4" hidden="1" customWidth="1"/>
    <col min="79" max="79" width="30.5" style="77" hidden="1" customWidth="1"/>
    <col min="80" max="81" width="13.375" style="77" hidden="1" customWidth="1"/>
    <col min="82" max="83" width="17" style="77" hidden="1" customWidth="1"/>
    <col min="84" max="283" width="9" style="4"/>
    <col min="284" max="285" width="7.875" style="4" customWidth="1"/>
    <col min="286" max="287" width="4.75" style="4" customWidth="1"/>
    <col min="288" max="288" width="17.125" style="4" customWidth="1"/>
    <col min="289" max="318" width="4.125" style="4" customWidth="1"/>
    <col min="319" max="319" width="0" style="4" hidden="1" customWidth="1"/>
    <col min="320" max="320" width="9.875" style="4" customWidth="1"/>
    <col min="321" max="321" width="14.625" style="4" customWidth="1"/>
    <col min="322" max="323" width="9.875" style="4" customWidth="1"/>
    <col min="324" max="325" width="7.625" style="4" customWidth="1"/>
    <col min="326" max="326" width="9" style="4" customWidth="1"/>
    <col min="327" max="333" width="0" style="4" hidden="1" customWidth="1"/>
    <col min="334" max="539" width="9" style="4"/>
    <col min="540" max="541" width="7.875" style="4" customWidth="1"/>
    <col min="542" max="543" width="4.75" style="4" customWidth="1"/>
    <col min="544" max="544" width="17.125" style="4" customWidth="1"/>
    <col min="545" max="574" width="4.125" style="4" customWidth="1"/>
    <col min="575" max="575" width="0" style="4" hidden="1" customWidth="1"/>
    <col min="576" max="576" width="9.875" style="4" customWidth="1"/>
    <col min="577" max="577" width="14.625" style="4" customWidth="1"/>
    <col min="578" max="579" width="9.875" style="4" customWidth="1"/>
    <col min="580" max="581" width="7.625" style="4" customWidth="1"/>
    <col min="582" max="582" width="9" style="4" customWidth="1"/>
    <col min="583" max="589" width="0" style="4" hidden="1" customWidth="1"/>
    <col min="590" max="795" width="9" style="4"/>
    <col min="796" max="797" width="7.875" style="4" customWidth="1"/>
    <col min="798" max="799" width="4.75" style="4" customWidth="1"/>
    <col min="800" max="800" width="17.125" style="4" customWidth="1"/>
    <col min="801" max="830" width="4.125" style="4" customWidth="1"/>
    <col min="831" max="831" width="0" style="4" hidden="1" customWidth="1"/>
    <col min="832" max="832" width="9.875" style="4" customWidth="1"/>
    <col min="833" max="833" width="14.625" style="4" customWidth="1"/>
    <col min="834" max="835" width="9.875" style="4" customWidth="1"/>
    <col min="836" max="837" width="7.625" style="4" customWidth="1"/>
    <col min="838" max="838" width="9" style="4" customWidth="1"/>
    <col min="839" max="845" width="0" style="4" hidden="1" customWidth="1"/>
    <col min="846" max="1051" width="9" style="4"/>
    <col min="1052" max="1053" width="7.875" style="4" customWidth="1"/>
    <col min="1054" max="1055" width="4.75" style="4" customWidth="1"/>
    <col min="1056" max="1056" width="17.125" style="4" customWidth="1"/>
    <col min="1057" max="1086" width="4.125" style="4" customWidth="1"/>
    <col min="1087" max="1087" width="0" style="4" hidden="1" customWidth="1"/>
    <col min="1088" max="1088" width="9.875" style="4" customWidth="1"/>
    <col min="1089" max="1089" width="14.625" style="4" customWidth="1"/>
    <col min="1090" max="1091" width="9.875" style="4" customWidth="1"/>
    <col min="1092" max="1093" width="7.625" style="4" customWidth="1"/>
    <col min="1094" max="1094" width="9" style="4" customWidth="1"/>
    <col min="1095" max="1101" width="0" style="4" hidden="1" customWidth="1"/>
    <col min="1102" max="1307" width="9" style="4"/>
    <col min="1308" max="1309" width="7.875" style="4" customWidth="1"/>
    <col min="1310" max="1311" width="4.75" style="4" customWidth="1"/>
    <col min="1312" max="1312" width="17.125" style="4" customWidth="1"/>
    <col min="1313" max="1342" width="4.125" style="4" customWidth="1"/>
    <col min="1343" max="1343" width="0" style="4" hidden="1" customWidth="1"/>
    <col min="1344" max="1344" width="9.875" style="4" customWidth="1"/>
    <col min="1345" max="1345" width="14.625" style="4" customWidth="1"/>
    <col min="1346" max="1347" width="9.875" style="4" customWidth="1"/>
    <col min="1348" max="1349" width="7.625" style="4" customWidth="1"/>
    <col min="1350" max="1350" width="9" style="4" customWidth="1"/>
    <col min="1351" max="1357" width="0" style="4" hidden="1" customWidth="1"/>
    <col min="1358" max="1563" width="9" style="4"/>
    <col min="1564" max="1565" width="7.875" style="4" customWidth="1"/>
    <col min="1566" max="1567" width="4.75" style="4" customWidth="1"/>
    <col min="1568" max="1568" width="17.125" style="4" customWidth="1"/>
    <col min="1569" max="1598" width="4.125" style="4" customWidth="1"/>
    <col min="1599" max="1599" width="0" style="4" hidden="1" customWidth="1"/>
    <col min="1600" max="1600" width="9.875" style="4" customWidth="1"/>
    <col min="1601" max="1601" width="14.625" style="4" customWidth="1"/>
    <col min="1602" max="1603" width="9.875" style="4" customWidth="1"/>
    <col min="1604" max="1605" width="7.625" style="4" customWidth="1"/>
    <col min="1606" max="1606" width="9" style="4" customWidth="1"/>
    <col min="1607" max="1613" width="0" style="4" hidden="1" customWidth="1"/>
    <col min="1614" max="1819" width="9" style="4"/>
    <col min="1820" max="1821" width="7.875" style="4" customWidth="1"/>
    <col min="1822" max="1823" width="4.75" style="4" customWidth="1"/>
    <col min="1824" max="1824" width="17.125" style="4" customWidth="1"/>
    <col min="1825" max="1854" width="4.125" style="4" customWidth="1"/>
    <col min="1855" max="1855" width="0" style="4" hidden="1" customWidth="1"/>
    <col min="1856" max="1856" width="9.875" style="4" customWidth="1"/>
    <col min="1857" max="1857" width="14.625" style="4" customWidth="1"/>
    <col min="1858" max="1859" width="9.875" style="4" customWidth="1"/>
    <col min="1860" max="1861" width="7.625" style="4" customWidth="1"/>
    <col min="1862" max="1862" width="9" style="4" customWidth="1"/>
    <col min="1863" max="1869" width="0" style="4" hidden="1" customWidth="1"/>
    <col min="1870" max="2075" width="9" style="4"/>
    <col min="2076" max="2077" width="7.875" style="4" customWidth="1"/>
    <col min="2078" max="2079" width="4.75" style="4" customWidth="1"/>
    <col min="2080" max="2080" width="17.125" style="4" customWidth="1"/>
    <col min="2081" max="2110" width="4.125" style="4" customWidth="1"/>
    <col min="2111" max="2111" width="0" style="4" hidden="1" customWidth="1"/>
    <col min="2112" max="2112" width="9.875" style="4" customWidth="1"/>
    <col min="2113" max="2113" width="14.625" style="4" customWidth="1"/>
    <col min="2114" max="2115" width="9.875" style="4" customWidth="1"/>
    <col min="2116" max="2117" width="7.625" style="4" customWidth="1"/>
    <col min="2118" max="2118" width="9" style="4" customWidth="1"/>
    <col min="2119" max="2125" width="0" style="4" hidden="1" customWidth="1"/>
    <col min="2126" max="2331" width="9" style="4"/>
    <col min="2332" max="2333" width="7.875" style="4" customWidth="1"/>
    <col min="2334" max="2335" width="4.75" style="4" customWidth="1"/>
    <col min="2336" max="2336" width="17.125" style="4" customWidth="1"/>
    <col min="2337" max="2366" width="4.125" style="4" customWidth="1"/>
    <col min="2367" max="2367" width="0" style="4" hidden="1" customWidth="1"/>
    <col min="2368" max="2368" width="9.875" style="4" customWidth="1"/>
    <col min="2369" max="2369" width="14.625" style="4" customWidth="1"/>
    <col min="2370" max="2371" width="9.875" style="4" customWidth="1"/>
    <col min="2372" max="2373" width="7.625" style="4" customWidth="1"/>
    <col min="2374" max="2374" width="9" style="4" customWidth="1"/>
    <col min="2375" max="2381" width="0" style="4" hidden="1" customWidth="1"/>
    <col min="2382" max="2587" width="9" style="4"/>
    <col min="2588" max="2589" width="7.875" style="4" customWidth="1"/>
    <col min="2590" max="2591" width="4.75" style="4" customWidth="1"/>
    <col min="2592" max="2592" width="17.125" style="4" customWidth="1"/>
    <col min="2593" max="2622" width="4.125" style="4" customWidth="1"/>
    <col min="2623" max="2623" width="0" style="4" hidden="1" customWidth="1"/>
    <col min="2624" max="2624" width="9.875" style="4" customWidth="1"/>
    <col min="2625" max="2625" width="14.625" style="4" customWidth="1"/>
    <col min="2626" max="2627" width="9.875" style="4" customWidth="1"/>
    <col min="2628" max="2629" width="7.625" style="4" customWidth="1"/>
    <col min="2630" max="2630" width="9" style="4" customWidth="1"/>
    <col min="2631" max="2637" width="0" style="4" hidden="1" customWidth="1"/>
    <col min="2638" max="2843" width="9" style="4"/>
    <col min="2844" max="2845" width="7.875" style="4" customWidth="1"/>
    <col min="2846" max="2847" width="4.75" style="4" customWidth="1"/>
    <col min="2848" max="2848" width="17.125" style="4" customWidth="1"/>
    <col min="2849" max="2878" width="4.125" style="4" customWidth="1"/>
    <col min="2879" max="2879" width="0" style="4" hidden="1" customWidth="1"/>
    <col min="2880" max="2880" width="9.875" style="4" customWidth="1"/>
    <col min="2881" max="2881" width="14.625" style="4" customWidth="1"/>
    <col min="2882" max="2883" width="9.875" style="4" customWidth="1"/>
    <col min="2884" max="2885" width="7.625" style="4" customWidth="1"/>
    <col min="2886" max="2886" width="9" style="4" customWidth="1"/>
    <col min="2887" max="2893" width="0" style="4" hidden="1" customWidth="1"/>
    <col min="2894" max="3099" width="9" style="4"/>
    <col min="3100" max="3101" width="7.875" style="4" customWidth="1"/>
    <col min="3102" max="3103" width="4.75" style="4" customWidth="1"/>
    <col min="3104" max="3104" width="17.125" style="4" customWidth="1"/>
    <col min="3105" max="3134" width="4.125" style="4" customWidth="1"/>
    <col min="3135" max="3135" width="0" style="4" hidden="1" customWidth="1"/>
    <col min="3136" max="3136" width="9.875" style="4" customWidth="1"/>
    <col min="3137" max="3137" width="14.625" style="4" customWidth="1"/>
    <col min="3138" max="3139" width="9.875" style="4" customWidth="1"/>
    <col min="3140" max="3141" width="7.625" style="4" customWidth="1"/>
    <col min="3142" max="3142" width="9" style="4" customWidth="1"/>
    <col min="3143" max="3149" width="0" style="4" hidden="1" customWidth="1"/>
    <col min="3150" max="3355" width="9" style="4"/>
    <col min="3356" max="3357" width="7.875" style="4" customWidth="1"/>
    <col min="3358" max="3359" width="4.75" style="4" customWidth="1"/>
    <col min="3360" max="3360" width="17.125" style="4" customWidth="1"/>
    <col min="3361" max="3390" width="4.125" style="4" customWidth="1"/>
    <col min="3391" max="3391" width="0" style="4" hidden="1" customWidth="1"/>
    <col min="3392" max="3392" width="9.875" style="4" customWidth="1"/>
    <col min="3393" max="3393" width="14.625" style="4" customWidth="1"/>
    <col min="3394" max="3395" width="9.875" style="4" customWidth="1"/>
    <col min="3396" max="3397" width="7.625" style="4" customWidth="1"/>
    <col min="3398" max="3398" width="9" style="4" customWidth="1"/>
    <col min="3399" max="3405" width="0" style="4" hidden="1" customWidth="1"/>
    <col min="3406" max="3611" width="9" style="4"/>
    <col min="3612" max="3613" width="7.875" style="4" customWidth="1"/>
    <col min="3614" max="3615" width="4.75" style="4" customWidth="1"/>
    <col min="3616" max="3616" width="17.125" style="4" customWidth="1"/>
    <col min="3617" max="3646" width="4.125" style="4" customWidth="1"/>
    <col min="3647" max="3647" width="0" style="4" hidden="1" customWidth="1"/>
    <col min="3648" max="3648" width="9.875" style="4" customWidth="1"/>
    <col min="3649" max="3649" width="14.625" style="4" customWidth="1"/>
    <col min="3650" max="3651" width="9.875" style="4" customWidth="1"/>
    <col min="3652" max="3653" width="7.625" style="4" customWidth="1"/>
    <col min="3654" max="3654" width="9" style="4" customWidth="1"/>
    <col min="3655" max="3661" width="0" style="4" hidden="1" customWidth="1"/>
    <col min="3662" max="3867" width="9" style="4"/>
    <col min="3868" max="3869" width="7.875" style="4" customWidth="1"/>
    <col min="3870" max="3871" width="4.75" style="4" customWidth="1"/>
    <col min="3872" max="3872" width="17.125" style="4" customWidth="1"/>
    <col min="3873" max="3902" width="4.125" style="4" customWidth="1"/>
    <col min="3903" max="3903" width="0" style="4" hidden="1" customWidth="1"/>
    <col min="3904" max="3904" width="9.875" style="4" customWidth="1"/>
    <col min="3905" max="3905" width="14.625" style="4" customWidth="1"/>
    <col min="3906" max="3907" width="9.875" style="4" customWidth="1"/>
    <col min="3908" max="3909" width="7.625" style="4" customWidth="1"/>
    <col min="3910" max="3910" width="9" style="4" customWidth="1"/>
    <col min="3911" max="3917" width="0" style="4" hidden="1" customWidth="1"/>
    <col min="3918" max="4123" width="9" style="4"/>
    <col min="4124" max="4125" width="7.875" style="4" customWidth="1"/>
    <col min="4126" max="4127" width="4.75" style="4" customWidth="1"/>
    <col min="4128" max="4128" width="17.125" style="4" customWidth="1"/>
    <col min="4129" max="4158" width="4.125" style="4" customWidth="1"/>
    <col min="4159" max="4159" width="0" style="4" hidden="1" customWidth="1"/>
    <col min="4160" max="4160" width="9.875" style="4" customWidth="1"/>
    <col min="4161" max="4161" width="14.625" style="4" customWidth="1"/>
    <col min="4162" max="4163" width="9.875" style="4" customWidth="1"/>
    <col min="4164" max="4165" width="7.625" style="4" customWidth="1"/>
    <col min="4166" max="4166" width="9" style="4" customWidth="1"/>
    <col min="4167" max="4173" width="0" style="4" hidden="1" customWidth="1"/>
    <col min="4174" max="4379" width="9" style="4"/>
    <col min="4380" max="4381" width="7.875" style="4" customWidth="1"/>
    <col min="4382" max="4383" width="4.75" style="4" customWidth="1"/>
    <col min="4384" max="4384" width="17.125" style="4" customWidth="1"/>
    <col min="4385" max="4414" width="4.125" style="4" customWidth="1"/>
    <col min="4415" max="4415" width="0" style="4" hidden="1" customWidth="1"/>
    <col min="4416" max="4416" width="9.875" style="4" customWidth="1"/>
    <col min="4417" max="4417" width="14.625" style="4" customWidth="1"/>
    <col min="4418" max="4419" width="9.875" style="4" customWidth="1"/>
    <col min="4420" max="4421" width="7.625" style="4" customWidth="1"/>
    <col min="4422" max="4422" width="9" style="4" customWidth="1"/>
    <col min="4423" max="4429" width="0" style="4" hidden="1" customWidth="1"/>
    <col min="4430" max="4635" width="9" style="4"/>
    <col min="4636" max="4637" width="7.875" style="4" customWidth="1"/>
    <col min="4638" max="4639" width="4.75" style="4" customWidth="1"/>
    <col min="4640" max="4640" width="17.125" style="4" customWidth="1"/>
    <col min="4641" max="4670" width="4.125" style="4" customWidth="1"/>
    <col min="4671" max="4671" width="0" style="4" hidden="1" customWidth="1"/>
    <col min="4672" max="4672" width="9.875" style="4" customWidth="1"/>
    <col min="4673" max="4673" width="14.625" style="4" customWidth="1"/>
    <col min="4674" max="4675" width="9.875" style="4" customWidth="1"/>
    <col min="4676" max="4677" width="7.625" style="4" customWidth="1"/>
    <col min="4678" max="4678" width="9" style="4" customWidth="1"/>
    <col min="4679" max="4685" width="0" style="4" hidden="1" customWidth="1"/>
    <col min="4686" max="4891" width="9" style="4"/>
    <col min="4892" max="4893" width="7.875" style="4" customWidth="1"/>
    <col min="4894" max="4895" width="4.75" style="4" customWidth="1"/>
    <col min="4896" max="4896" width="17.125" style="4" customWidth="1"/>
    <col min="4897" max="4926" width="4.125" style="4" customWidth="1"/>
    <col min="4927" max="4927" width="0" style="4" hidden="1" customWidth="1"/>
    <col min="4928" max="4928" width="9.875" style="4" customWidth="1"/>
    <col min="4929" max="4929" width="14.625" style="4" customWidth="1"/>
    <col min="4930" max="4931" width="9.875" style="4" customWidth="1"/>
    <col min="4932" max="4933" width="7.625" style="4" customWidth="1"/>
    <col min="4934" max="4934" width="9" style="4" customWidth="1"/>
    <col min="4935" max="4941" width="0" style="4" hidden="1" customWidth="1"/>
    <col min="4942" max="5147" width="9" style="4"/>
    <col min="5148" max="5149" width="7.875" style="4" customWidth="1"/>
    <col min="5150" max="5151" width="4.75" style="4" customWidth="1"/>
    <col min="5152" max="5152" width="17.125" style="4" customWidth="1"/>
    <col min="5153" max="5182" width="4.125" style="4" customWidth="1"/>
    <col min="5183" max="5183" width="0" style="4" hidden="1" customWidth="1"/>
    <col min="5184" max="5184" width="9.875" style="4" customWidth="1"/>
    <col min="5185" max="5185" width="14.625" style="4" customWidth="1"/>
    <col min="5186" max="5187" width="9.875" style="4" customWidth="1"/>
    <col min="5188" max="5189" width="7.625" style="4" customWidth="1"/>
    <col min="5190" max="5190" width="9" style="4" customWidth="1"/>
    <col min="5191" max="5197" width="0" style="4" hidden="1" customWidth="1"/>
    <col min="5198" max="5403" width="9" style="4"/>
    <col min="5404" max="5405" width="7.875" style="4" customWidth="1"/>
    <col min="5406" max="5407" width="4.75" style="4" customWidth="1"/>
    <col min="5408" max="5408" width="17.125" style="4" customWidth="1"/>
    <col min="5409" max="5438" width="4.125" style="4" customWidth="1"/>
    <col min="5439" max="5439" width="0" style="4" hidden="1" customWidth="1"/>
    <col min="5440" max="5440" width="9.875" style="4" customWidth="1"/>
    <col min="5441" max="5441" width="14.625" style="4" customWidth="1"/>
    <col min="5442" max="5443" width="9.875" style="4" customWidth="1"/>
    <col min="5444" max="5445" width="7.625" style="4" customWidth="1"/>
    <col min="5446" max="5446" width="9" style="4" customWidth="1"/>
    <col min="5447" max="5453" width="0" style="4" hidden="1" customWidth="1"/>
    <col min="5454" max="5659" width="9" style="4"/>
    <col min="5660" max="5661" width="7.875" style="4" customWidth="1"/>
    <col min="5662" max="5663" width="4.75" style="4" customWidth="1"/>
    <col min="5664" max="5664" width="17.125" style="4" customWidth="1"/>
    <col min="5665" max="5694" width="4.125" style="4" customWidth="1"/>
    <col min="5695" max="5695" width="0" style="4" hidden="1" customWidth="1"/>
    <col min="5696" max="5696" width="9.875" style="4" customWidth="1"/>
    <col min="5697" max="5697" width="14.625" style="4" customWidth="1"/>
    <col min="5698" max="5699" width="9.875" style="4" customWidth="1"/>
    <col min="5700" max="5701" width="7.625" style="4" customWidth="1"/>
    <col min="5702" max="5702" width="9" style="4" customWidth="1"/>
    <col min="5703" max="5709" width="0" style="4" hidden="1" customWidth="1"/>
    <col min="5710" max="5915" width="9" style="4"/>
    <col min="5916" max="5917" width="7.875" style="4" customWidth="1"/>
    <col min="5918" max="5919" width="4.75" style="4" customWidth="1"/>
    <col min="5920" max="5920" width="17.125" style="4" customWidth="1"/>
    <col min="5921" max="5950" width="4.125" style="4" customWidth="1"/>
    <col min="5951" max="5951" width="0" style="4" hidden="1" customWidth="1"/>
    <col min="5952" max="5952" width="9.875" style="4" customWidth="1"/>
    <col min="5953" max="5953" width="14.625" style="4" customWidth="1"/>
    <col min="5954" max="5955" width="9.875" style="4" customWidth="1"/>
    <col min="5956" max="5957" width="7.625" style="4" customWidth="1"/>
    <col min="5958" max="5958" width="9" style="4" customWidth="1"/>
    <col min="5959" max="5965" width="0" style="4" hidden="1" customWidth="1"/>
    <col min="5966" max="6171" width="9" style="4"/>
    <col min="6172" max="6173" width="7.875" style="4" customWidth="1"/>
    <col min="6174" max="6175" width="4.75" style="4" customWidth="1"/>
    <col min="6176" max="6176" width="17.125" style="4" customWidth="1"/>
    <col min="6177" max="6206" width="4.125" style="4" customWidth="1"/>
    <col min="6207" max="6207" width="0" style="4" hidden="1" customWidth="1"/>
    <col min="6208" max="6208" width="9.875" style="4" customWidth="1"/>
    <col min="6209" max="6209" width="14.625" style="4" customWidth="1"/>
    <col min="6210" max="6211" width="9.875" style="4" customWidth="1"/>
    <col min="6212" max="6213" width="7.625" style="4" customWidth="1"/>
    <col min="6214" max="6214" width="9" style="4" customWidth="1"/>
    <col min="6215" max="6221" width="0" style="4" hidden="1" customWidth="1"/>
    <col min="6222" max="6427" width="9" style="4"/>
    <col min="6428" max="6429" width="7.875" style="4" customWidth="1"/>
    <col min="6430" max="6431" width="4.75" style="4" customWidth="1"/>
    <col min="6432" max="6432" width="17.125" style="4" customWidth="1"/>
    <col min="6433" max="6462" width="4.125" style="4" customWidth="1"/>
    <col min="6463" max="6463" width="0" style="4" hidden="1" customWidth="1"/>
    <col min="6464" max="6464" width="9.875" style="4" customWidth="1"/>
    <col min="6465" max="6465" width="14.625" style="4" customWidth="1"/>
    <col min="6466" max="6467" width="9.875" style="4" customWidth="1"/>
    <col min="6468" max="6469" width="7.625" style="4" customWidth="1"/>
    <col min="6470" max="6470" width="9" style="4" customWidth="1"/>
    <col min="6471" max="6477" width="0" style="4" hidden="1" customWidth="1"/>
    <col min="6478" max="6683" width="9" style="4"/>
    <col min="6684" max="6685" width="7.875" style="4" customWidth="1"/>
    <col min="6686" max="6687" width="4.75" style="4" customWidth="1"/>
    <col min="6688" max="6688" width="17.125" style="4" customWidth="1"/>
    <col min="6689" max="6718" width="4.125" style="4" customWidth="1"/>
    <col min="6719" max="6719" width="0" style="4" hidden="1" customWidth="1"/>
    <col min="6720" max="6720" width="9.875" style="4" customWidth="1"/>
    <col min="6721" max="6721" width="14.625" style="4" customWidth="1"/>
    <col min="6722" max="6723" width="9.875" style="4" customWidth="1"/>
    <col min="6724" max="6725" width="7.625" style="4" customWidth="1"/>
    <col min="6726" max="6726" width="9" style="4" customWidth="1"/>
    <col min="6727" max="6733" width="0" style="4" hidden="1" customWidth="1"/>
    <col min="6734" max="6939" width="9" style="4"/>
    <col min="6940" max="6941" width="7.875" style="4" customWidth="1"/>
    <col min="6942" max="6943" width="4.75" style="4" customWidth="1"/>
    <col min="6944" max="6944" width="17.125" style="4" customWidth="1"/>
    <col min="6945" max="6974" width="4.125" style="4" customWidth="1"/>
    <col min="6975" max="6975" width="0" style="4" hidden="1" customWidth="1"/>
    <col min="6976" max="6976" width="9.875" style="4" customWidth="1"/>
    <col min="6977" max="6977" width="14.625" style="4" customWidth="1"/>
    <col min="6978" max="6979" width="9.875" style="4" customWidth="1"/>
    <col min="6980" max="6981" width="7.625" style="4" customWidth="1"/>
    <col min="6982" max="6982" width="9" style="4" customWidth="1"/>
    <col min="6983" max="6989" width="0" style="4" hidden="1" customWidth="1"/>
    <col min="6990" max="7195" width="9" style="4"/>
    <col min="7196" max="7197" width="7.875" style="4" customWidth="1"/>
    <col min="7198" max="7199" width="4.75" style="4" customWidth="1"/>
    <col min="7200" max="7200" width="17.125" style="4" customWidth="1"/>
    <col min="7201" max="7230" width="4.125" style="4" customWidth="1"/>
    <col min="7231" max="7231" width="0" style="4" hidden="1" customWidth="1"/>
    <col min="7232" max="7232" width="9.875" style="4" customWidth="1"/>
    <col min="7233" max="7233" width="14.625" style="4" customWidth="1"/>
    <col min="7234" max="7235" width="9.875" style="4" customWidth="1"/>
    <col min="7236" max="7237" width="7.625" style="4" customWidth="1"/>
    <col min="7238" max="7238" width="9" style="4" customWidth="1"/>
    <col min="7239" max="7245" width="0" style="4" hidden="1" customWidth="1"/>
    <col min="7246" max="7451" width="9" style="4"/>
    <col min="7452" max="7453" width="7.875" style="4" customWidth="1"/>
    <col min="7454" max="7455" width="4.75" style="4" customWidth="1"/>
    <col min="7456" max="7456" width="17.125" style="4" customWidth="1"/>
    <col min="7457" max="7486" width="4.125" style="4" customWidth="1"/>
    <col min="7487" max="7487" width="0" style="4" hidden="1" customWidth="1"/>
    <col min="7488" max="7488" width="9.875" style="4" customWidth="1"/>
    <col min="7489" max="7489" width="14.625" style="4" customWidth="1"/>
    <col min="7490" max="7491" width="9.875" style="4" customWidth="1"/>
    <col min="7492" max="7493" width="7.625" style="4" customWidth="1"/>
    <col min="7494" max="7494" width="9" style="4" customWidth="1"/>
    <col min="7495" max="7501" width="0" style="4" hidden="1" customWidth="1"/>
    <col min="7502" max="7707" width="9" style="4"/>
    <col min="7708" max="7709" width="7.875" style="4" customWidth="1"/>
    <col min="7710" max="7711" width="4.75" style="4" customWidth="1"/>
    <col min="7712" max="7712" width="17.125" style="4" customWidth="1"/>
    <col min="7713" max="7742" width="4.125" style="4" customWidth="1"/>
    <col min="7743" max="7743" width="0" style="4" hidden="1" customWidth="1"/>
    <col min="7744" max="7744" width="9.875" style="4" customWidth="1"/>
    <col min="7745" max="7745" width="14.625" style="4" customWidth="1"/>
    <col min="7746" max="7747" width="9.875" style="4" customWidth="1"/>
    <col min="7748" max="7749" width="7.625" style="4" customWidth="1"/>
    <col min="7750" max="7750" width="9" style="4" customWidth="1"/>
    <col min="7751" max="7757" width="0" style="4" hidden="1" customWidth="1"/>
    <col min="7758" max="7963" width="9" style="4"/>
    <col min="7964" max="7965" width="7.875" style="4" customWidth="1"/>
    <col min="7966" max="7967" width="4.75" style="4" customWidth="1"/>
    <col min="7968" max="7968" width="17.125" style="4" customWidth="1"/>
    <col min="7969" max="7998" width="4.125" style="4" customWidth="1"/>
    <col min="7999" max="7999" width="0" style="4" hidden="1" customWidth="1"/>
    <col min="8000" max="8000" width="9.875" style="4" customWidth="1"/>
    <col min="8001" max="8001" width="14.625" style="4" customWidth="1"/>
    <col min="8002" max="8003" width="9.875" style="4" customWidth="1"/>
    <col min="8004" max="8005" width="7.625" style="4" customWidth="1"/>
    <col min="8006" max="8006" width="9" style="4" customWidth="1"/>
    <col min="8007" max="8013" width="0" style="4" hidden="1" customWidth="1"/>
    <col min="8014" max="8219" width="9" style="4"/>
    <col min="8220" max="8221" width="7.875" style="4" customWidth="1"/>
    <col min="8222" max="8223" width="4.75" style="4" customWidth="1"/>
    <col min="8224" max="8224" width="17.125" style="4" customWidth="1"/>
    <col min="8225" max="8254" width="4.125" style="4" customWidth="1"/>
    <col min="8255" max="8255" width="0" style="4" hidden="1" customWidth="1"/>
    <col min="8256" max="8256" width="9.875" style="4" customWidth="1"/>
    <col min="8257" max="8257" width="14.625" style="4" customWidth="1"/>
    <col min="8258" max="8259" width="9.875" style="4" customWidth="1"/>
    <col min="8260" max="8261" width="7.625" style="4" customWidth="1"/>
    <col min="8262" max="8262" width="9" style="4" customWidth="1"/>
    <col min="8263" max="8269" width="0" style="4" hidden="1" customWidth="1"/>
    <col min="8270" max="8475" width="9" style="4"/>
    <col min="8476" max="8477" width="7.875" style="4" customWidth="1"/>
    <col min="8478" max="8479" width="4.75" style="4" customWidth="1"/>
    <col min="8480" max="8480" width="17.125" style="4" customWidth="1"/>
    <col min="8481" max="8510" width="4.125" style="4" customWidth="1"/>
    <col min="8511" max="8511" width="0" style="4" hidden="1" customWidth="1"/>
    <col min="8512" max="8512" width="9.875" style="4" customWidth="1"/>
    <col min="8513" max="8513" width="14.625" style="4" customWidth="1"/>
    <col min="8514" max="8515" width="9.875" style="4" customWidth="1"/>
    <col min="8516" max="8517" width="7.625" style="4" customWidth="1"/>
    <col min="8518" max="8518" width="9" style="4" customWidth="1"/>
    <col min="8519" max="8525" width="0" style="4" hidden="1" customWidth="1"/>
    <col min="8526" max="8731" width="9" style="4"/>
    <col min="8732" max="8733" width="7.875" style="4" customWidth="1"/>
    <col min="8734" max="8735" width="4.75" style="4" customWidth="1"/>
    <col min="8736" max="8736" width="17.125" style="4" customWidth="1"/>
    <col min="8737" max="8766" width="4.125" style="4" customWidth="1"/>
    <col min="8767" max="8767" width="0" style="4" hidden="1" customWidth="1"/>
    <col min="8768" max="8768" width="9.875" style="4" customWidth="1"/>
    <col min="8769" max="8769" width="14.625" style="4" customWidth="1"/>
    <col min="8770" max="8771" width="9.875" style="4" customWidth="1"/>
    <col min="8772" max="8773" width="7.625" style="4" customWidth="1"/>
    <col min="8774" max="8774" width="9" style="4" customWidth="1"/>
    <col min="8775" max="8781" width="0" style="4" hidden="1" customWidth="1"/>
    <col min="8782" max="8987" width="9" style="4"/>
    <col min="8988" max="8989" width="7.875" style="4" customWidth="1"/>
    <col min="8990" max="8991" width="4.75" style="4" customWidth="1"/>
    <col min="8992" max="8992" width="17.125" style="4" customWidth="1"/>
    <col min="8993" max="9022" width="4.125" style="4" customWidth="1"/>
    <col min="9023" max="9023" width="0" style="4" hidden="1" customWidth="1"/>
    <col min="9024" max="9024" width="9.875" style="4" customWidth="1"/>
    <col min="9025" max="9025" width="14.625" style="4" customWidth="1"/>
    <col min="9026" max="9027" width="9.875" style="4" customWidth="1"/>
    <col min="9028" max="9029" width="7.625" style="4" customWidth="1"/>
    <col min="9030" max="9030" width="9" style="4" customWidth="1"/>
    <col min="9031" max="9037" width="0" style="4" hidden="1" customWidth="1"/>
    <col min="9038" max="9243" width="9" style="4"/>
    <col min="9244" max="9245" width="7.875" style="4" customWidth="1"/>
    <col min="9246" max="9247" width="4.75" style="4" customWidth="1"/>
    <col min="9248" max="9248" width="17.125" style="4" customWidth="1"/>
    <col min="9249" max="9278" width="4.125" style="4" customWidth="1"/>
    <col min="9279" max="9279" width="0" style="4" hidden="1" customWidth="1"/>
    <col min="9280" max="9280" width="9.875" style="4" customWidth="1"/>
    <col min="9281" max="9281" width="14.625" style="4" customWidth="1"/>
    <col min="9282" max="9283" width="9.875" style="4" customWidth="1"/>
    <col min="9284" max="9285" width="7.625" style="4" customWidth="1"/>
    <col min="9286" max="9286" width="9" style="4" customWidth="1"/>
    <col min="9287" max="9293" width="0" style="4" hidden="1" customWidth="1"/>
    <col min="9294" max="9499" width="9" style="4"/>
    <col min="9500" max="9501" width="7.875" style="4" customWidth="1"/>
    <col min="9502" max="9503" width="4.75" style="4" customWidth="1"/>
    <col min="9504" max="9504" width="17.125" style="4" customWidth="1"/>
    <col min="9505" max="9534" width="4.125" style="4" customWidth="1"/>
    <col min="9535" max="9535" width="0" style="4" hidden="1" customWidth="1"/>
    <col min="9536" max="9536" width="9.875" style="4" customWidth="1"/>
    <col min="9537" max="9537" width="14.625" style="4" customWidth="1"/>
    <col min="9538" max="9539" width="9.875" style="4" customWidth="1"/>
    <col min="9540" max="9541" width="7.625" style="4" customWidth="1"/>
    <col min="9542" max="9542" width="9" style="4" customWidth="1"/>
    <col min="9543" max="9549" width="0" style="4" hidden="1" customWidth="1"/>
    <col min="9550" max="9755" width="9" style="4"/>
    <col min="9756" max="9757" width="7.875" style="4" customWidth="1"/>
    <col min="9758" max="9759" width="4.75" style="4" customWidth="1"/>
    <col min="9760" max="9760" width="17.125" style="4" customWidth="1"/>
    <col min="9761" max="9790" width="4.125" style="4" customWidth="1"/>
    <col min="9791" max="9791" width="0" style="4" hidden="1" customWidth="1"/>
    <col min="9792" max="9792" width="9.875" style="4" customWidth="1"/>
    <col min="9793" max="9793" width="14.625" style="4" customWidth="1"/>
    <col min="9794" max="9795" width="9.875" style="4" customWidth="1"/>
    <col min="9796" max="9797" width="7.625" style="4" customWidth="1"/>
    <col min="9798" max="9798" width="9" style="4" customWidth="1"/>
    <col min="9799" max="9805" width="0" style="4" hidden="1" customWidth="1"/>
    <col min="9806" max="10011" width="9" style="4"/>
    <col min="10012" max="10013" width="7.875" style="4" customWidth="1"/>
    <col min="10014" max="10015" width="4.75" style="4" customWidth="1"/>
    <col min="10016" max="10016" width="17.125" style="4" customWidth="1"/>
    <col min="10017" max="10046" width="4.125" style="4" customWidth="1"/>
    <col min="10047" max="10047" width="0" style="4" hidden="1" customWidth="1"/>
    <col min="10048" max="10048" width="9.875" style="4" customWidth="1"/>
    <col min="10049" max="10049" width="14.625" style="4" customWidth="1"/>
    <col min="10050" max="10051" width="9.875" style="4" customWidth="1"/>
    <col min="10052" max="10053" width="7.625" style="4" customWidth="1"/>
    <col min="10054" max="10054" width="9" style="4" customWidth="1"/>
    <col min="10055" max="10061" width="0" style="4" hidden="1" customWidth="1"/>
    <col min="10062" max="10267" width="9" style="4"/>
    <col min="10268" max="10269" width="7.875" style="4" customWidth="1"/>
    <col min="10270" max="10271" width="4.75" style="4" customWidth="1"/>
    <col min="10272" max="10272" width="17.125" style="4" customWidth="1"/>
    <col min="10273" max="10302" width="4.125" style="4" customWidth="1"/>
    <col min="10303" max="10303" width="0" style="4" hidden="1" customWidth="1"/>
    <col min="10304" max="10304" width="9.875" style="4" customWidth="1"/>
    <col min="10305" max="10305" width="14.625" style="4" customWidth="1"/>
    <col min="10306" max="10307" width="9.875" style="4" customWidth="1"/>
    <col min="10308" max="10309" width="7.625" style="4" customWidth="1"/>
    <col min="10310" max="10310" width="9" style="4" customWidth="1"/>
    <col min="10311" max="10317" width="0" style="4" hidden="1" customWidth="1"/>
    <col min="10318" max="10523" width="9" style="4"/>
    <col min="10524" max="10525" width="7.875" style="4" customWidth="1"/>
    <col min="10526" max="10527" width="4.75" style="4" customWidth="1"/>
    <col min="10528" max="10528" width="17.125" style="4" customWidth="1"/>
    <col min="10529" max="10558" width="4.125" style="4" customWidth="1"/>
    <col min="10559" max="10559" width="0" style="4" hidden="1" customWidth="1"/>
    <col min="10560" max="10560" width="9.875" style="4" customWidth="1"/>
    <col min="10561" max="10561" width="14.625" style="4" customWidth="1"/>
    <col min="10562" max="10563" width="9.875" style="4" customWidth="1"/>
    <col min="10564" max="10565" width="7.625" style="4" customWidth="1"/>
    <col min="10566" max="10566" width="9" style="4" customWidth="1"/>
    <col min="10567" max="10573" width="0" style="4" hidden="1" customWidth="1"/>
    <col min="10574" max="10779" width="9" style="4"/>
    <col min="10780" max="10781" width="7.875" style="4" customWidth="1"/>
    <col min="10782" max="10783" width="4.75" style="4" customWidth="1"/>
    <col min="10784" max="10784" width="17.125" style="4" customWidth="1"/>
    <col min="10785" max="10814" width="4.125" style="4" customWidth="1"/>
    <col min="10815" max="10815" width="0" style="4" hidden="1" customWidth="1"/>
    <col min="10816" max="10816" width="9.875" style="4" customWidth="1"/>
    <col min="10817" max="10817" width="14.625" style="4" customWidth="1"/>
    <col min="10818" max="10819" width="9.875" style="4" customWidth="1"/>
    <col min="10820" max="10821" width="7.625" style="4" customWidth="1"/>
    <col min="10822" max="10822" width="9" style="4" customWidth="1"/>
    <col min="10823" max="10829" width="0" style="4" hidden="1" customWidth="1"/>
    <col min="10830" max="11035" width="9" style="4"/>
    <col min="11036" max="11037" width="7.875" style="4" customWidth="1"/>
    <col min="11038" max="11039" width="4.75" style="4" customWidth="1"/>
    <col min="11040" max="11040" width="17.125" style="4" customWidth="1"/>
    <col min="11041" max="11070" width="4.125" style="4" customWidth="1"/>
    <col min="11071" max="11071" width="0" style="4" hidden="1" customWidth="1"/>
    <col min="11072" max="11072" width="9.875" style="4" customWidth="1"/>
    <col min="11073" max="11073" width="14.625" style="4" customWidth="1"/>
    <col min="11074" max="11075" width="9.875" style="4" customWidth="1"/>
    <col min="11076" max="11077" width="7.625" style="4" customWidth="1"/>
    <col min="11078" max="11078" width="9" style="4" customWidth="1"/>
    <col min="11079" max="11085" width="0" style="4" hidden="1" customWidth="1"/>
    <col min="11086" max="11291" width="9" style="4"/>
    <col min="11292" max="11293" width="7.875" style="4" customWidth="1"/>
    <col min="11294" max="11295" width="4.75" style="4" customWidth="1"/>
    <col min="11296" max="11296" width="17.125" style="4" customWidth="1"/>
    <col min="11297" max="11326" width="4.125" style="4" customWidth="1"/>
    <col min="11327" max="11327" width="0" style="4" hidden="1" customWidth="1"/>
    <col min="11328" max="11328" width="9.875" style="4" customWidth="1"/>
    <col min="11329" max="11329" width="14.625" style="4" customWidth="1"/>
    <col min="11330" max="11331" width="9.875" style="4" customWidth="1"/>
    <col min="11332" max="11333" width="7.625" style="4" customWidth="1"/>
    <col min="11334" max="11334" width="9" style="4" customWidth="1"/>
    <col min="11335" max="11341" width="0" style="4" hidden="1" customWidth="1"/>
    <col min="11342" max="11547" width="9" style="4"/>
    <col min="11548" max="11549" width="7.875" style="4" customWidth="1"/>
    <col min="11550" max="11551" width="4.75" style="4" customWidth="1"/>
    <col min="11552" max="11552" width="17.125" style="4" customWidth="1"/>
    <col min="11553" max="11582" width="4.125" style="4" customWidth="1"/>
    <col min="11583" max="11583" width="0" style="4" hidden="1" customWidth="1"/>
    <col min="11584" max="11584" width="9.875" style="4" customWidth="1"/>
    <col min="11585" max="11585" width="14.625" style="4" customWidth="1"/>
    <col min="11586" max="11587" width="9.875" style="4" customWidth="1"/>
    <col min="11588" max="11589" width="7.625" style="4" customWidth="1"/>
    <col min="11590" max="11590" width="9" style="4" customWidth="1"/>
    <col min="11591" max="11597" width="0" style="4" hidden="1" customWidth="1"/>
    <col min="11598" max="11803" width="9" style="4"/>
    <col min="11804" max="11805" width="7.875" style="4" customWidth="1"/>
    <col min="11806" max="11807" width="4.75" style="4" customWidth="1"/>
    <col min="11808" max="11808" width="17.125" style="4" customWidth="1"/>
    <col min="11809" max="11838" width="4.125" style="4" customWidth="1"/>
    <col min="11839" max="11839" width="0" style="4" hidden="1" customWidth="1"/>
    <col min="11840" max="11840" width="9.875" style="4" customWidth="1"/>
    <col min="11841" max="11841" width="14.625" style="4" customWidth="1"/>
    <col min="11842" max="11843" width="9.875" style="4" customWidth="1"/>
    <col min="11844" max="11845" width="7.625" style="4" customWidth="1"/>
    <col min="11846" max="11846" width="9" style="4" customWidth="1"/>
    <col min="11847" max="11853" width="0" style="4" hidden="1" customWidth="1"/>
    <col min="11854" max="12059" width="9" style="4"/>
    <col min="12060" max="12061" width="7.875" style="4" customWidth="1"/>
    <col min="12062" max="12063" width="4.75" style="4" customWidth="1"/>
    <col min="12064" max="12064" width="17.125" style="4" customWidth="1"/>
    <col min="12065" max="12094" width="4.125" style="4" customWidth="1"/>
    <col min="12095" max="12095" width="0" style="4" hidden="1" customWidth="1"/>
    <col min="12096" max="12096" width="9.875" style="4" customWidth="1"/>
    <col min="12097" max="12097" width="14.625" style="4" customWidth="1"/>
    <col min="12098" max="12099" width="9.875" style="4" customWidth="1"/>
    <col min="12100" max="12101" width="7.625" style="4" customWidth="1"/>
    <col min="12102" max="12102" width="9" style="4" customWidth="1"/>
    <col min="12103" max="12109" width="0" style="4" hidden="1" customWidth="1"/>
    <col min="12110" max="12315" width="9" style="4"/>
    <col min="12316" max="12317" width="7.875" style="4" customWidth="1"/>
    <col min="12318" max="12319" width="4.75" style="4" customWidth="1"/>
    <col min="12320" max="12320" width="17.125" style="4" customWidth="1"/>
    <col min="12321" max="12350" width="4.125" style="4" customWidth="1"/>
    <col min="12351" max="12351" width="0" style="4" hidden="1" customWidth="1"/>
    <col min="12352" max="12352" width="9.875" style="4" customWidth="1"/>
    <col min="12353" max="12353" width="14.625" style="4" customWidth="1"/>
    <col min="12354" max="12355" width="9.875" style="4" customWidth="1"/>
    <col min="12356" max="12357" width="7.625" style="4" customWidth="1"/>
    <col min="12358" max="12358" width="9" style="4" customWidth="1"/>
    <col min="12359" max="12365" width="0" style="4" hidden="1" customWidth="1"/>
    <col min="12366" max="12571" width="9" style="4"/>
    <col min="12572" max="12573" width="7.875" style="4" customWidth="1"/>
    <col min="12574" max="12575" width="4.75" style="4" customWidth="1"/>
    <col min="12576" max="12576" width="17.125" style="4" customWidth="1"/>
    <col min="12577" max="12606" width="4.125" style="4" customWidth="1"/>
    <col min="12607" max="12607" width="0" style="4" hidden="1" customWidth="1"/>
    <col min="12608" max="12608" width="9.875" style="4" customWidth="1"/>
    <col min="12609" max="12609" width="14.625" style="4" customWidth="1"/>
    <col min="12610" max="12611" width="9.875" style="4" customWidth="1"/>
    <col min="12612" max="12613" width="7.625" style="4" customWidth="1"/>
    <col min="12614" max="12614" width="9" style="4" customWidth="1"/>
    <col min="12615" max="12621" width="0" style="4" hidden="1" customWidth="1"/>
    <col min="12622" max="12827" width="9" style="4"/>
    <col min="12828" max="12829" width="7.875" style="4" customWidth="1"/>
    <col min="12830" max="12831" width="4.75" style="4" customWidth="1"/>
    <col min="12832" max="12832" width="17.125" style="4" customWidth="1"/>
    <col min="12833" max="12862" width="4.125" style="4" customWidth="1"/>
    <col min="12863" max="12863" width="0" style="4" hidden="1" customWidth="1"/>
    <col min="12864" max="12864" width="9.875" style="4" customWidth="1"/>
    <col min="12865" max="12865" width="14.625" style="4" customWidth="1"/>
    <col min="12866" max="12867" width="9.875" style="4" customWidth="1"/>
    <col min="12868" max="12869" width="7.625" style="4" customWidth="1"/>
    <col min="12870" max="12870" width="9" style="4" customWidth="1"/>
    <col min="12871" max="12877" width="0" style="4" hidden="1" customWidth="1"/>
    <col min="12878" max="13083" width="9" style="4"/>
    <col min="13084" max="13085" width="7.875" style="4" customWidth="1"/>
    <col min="13086" max="13087" width="4.75" style="4" customWidth="1"/>
    <col min="13088" max="13088" width="17.125" style="4" customWidth="1"/>
    <col min="13089" max="13118" width="4.125" style="4" customWidth="1"/>
    <col min="13119" max="13119" width="0" style="4" hidden="1" customWidth="1"/>
    <col min="13120" max="13120" width="9.875" style="4" customWidth="1"/>
    <col min="13121" max="13121" width="14.625" style="4" customWidth="1"/>
    <col min="13122" max="13123" width="9.875" style="4" customWidth="1"/>
    <col min="13124" max="13125" width="7.625" style="4" customWidth="1"/>
    <col min="13126" max="13126" width="9" style="4" customWidth="1"/>
    <col min="13127" max="13133" width="0" style="4" hidden="1" customWidth="1"/>
    <col min="13134" max="13339" width="9" style="4"/>
    <col min="13340" max="13341" width="7.875" style="4" customWidth="1"/>
    <col min="13342" max="13343" width="4.75" style="4" customWidth="1"/>
    <col min="13344" max="13344" width="17.125" style="4" customWidth="1"/>
    <col min="13345" max="13374" width="4.125" style="4" customWidth="1"/>
    <col min="13375" max="13375" width="0" style="4" hidden="1" customWidth="1"/>
    <col min="13376" max="13376" width="9.875" style="4" customWidth="1"/>
    <col min="13377" max="13377" width="14.625" style="4" customWidth="1"/>
    <col min="13378" max="13379" width="9.875" style="4" customWidth="1"/>
    <col min="13380" max="13381" width="7.625" style="4" customWidth="1"/>
    <col min="13382" max="13382" width="9" style="4" customWidth="1"/>
    <col min="13383" max="13389" width="0" style="4" hidden="1" customWidth="1"/>
    <col min="13390" max="13595" width="9" style="4"/>
    <col min="13596" max="13597" width="7.875" style="4" customWidth="1"/>
    <col min="13598" max="13599" width="4.75" style="4" customWidth="1"/>
    <col min="13600" max="13600" width="17.125" style="4" customWidth="1"/>
    <col min="13601" max="13630" width="4.125" style="4" customWidth="1"/>
    <col min="13631" max="13631" width="0" style="4" hidden="1" customWidth="1"/>
    <col min="13632" max="13632" width="9.875" style="4" customWidth="1"/>
    <col min="13633" max="13633" width="14.625" style="4" customWidth="1"/>
    <col min="13634" max="13635" width="9.875" style="4" customWidth="1"/>
    <col min="13636" max="13637" width="7.625" style="4" customWidth="1"/>
    <col min="13638" max="13638" width="9" style="4" customWidth="1"/>
    <col min="13639" max="13645" width="0" style="4" hidden="1" customWidth="1"/>
    <col min="13646" max="13851" width="9" style="4"/>
    <col min="13852" max="13853" width="7.875" style="4" customWidth="1"/>
    <col min="13854" max="13855" width="4.75" style="4" customWidth="1"/>
    <col min="13856" max="13856" width="17.125" style="4" customWidth="1"/>
    <col min="13857" max="13886" width="4.125" style="4" customWidth="1"/>
    <col min="13887" max="13887" width="0" style="4" hidden="1" customWidth="1"/>
    <col min="13888" max="13888" width="9.875" style="4" customWidth="1"/>
    <col min="13889" max="13889" width="14.625" style="4" customWidth="1"/>
    <col min="13890" max="13891" width="9.875" style="4" customWidth="1"/>
    <col min="13892" max="13893" width="7.625" style="4" customWidth="1"/>
    <col min="13894" max="13894" width="9" style="4" customWidth="1"/>
    <col min="13895" max="13901" width="0" style="4" hidden="1" customWidth="1"/>
    <col min="13902" max="14107" width="9" style="4"/>
    <col min="14108" max="14109" width="7.875" style="4" customWidth="1"/>
    <col min="14110" max="14111" width="4.75" style="4" customWidth="1"/>
    <col min="14112" max="14112" width="17.125" style="4" customWidth="1"/>
    <col min="14113" max="14142" width="4.125" style="4" customWidth="1"/>
    <col min="14143" max="14143" width="0" style="4" hidden="1" customWidth="1"/>
    <col min="14144" max="14144" width="9.875" style="4" customWidth="1"/>
    <col min="14145" max="14145" width="14.625" style="4" customWidth="1"/>
    <col min="14146" max="14147" width="9.875" style="4" customWidth="1"/>
    <col min="14148" max="14149" width="7.625" style="4" customWidth="1"/>
    <col min="14150" max="14150" width="9" style="4" customWidth="1"/>
    <col min="14151" max="14157" width="0" style="4" hidden="1" customWidth="1"/>
    <col min="14158" max="14363" width="9" style="4"/>
    <col min="14364" max="14365" width="7.875" style="4" customWidth="1"/>
    <col min="14366" max="14367" width="4.75" style="4" customWidth="1"/>
    <col min="14368" max="14368" width="17.125" style="4" customWidth="1"/>
    <col min="14369" max="14398" width="4.125" style="4" customWidth="1"/>
    <col min="14399" max="14399" width="0" style="4" hidden="1" customWidth="1"/>
    <col min="14400" max="14400" width="9.875" style="4" customWidth="1"/>
    <col min="14401" max="14401" width="14.625" style="4" customWidth="1"/>
    <col min="14402" max="14403" width="9.875" style="4" customWidth="1"/>
    <col min="14404" max="14405" width="7.625" style="4" customWidth="1"/>
    <col min="14406" max="14406" width="9" style="4" customWidth="1"/>
    <col min="14407" max="14413" width="0" style="4" hidden="1" customWidth="1"/>
    <col min="14414" max="14619" width="9" style="4"/>
    <col min="14620" max="14621" width="7.875" style="4" customWidth="1"/>
    <col min="14622" max="14623" width="4.75" style="4" customWidth="1"/>
    <col min="14624" max="14624" width="17.125" style="4" customWidth="1"/>
    <col min="14625" max="14654" width="4.125" style="4" customWidth="1"/>
    <col min="14655" max="14655" width="0" style="4" hidden="1" customWidth="1"/>
    <col min="14656" max="14656" width="9.875" style="4" customWidth="1"/>
    <col min="14657" max="14657" width="14.625" style="4" customWidth="1"/>
    <col min="14658" max="14659" width="9.875" style="4" customWidth="1"/>
    <col min="14660" max="14661" width="7.625" style="4" customWidth="1"/>
    <col min="14662" max="14662" width="9" style="4" customWidth="1"/>
    <col min="14663" max="14669" width="0" style="4" hidden="1" customWidth="1"/>
    <col min="14670" max="14875" width="9" style="4"/>
    <col min="14876" max="14877" width="7.875" style="4" customWidth="1"/>
    <col min="14878" max="14879" width="4.75" style="4" customWidth="1"/>
    <col min="14880" max="14880" width="17.125" style="4" customWidth="1"/>
    <col min="14881" max="14910" width="4.125" style="4" customWidth="1"/>
    <col min="14911" max="14911" width="0" style="4" hidden="1" customWidth="1"/>
    <col min="14912" max="14912" width="9.875" style="4" customWidth="1"/>
    <col min="14913" max="14913" width="14.625" style="4" customWidth="1"/>
    <col min="14914" max="14915" width="9.875" style="4" customWidth="1"/>
    <col min="14916" max="14917" width="7.625" style="4" customWidth="1"/>
    <col min="14918" max="14918" width="9" style="4" customWidth="1"/>
    <col min="14919" max="14925" width="0" style="4" hidden="1" customWidth="1"/>
    <col min="14926" max="15131" width="9" style="4"/>
    <col min="15132" max="15133" width="7.875" style="4" customWidth="1"/>
    <col min="15134" max="15135" width="4.75" style="4" customWidth="1"/>
    <col min="15136" max="15136" width="17.125" style="4" customWidth="1"/>
    <col min="15137" max="15166" width="4.125" style="4" customWidth="1"/>
    <col min="15167" max="15167" width="0" style="4" hidden="1" customWidth="1"/>
    <col min="15168" max="15168" width="9.875" style="4" customWidth="1"/>
    <col min="15169" max="15169" width="14.625" style="4" customWidth="1"/>
    <col min="15170" max="15171" width="9.875" style="4" customWidth="1"/>
    <col min="15172" max="15173" width="7.625" style="4" customWidth="1"/>
    <col min="15174" max="15174" width="9" style="4" customWidth="1"/>
    <col min="15175" max="15181" width="0" style="4" hidden="1" customWidth="1"/>
    <col min="15182" max="15387" width="9" style="4"/>
    <col min="15388" max="15389" width="7.875" style="4" customWidth="1"/>
    <col min="15390" max="15391" width="4.75" style="4" customWidth="1"/>
    <col min="15392" max="15392" width="17.125" style="4" customWidth="1"/>
    <col min="15393" max="15422" width="4.125" style="4" customWidth="1"/>
    <col min="15423" max="15423" width="0" style="4" hidden="1" customWidth="1"/>
    <col min="15424" max="15424" width="9.875" style="4" customWidth="1"/>
    <col min="15425" max="15425" width="14.625" style="4" customWidth="1"/>
    <col min="15426" max="15427" width="9.875" style="4" customWidth="1"/>
    <col min="15428" max="15429" width="7.625" style="4" customWidth="1"/>
    <col min="15430" max="15430" width="9" style="4" customWidth="1"/>
    <col min="15431" max="15437" width="0" style="4" hidden="1" customWidth="1"/>
    <col min="15438" max="15643" width="9" style="4"/>
    <col min="15644" max="15645" width="7.875" style="4" customWidth="1"/>
    <col min="15646" max="15647" width="4.75" style="4" customWidth="1"/>
    <col min="15648" max="15648" width="17.125" style="4" customWidth="1"/>
    <col min="15649" max="15678" width="4.125" style="4" customWidth="1"/>
    <col min="15679" max="15679" width="0" style="4" hidden="1" customWidth="1"/>
    <col min="15680" max="15680" width="9.875" style="4" customWidth="1"/>
    <col min="15681" max="15681" width="14.625" style="4" customWidth="1"/>
    <col min="15682" max="15683" width="9.875" style="4" customWidth="1"/>
    <col min="15684" max="15685" width="7.625" style="4" customWidth="1"/>
    <col min="15686" max="15686" width="9" style="4" customWidth="1"/>
    <col min="15687" max="15693" width="0" style="4" hidden="1" customWidth="1"/>
    <col min="15694" max="15899" width="9" style="4"/>
    <col min="15900" max="15901" width="7.875" style="4" customWidth="1"/>
    <col min="15902" max="15903" width="4.75" style="4" customWidth="1"/>
    <col min="15904" max="15904" width="17.125" style="4" customWidth="1"/>
    <col min="15905" max="15934" width="4.125" style="4" customWidth="1"/>
    <col min="15935" max="15935" width="0" style="4" hidden="1" customWidth="1"/>
    <col min="15936" max="15936" width="9.875" style="4" customWidth="1"/>
    <col min="15937" max="15937" width="14.625" style="4" customWidth="1"/>
    <col min="15938" max="15939" width="9.875" style="4" customWidth="1"/>
    <col min="15940" max="15941" width="7.625" style="4" customWidth="1"/>
    <col min="15942" max="15942" width="9" style="4" customWidth="1"/>
    <col min="15943" max="15949" width="0" style="4" hidden="1" customWidth="1"/>
    <col min="15950" max="16155" width="9" style="4"/>
    <col min="16156" max="16157" width="7.875" style="4" customWidth="1"/>
    <col min="16158" max="16159" width="4.75" style="4" customWidth="1"/>
    <col min="16160" max="16160" width="17.125" style="4" customWidth="1"/>
    <col min="16161" max="16190" width="4.125" style="4" customWidth="1"/>
    <col min="16191" max="16191" width="0" style="4" hidden="1" customWidth="1"/>
    <col min="16192" max="16192" width="9.875" style="4" customWidth="1"/>
    <col min="16193" max="16193" width="14.625" style="4" customWidth="1"/>
    <col min="16194" max="16195" width="9.875" style="4" customWidth="1"/>
    <col min="16196" max="16197" width="7.625" style="4" customWidth="1"/>
    <col min="16198" max="16198" width="9" style="4" customWidth="1"/>
    <col min="16199" max="16205" width="0" style="4" hidden="1" customWidth="1"/>
    <col min="16206" max="16384" width="9" style="4"/>
  </cols>
  <sheetData>
    <row r="1" spans="1:83" ht="24" customHeight="1">
      <c r="A1" s="428" t="s">
        <v>0</v>
      </c>
      <c r="B1" s="429"/>
      <c r="C1" s="429"/>
      <c r="D1" s="429"/>
      <c r="E1" s="430"/>
      <c r="F1" s="1"/>
      <c r="G1" s="2"/>
      <c r="H1" s="2"/>
      <c r="I1" s="2"/>
      <c r="J1" s="3"/>
      <c r="L1" s="5"/>
      <c r="AJ1" s="6"/>
      <c r="AK1" s="6"/>
      <c r="AO1" s="431" t="s">
        <v>1</v>
      </c>
      <c r="AP1" s="431"/>
      <c r="AQ1" s="59"/>
      <c r="AU1" s="135" t="s">
        <v>118</v>
      </c>
      <c r="AV1" s="425" t="s">
        <v>119</v>
      </c>
      <c r="AW1" s="400">
        <f>【12月】月集計表!AW1</f>
        <v>0</v>
      </c>
    </row>
    <row r="2" spans="1:83" ht="24" customHeight="1" thickBot="1">
      <c r="A2" s="7"/>
      <c r="B2" s="7"/>
      <c r="C2" s="7"/>
      <c r="D2" s="7"/>
      <c r="E2" s="7"/>
      <c r="G2" s="8"/>
      <c r="I2" s="9"/>
      <c r="J2" s="9"/>
      <c r="K2" s="9"/>
      <c r="L2" s="9"/>
      <c r="M2" s="9"/>
      <c r="N2" s="9"/>
      <c r="O2" s="9"/>
      <c r="P2" s="9"/>
      <c r="Q2" s="9"/>
      <c r="R2" s="9"/>
      <c r="W2" s="10"/>
      <c r="X2" s="10"/>
      <c r="AJ2" s="11"/>
      <c r="AK2" s="11"/>
      <c r="AO2" s="432"/>
      <c r="AP2" s="432"/>
      <c r="AQ2" s="60"/>
      <c r="AV2" s="425"/>
      <c r="AW2" s="401"/>
    </row>
    <row r="3" spans="1:83" ht="24" customHeight="1">
      <c r="A3" s="433">
        <v>44592</v>
      </c>
      <c r="B3" s="433"/>
      <c r="C3" s="433"/>
      <c r="D3" s="433"/>
      <c r="E3" s="433"/>
      <c r="F3" s="433"/>
      <c r="G3" s="433"/>
      <c r="H3" s="434" t="s">
        <v>2</v>
      </c>
      <c r="I3" s="434"/>
      <c r="J3" s="434"/>
      <c r="K3" s="434"/>
      <c r="L3" s="434"/>
      <c r="M3" s="434"/>
      <c r="N3" s="434"/>
      <c r="O3" s="434"/>
      <c r="P3" s="434"/>
      <c r="Q3" s="434"/>
      <c r="R3" s="434"/>
      <c r="S3" s="434"/>
      <c r="T3" s="434"/>
      <c r="U3" s="434"/>
      <c r="V3" s="434"/>
      <c r="W3" s="434"/>
      <c r="X3" s="434"/>
      <c r="Y3" s="434"/>
      <c r="Z3" s="434"/>
      <c r="AJ3" s="11"/>
      <c r="AK3" s="11"/>
      <c r="AO3" s="432"/>
      <c r="AP3" s="432"/>
      <c r="AQ3" s="60"/>
      <c r="AS3" s="402">
        <f>A3</f>
        <v>44592</v>
      </c>
      <c r="AT3" s="403"/>
      <c r="AU3" s="403"/>
      <c r="AV3" s="403"/>
      <c r="AW3" s="404" t="s">
        <v>120</v>
      </c>
      <c r="AX3" s="404"/>
      <c r="AY3" s="404"/>
      <c r="AZ3" s="404"/>
      <c r="BA3" s="404"/>
      <c r="BB3" s="404"/>
      <c r="BC3" s="140"/>
      <c r="BD3" s="141" t="s">
        <v>3</v>
      </c>
      <c r="BE3" s="426" t="str">
        <f>IF(AE5="","",AE5)</f>
        <v/>
      </c>
      <c r="BF3" s="427"/>
    </row>
    <row r="4" spans="1:83" ht="8.1" customHeight="1">
      <c r="A4" s="433"/>
      <c r="B4" s="433"/>
      <c r="C4" s="433"/>
      <c r="D4" s="433"/>
      <c r="E4" s="433"/>
      <c r="F4" s="433"/>
      <c r="G4" s="433"/>
      <c r="H4" s="434"/>
      <c r="I4" s="434"/>
      <c r="J4" s="434"/>
      <c r="K4" s="434"/>
      <c r="L4" s="434"/>
      <c r="M4" s="434"/>
      <c r="N4" s="434"/>
      <c r="O4" s="434"/>
      <c r="P4" s="434"/>
      <c r="Q4" s="434"/>
      <c r="R4" s="434"/>
      <c r="S4" s="434"/>
      <c r="T4" s="434"/>
      <c r="U4" s="434"/>
      <c r="V4" s="434"/>
      <c r="W4" s="434"/>
      <c r="X4" s="434"/>
      <c r="Y4" s="434"/>
      <c r="Z4" s="434"/>
      <c r="AJ4" s="11"/>
      <c r="AK4" s="11"/>
      <c r="AO4" s="61"/>
      <c r="AP4" s="61"/>
      <c r="AQ4" s="60"/>
      <c r="AS4" s="403"/>
      <c r="AT4" s="403"/>
      <c r="AU4" s="403"/>
      <c r="AV4" s="403"/>
      <c r="AW4" s="404"/>
      <c r="AX4" s="404"/>
      <c r="AY4" s="404"/>
      <c r="AZ4" s="404"/>
      <c r="BA4" s="404"/>
      <c r="BB4" s="404"/>
      <c r="BC4" s="140"/>
      <c r="BD4" s="88"/>
    </row>
    <row r="5" spans="1:83" ht="24" customHeight="1">
      <c r="A5" s="433"/>
      <c r="B5" s="433"/>
      <c r="C5" s="433"/>
      <c r="D5" s="433"/>
      <c r="E5" s="433"/>
      <c r="F5" s="433"/>
      <c r="G5" s="433"/>
      <c r="H5" s="434"/>
      <c r="I5" s="434"/>
      <c r="J5" s="434"/>
      <c r="K5" s="434"/>
      <c r="L5" s="434"/>
      <c r="M5" s="434"/>
      <c r="N5" s="434"/>
      <c r="O5" s="434"/>
      <c r="P5" s="434"/>
      <c r="Q5" s="434"/>
      <c r="R5" s="434"/>
      <c r="S5" s="434"/>
      <c r="T5" s="434"/>
      <c r="U5" s="434"/>
      <c r="V5" s="434"/>
      <c r="W5" s="434"/>
      <c r="X5" s="434"/>
      <c r="Y5" s="434"/>
      <c r="Z5" s="434"/>
      <c r="AB5" s="435" t="s">
        <v>3</v>
      </c>
      <c r="AC5" s="435"/>
      <c r="AD5" s="435"/>
      <c r="AE5" s="522"/>
      <c r="AF5" s="522"/>
      <c r="AG5" s="522"/>
      <c r="AH5" s="522"/>
      <c r="AI5" s="522"/>
      <c r="AJ5" s="522"/>
      <c r="AK5" s="522"/>
      <c r="AL5" s="141" t="s">
        <v>4</v>
      </c>
      <c r="AM5" s="439"/>
      <c r="AN5" s="440"/>
      <c r="AO5" s="440"/>
      <c r="AP5" s="440"/>
      <c r="AQ5" s="441"/>
      <c r="AS5" s="403"/>
      <c r="AT5" s="403"/>
      <c r="AU5" s="403"/>
      <c r="AV5" s="403"/>
      <c r="AW5" s="404"/>
      <c r="AX5" s="404"/>
      <c r="AY5" s="404"/>
      <c r="AZ5" s="404"/>
      <c r="BA5" s="404"/>
      <c r="BB5" s="404"/>
      <c r="BC5" s="140"/>
      <c r="BD5" s="141" t="s">
        <v>121</v>
      </c>
      <c r="BE5" s="426" t="str">
        <f>IF(AM5="","",AM5)</f>
        <v/>
      </c>
      <c r="BF5" s="427"/>
    </row>
    <row r="6" spans="1:83" ht="8.1" customHeight="1" thickBot="1">
      <c r="N6" s="8"/>
      <c r="O6" s="8"/>
      <c r="P6" s="8"/>
      <c r="Q6" s="8"/>
      <c r="R6" s="8"/>
      <c r="S6" s="8"/>
      <c r="T6" s="8"/>
      <c r="U6" s="8"/>
      <c r="V6" s="8"/>
      <c r="W6" s="8"/>
      <c r="X6" s="8"/>
      <c r="Y6" s="8"/>
      <c r="Z6" s="8"/>
      <c r="AA6" s="8"/>
      <c r="AB6" s="8"/>
      <c r="AC6" s="8"/>
      <c r="AJ6" s="8"/>
      <c r="AK6" s="8"/>
      <c r="AN6" s="8"/>
    </row>
    <row r="7" spans="1:83" ht="15.75" customHeight="1">
      <c r="A7" s="442" t="s">
        <v>5</v>
      </c>
      <c r="B7" s="443"/>
      <c r="C7" s="421" t="s">
        <v>6</v>
      </c>
      <c r="D7" s="421" t="s">
        <v>7</v>
      </c>
      <c r="E7" s="447" t="s">
        <v>112</v>
      </c>
      <c r="F7" s="447" t="s">
        <v>8</v>
      </c>
      <c r="G7" s="417">
        <f t="shared" ref="G7:AK7" si="0">G36</f>
        <v>44562</v>
      </c>
      <c r="H7" s="417">
        <f t="shared" si="0"/>
        <v>44563</v>
      </c>
      <c r="I7" s="417">
        <f t="shared" si="0"/>
        <v>44564</v>
      </c>
      <c r="J7" s="417">
        <f t="shared" si="0"/>
        <v>44565</v>
      </c>
      <c r="K7" s="417">
        <f t="shared" si="0"/>
        <v>44566</v>
      </c>
      <c r="L7" s="417">
        <f t="shared" si="0"/>
        <v>44567</v>
      </c>
      <c r="M7" s="417">
        <f t="shared" si="0"/>
        <v>44568</v>
      </c>
      <c r="N7" s="417">
        <f t="shared" si="0"/>
        <v>44569</v>
      </c>
      <c r="O7" s="417">
        <f t="shared" si="0"/>
        <v>44570</v>
      </c>
      <c r="P7" s="417">
        <f t="shared" si="0"/>
        <v>44571</v>
      </c>
      <c r="Q7" s="417">
        <f t="shared" si="0"/>
        <v>44572</v>
      </c>
      <c r="R7" s="417">
        <f t="shared" si="0"/>
        <v>44573</v>
      </c>
      <c r="S7" s="417">
        <f t="shared" si="0"/>
        <v>44574</v>
      </c>
      <c r="T7" s="417">
        <f t="shared" si="0"/>
        <v>44575</v>
      </c>
      <c r="U7" s="417">
        <f t="shared" si="0"/>
        <v>44576</v>
      </c>
      <c r="V7" s="417">
        <f t="shared" si="0"/>
        <v>44577</v>
      </c>
      <c r="W7" s="417">
        <f t="shared" si="0"/>
        <v>44578</v>
      </c>
      <c r="X7" s="417">
        <f t="shared" si="0"/>
        <v>44579</v>
      </c>
      <c r="Y7" s="417">
        <f t="shared" si="0"/>
        <v>44580</v>
      </c>
      <c r="Z7" s="417">
        <f t="shared" si="0"/>
        <v>44581</v>
      </c>
      <c r="AA7" s="417">
        <f t="shared" si="0"/>
        <v>44582</v>
      </c>
      <c r="AB7" s="417">
        <f t="shared" si="0"/>
        <v>44583</v>
      </c>
      <c r="AC7" s="417">
        <f t="shared" si="0"/>
        <v>44584</v>
      </c>
      <c r="AD7" s="417">
        <f t="shared" si="0"/>
        <v>44585</v>
      </c>
      <c r="AE7" s="417">
        <f t="shared" si="0"/>
        <v>44586</v>
      </c>
      <c r="AF7" s="417">
        <f t="shared" si="0"/>
        <v>44587</v>
      </c>
      <c r="AG7" s="417">
        <f t="shared" si="0"/>
        <v>44588</v>
      </c>
      <c r="AH7" s="417">
        <f t="shared" si="0"/>
        <v>44589</v>
      </c>
      <c r="AI7" s="417">
        <f t="shared" si="0"/>
        <v>44590</v>
      </c>
      <c r="AJ7" s="455">
        <f t="shared" si="0"/>
        <v>44591</v>
      </c>
      <c r="AK7" s="455">
        <f t="shared" si="0"/>
        <v>44592</v>
      </c>
      <c r="AL7" s="450" t="s">
        <v>9</v>
      </c>
      <c r="AM7" s="450" t="s">
        <v>10</v>
      </c>
      <c r="AN7" s="450" t="s">
        <v>11</v>
      </c>
      <c r="AO7" s="450" t="s">
        <v>12</v>
      </c>
      <c r="AP7" s="13"/>
      <c r="AQ7" s="13"/>
      <c r="AR7" s="419"/>
      <c r="AS7" s="421" t="s">
        <v>144</v>
      </c>
      <c r="AT7" s="421" t="s">
        <v>122</v>
      </c>
      <c r="AU7" s="423" t="s">
        <v>123</v>
      </c>
      <c r="AV7" s="416" t="s">
        <v>124</v>
      </c>
      <c r="AW7" s="415" t="s">
        <v>125</v>
      </c>
      <c r="AX7" s="416" t="s">
        <v>126</v>
      </c>
      <c r="AY7" s="415" t="s">
        <v>127</v>
      </c>
      <c r="AZ7" s="416" t="s">
        <v>128</v>
      </c>
      <c r="BA7" s="415" t="s">
        <v>129</v>
      </c>
      <c r="BB7" s="405" t="s">
        <v>130</v>
      </c>
      <c r="BC7" s="407" t="s">
        <v>131</v>
      </c>
      <c r="BD7" s="409" t="s">
        <v>132</v>
      </c>
      <c r="BE7" s="411" t="s">
        <v>133</v>
      </c>
      <c r="BF7" s="413" t="s">
        <v>134</v>
      </c>
    </row>
    <row r="8" spans="1:83" ht="15.75" customHeight="1" thickBot="1">
      <c r="A8" s="444"/>
      <c r="B8" s="445"/>
      <c r="C8" s="446"/>
      <c r="D8" s="446"/>
      <c r="E8" s="448"/>
      <c r="F8" s="448"/>
      <c r="G8" s="418" t="s">
        <v>13</v>
      </c>
      <c r="H8" s="418" t="s">
        <v>14</v>
      </c>
      <c r="I8" s="418" t="s">
        <v>15</v>
      </c>
      <c r="J8" s="418" t="s">
        <v>16</v>
      </c>
      <c r="K8" s="418" t="s">
        <v>17</v>
      </c>
      <c r="L8" s="418" t="s">
        <v>18</v>
      </c>
      <c r="M8" s="418" t="s">
        <v>19</v>
      </c>
      <c r="N8" s="418" t="s">
        <v>20</v>
      </c>
      <c r="O8" s="418" t="s">
        <v>21</v>
      </c>
      <c r="P8" s="418" t="s">
        <v>22</v>
      </c>
      <c r="Q8" s="418" t="s">
        <v>23</v>
      </c>
      <c r="R8" s="418" t="s">
        <v>24</v>
      </c>
      <c r="S8" s="418" t="s">
        <v>25</v>
      </c>
      <c r="T8" s="418" t="s">
        <v>26</v>
      </c>
      <c r="U8" s="418" t="s">
        <v>27</v>
      </c>
      <c r="V8" s="418" t="s">
        <v>28</v>
      </c>
      <c r="W8" s="418">
        <v>0</v>
      </c>
      <c r="X8" s="418">
        <v>0</v>
      </c>
      <c r="Y8" s="418">
        <v>0</v>
      </c>
      <c r="Z8" s="418">
        <v>0</v>
      </c>
      <c r="AA8" s="418">
        <v>0</v>
      </c>
      <c r="AB8" s="418">
        <v>0</v>
      </c>
      <c r="AC8" s="418">
        <v>0</v>
      </c>
      <c r="AD8" s="418">
        <v>0</v>
      </c>
      <c r="AE8" s="418">
        <v>0</v>
      </c>
      <c r="AF8" s="418">
        <v>0</v>
      </c>
      <c r="AG8" s="418">
        <v>0</v>
      </c>
      <c r="AH8" s="418">
        <v>0</v>
      </c>
      <c r="AI8" s="418">
        <v>0</v>
      </c>
      <c r="AJ8" s="456">
        <v>0</v>
      </c>
      <c r="AK8" s="456">
        <v>0</v>
      </c>
      <c r="AL8" s="451"/>
      <c r="AM8" s="451"/>
      <c r="AN8" s="451"/>
      <c r="AO8" s="451"/>
      <c r="AP8" s="13"/>
      <c r="AQ8" s="13"/>
      <c r="AR8" s="420"/>
      <c r="AS8" s="422"/>
      <c r="AT8" s="422"/>
      <c r="AU8" s="424"/>
      <c r="AV8" s="406"/>
      <c r="AW8" s="410"/>
      <c r="AX8" s="406"/>
      <c r="AY8" s="410"/>
      <c r="AZ8" s="406"/>
      <c r="BA8" s="410"/>
      <c r="BB8" s="406"/>
      <c r="BC8" s="408"/>
      <c r="BD8" s="410"/>
      <c r="BE8" s="412"/>
      <c r="BF8" s="414"/>
      <c r="CA8" s="521" t="s">
        <v>113</v>
      </c>
      <c r="CB8" s="498" t="s">
        <v>114</v>
      </c>
      <c r="CC8" s="498" t="s">
        <v>115</v>
      </c>
      <c r="CD8" s="498" t="s">
        <v>116</v>
      </c>
      <c r="CE8" s="498" t="s">
        <v>117</v>
      </c>
    </row>
    <row r="9" spans="1:83" ht="15.75" customHeight="1">
      <c r="A9" s="444"/>
      <c r="B9" s="445"/>
      <c r="C9" s="446"/>
      <c r="D9" s="446"/>
      <c r="E9" s="448"/>
      <c r="F9" s="448"/>
      <c r="G9" s="418">
        <v>42380</v>
      </c>
      <c r="H9" s="418">
        <v>42411</v>
      </c>
      <c r="I9" s="418">
        <v>42449</v>
      </c>
      <c r="J9" s="418">
        <v>42450</v>
      </c>
      <c r="K9" s="418">
        <v>42489</v>
      </c>
      <c r="L9" s="418">
        <v>42493</v>
      </c>
      <c r="M9" s="418">
        <v>42494</v>
      </c>
      <c r="N9" s="418">
        <v>42495</v>
      </c>
      <c r="O9" s="418">
        <v>42569</v>
      </c>
      <c r="P9" s="418">
        <v>42593</v>
      </c>
      <c r="Q9" s="418">
        <v>42632</v>
      </c>
      <c r="R9" s="418">
        <v>42635</v>
      </c>
      <c r="S9" s="418">
        <v>42653</v>
      </c>
      <c r="T9" s="418">
        <v>42677</v>
      </c>
      <c r="U9" s="418">
        <v>42697</v>
      </c>
      <c r="V9" s="418">
        <v>42727</v>
      </c>
      <c r="W9" s="418">
        <v>0</v>
      </c>
      <c r="X9" s="418">
        <v>0</v>
      </c>
      <c r="Y9" s="418">
        <v>0</v>
      </c>
      <c r="Z9" s="418">
        <v>0</v>
      </c>
      <c r="AA9" s="418">
        <v>0</v>
      </c>
      <c r="AB9" s="418">
        <v>0</v>
      </c>
      <c r="AC9" s="418">
        <v>0</v>
      </c>
      <c r="AD9" s="418">
        <v>0</v>
      </c>
      <c r="AE9" s="418">
        <v>0</v>
      </c>
      <c r="AF9" s="418">
        <v>0</v>
      </c>
      <c r="AG9" s="418">
        <v>0</v>
      </c>
      <c r="AH9" s="418">
        <v>0</v>
      </c>
      <c r="AI9" s="418">
        <v>0</v>
      </c>
      <c r="AJ9" s="456">
        <v>0</v>
      </c>
      <c r="AK9" s="456">
        <v>0</v>
      </c>
      <c r="AL9" s="451"/>
      <c r="AM9" s="451"/>
      <c r="AN9" s="451"/>
      <c r="AO9" s="451"/>
      <c r="AP9" s="14"/>
      <c r="AQ9" s="13"/>
      <c r="AR9" s="384" t="s">
        <v>135</v>
      </c>
      <c r="AS9" s="387" t="str">
        <f>IFERROR(INDEX($B$11:$F$31,MATCH("TR",$B$11:$B$31,0),2),"")</f>
        <v/>
      </c>
      <c r="AT9" s="389"/>
      <c r="AU9" s="391" t="str">
        <f>IFERROR(INDEX($B$11:$F$31,MATCH("TR",$B$11:$B$31,0),5),"")</f>
        <v/>
      </c>
      <c r="AV9" s="365"/>
      <c r="AW9" s="361">
        <f>IF(90000&lt;=AV9,90000,AV9)</f>
        <v>0</v>
      </c>
      <c r="AX9" s="362"/>
      <c r="AY9" s="363"/>
      <c r="AZ9" s="365"/>
      <c r="BA9" s="361">
        <f>IF(20000&lt;=AZ9,20000,AZ9)</f>
        <v>0</v>
      </c>
      <c r="BB9" s="365"/>
      <c r="BC9" s="398"/>
      <c r="BD9" s="363"/>
      <c r="BE9" s="399"/>
      <c r="BF9" s="358"/>
      <c r="BH9" s="301" t="s">
        <v>44</v>
      </c>
      <c r="BI9" s="302"/>
      <c r="BJ9" s="115">
        <f>IF(AW1&lt;&gt;"",AW1,BH13)</f>
        <v>0</v>
      </c>
      <c r="BK9" s="116"/>
      <c r="BL9" s="116"/>
      <c r="BM9" s="116"/>
      <c r="BN9" s="116"/>
      <c r="BO9" s="116"/>
      <c r="BP9" s="116"/>
      <c r="BQ9" s="116"/>
      <c r="BR9" s="116"/>
      <c r="BS9" s="116"/>
      <c r="BT9" s="116"/>
      <c r="BU9" s="116"/>
      <c r="BV9" s="116"/>
      <c r="BW9" s="116"/>
      <c r="BX9" s="116"/>
      <c r="BY9" s="116"/>
      <c r="BZ9" s="116"/>
      <c r="CA9" s="521"/>
      <c r="CB9" s="498"/>
      <c r="CC9" s="498"/>
      <c r="CD9" s="498"/>
      <c r="CE9" s="498"/>
    </row>
    <row r="10" spans="1:83" ht="15.75" customHeight="1" thickBot="1">
      <c r="A10" s="444"/>
      <c r="B10" s="445"/>
      <c r="C10" s="422"/>
      <c r="D10" s="422"/>
      <c r="E10" s="449"/>
      <c r="F10" s="449"/>
      <c r="G10" s="418">
        <v>0</v>
      </c>
      <c r="H10" s="418">
        <v>0</v>
      </c>
      <c r="I10" s="418">
        <v>0</v>
      </c>
      <c r="J10" s="418">
        <v>0</v>
      </c>
      <c r="K10" s="418">
        <v>0</v>
      </c>
      <c r="L10" s="418">
        <v>0</v>
      </c>
      <c r="M10" s="418">
        <v>0</v>
      </c>
      <c r="N10" s="418">
        <v>0</v>
      </c>
      <c r="O10" s="418">
        <v>0</v>
      </c>
      <c r="P10" s="418">
        <v>0</v>
      </c>
      <c r="Q10" s="418">
        <v>0</v>
      </c>
      <c r="R10" s="418">
        <v>0</v>
      </c>
      <c r="S10" s="418">
        <v>0</v>
      </c>
      <c r="T10" s="418">
        <v>0</v>
      </c>
      <c r="U10" s="418">
        <v>0</v>
      </c>
      <c r="V10" s="418">
        <v>0</v>
      </c>
      <c r="W10" s="418">
        <v>0</v>
      </c>
      <c r="X10" s="418">
        <v>0</v>
      </c>
      <c r="Y10" s="418">
        <v>0</v>
      </c>
      <c r="Z10" s="418">
        <v>0</v>
      </c>
      <c r="AA10" s="418">
        <v>0</v>
      </c>
      <c r="AB10" s="418">
        <v>0</v>
      </c>
      <c r="AC10" s="418">
        <v>0</v>
      </c>
      <c r="AD10" s="418">
        <v>0</v>
      </c>
      <c r="AE10" s="418">
        <v>0</v>
      </c>
      <c r="AF10" s="418">
        <v>0</v>
      </c>
      <c r="AG10" s="418">
        <v>0</v>
      </c>
      <c r="AH10" s="418">
        <v>0</v>
      </c>
      <c r="AI10" s="418">
        <v>0</v>
      </c>
      <c r="AJ10" s="456">
        <v>0</v>
      </c>
      <c r="AK10" s="456">
        <v>0</v>
      </c>
      <c r="AL10" s="451"/>
      <c r="AM10" s="451"/>
      <c r="AN10" s="524"/>
      <c r="AO10" s="524"/>
      <c r="AP10" s="14"/>
      <c r="AQ10" s="13"/>
      <c r="AR10" s="385"/>
      <c r="AS10" s="388"/>
      <c r="AT10" s="390"/>
      <c r="AU10" s="523"/>
      <c r="AV10" s="348"/>
      <c r="AW10" s="341"/>
      <c r="AX10" s="335"/>
      <c r="AY10" s="342"/>
      <c r="AZ10" s="340"/>
      <c r="BA10" s="341"/>
      <c r="BB10" s="340"/>
      <c r="BC10" s="393"/>
      <c r="BD10" s="342"/>
      <c r="BE10" s="395"/>
      <c r="BF10" s="315"/>
      <c r="BH10" s="116"/>
      <c r="BI10" s="116"/>
      <c r="BJ10" s="116"/>
      <c r="BK10" s="116"/>
      <c r="BL10" s="116"/>
      <c r="BM10" s="116"/>
      <c r="BN10" s="116"/>
      <c r="BO10" s="116"/>
      <c r="BP10" s="116"/>
      <c r="BQ10" s="116"/>
      <c r="BR10" s="116"/>
      <c r="BS10" s="116"/>
      <c r="BT10" s="116"/>
      <c r="BU10" s="116"/>
      <c r="BV10" s="116"/>
      <c r="BW10" s="116"/>
      <c r="BX10" s="116"/>
      <c r="BY10" s="116"/>
      <c r="BZ10" s="116"/>
      <c r="CA10" s="521"/>
      <c r="CB10" s="498"/>
      <c r="CC10" s="498"/>
      <c r="CD10" s="498"/>
      <c r="CE10" s="498"/>
    </row>
    <row r="11" spans="1:83" ht="15.75" customHeight="1">
      <c r="A11" s="452" t="s">
        <v>29</v>
      </c>
      <c r="B11" s="147"/>
      <c r="C11" s="15">
        <v>1</v>
      </c>
      <c r="D11" s="62"/>
      <c r="E11" s="150"/>
      <c r="F11" s="16"/>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69"/>
      <c r="AK11" s="69"/>
      <c r="AL11" s="18">
        <f t="shared" ref="AL11:AL29" si="1">COUNTA(G11:AK11)-COUNTIF(G11:AK11,"集")-COUNTIF(G11:AK11,"休")-COUNTIF(G11:AK11,"外")</f>
        <v>0</v>
      </c>
      <c r="AM11" s="18">
        <f t="shared" ref="AM11:AM30" si="2">COUNTIF(G11:AK11,"集")</f>
        <v>0</v>
      </c>
      <c r="AN11" s="81">
        <f t="shared" ref="AN11:AN30" si="3">AL11+CD11</f>
        <v>0</v>
      </c>
      <c r="AO11" s="81">
        <f t="shared" ref="AO11:AO30" si="4">AM11+CE11</f>
        <v>0</v>
      </c>
      <c r="AP11" s="14"/>
      <c r="AQ11" s="13"/>
      <c r="AR11" s="385"/>
      <c r="AS11" s="343" t="str">
        <f ca="1">IF(AS9="","",IFERROR(INDEX(INDIRECT("$B$" &amp; AS9+11 &amp;  ":$F$31"),MATCH("TR",INDIRECT("$B$" &amp; AS9+11 &amp; ":$B$31"),0),2),""))</f>
        <v/>
      </c>
      <c r="AT11" s="344"/>
      <c r="AU11" s="359" t="str">
        <f ca="1">IF(AS9="","",IFERROR(INDEX(INDIRECT("$B$" &amp; AS9+11 &amp;  ":$F$31"),MATCH("TR",INDIRECT("$B$" &amp; AS9+11 &amp; ":$B$31"),0),5),""))</f>
        <v/>
      </c>
      <c r="AV11" s="340"/>
      <c r="AW11" s="341">
        <f>IF(90000&lt;=AV11,90000,AV11)</f>
        <v>0</v>
      </c>
      <c r="AX11" s="335"/>
      <c r="AY11" s="342"/>
      <c r="AZ11" s="340"/>
      <c r="BA11" s="341">
        <f>IF(20000&lt;=AZ11,20000,AZ11)</f>
        <v>0</v>
      </c>
      <c r="BB11" s="340"/>
      <c r="BC11" s="393"/>
      <c r="BD11" s="342"/>
      <c r="BE11" s="395"/>
      <c r="BF11" s="315"/>
      <c r="BH11" s="303" t="s">
        <v>46</v>
      </c>
      <c r="BI11" s="303"/>
      <c r="BJ11" s="303"/>
      <c r="BK11" s="303"/>
      <c r="BL11" s="130" t="s">
        <v>47</v>
      </c>
      <c r="BM11" s="130" t="s">
        <v>48</v>
      </c>
      <c r="BN11" s="118" t="s">
        <v>49</v>
      </c>
      <c r="BO11" s="121"/>
      <c r="BP11" s="121"/>
      <c r="BQ11" s="121"/>
      <c r="BR11" s="121"/>
      <c r="BS11" s="121"/>
      <c r="BT11" s="121"/>
      <c r="BU11" s="121"/>
      <c r="BV11" s="121"/>
      <c r="BW11" s="121"/>
      <c r="BX11" s="121"/>
      <c r="BY11" s="121"/>
      <c r="BZ11" s="121"/>
      <c r="CA11" s="127" t="str">
        <f t="shared" ref="CA11:CA30" si="5">B11&amp;E11&amp;F11</f>
        <v/>
      </c>
      <c r="CB11" s="125">
        <f t="shared" ref="CB11:CB30" si="6">AN11</f>
        <v>0</v>
      </c>
      <c r="CC11" s="125">
        <f t="shared" ref="CC11:CC30" si="7">AO11</f>
        <v>0</v>
      </c>
      <c r="CD11" s="80">
        <f>IF(ISERROR(VLOOKUP($CA11,【12月】月集計表!$CA:$CC,2,FALSE))=TRUE,0,VLOOKUP($CA11,【12月】月集計表!$CA:$CC,2,FALSE))</f>
        <v>0</v>
      </c>
      <c r="CE11" s="80">
        <f>IF(ISERROR(VLOOKUP($CA11,【12月】月集計表!$CA:$CC,3,FALSE))=TRUE,0,VLOOKUP($CA11,【12月】月集計表!$CA:$CC,3,FALSE))</f>
        <v>0</v>
      </c>
    </row>
    <row r="12" spans="1:83" ht="16.5" customHeight="1">
      <c r="A12" s="453"/>
      <c r="B12" s="148"/>
      <c r="C12" s="20">
        <v>2</v>
      </c>
      <c r="D12" s="24"/>
      <c r="E12" s="151"/>
      <c r="F12" s="21"/>
      <c r="G12" s="22"/>
      <c r="H12" s="22"/>
      <c r="I12" s="22"/>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70"/>
      <c r="AK12" s="70"/>
      <c r="AL12" s="23">
        <f t="shared" si="1"/>
        <v>0</v>
      </c>
      <c r="AM12" s="23">
        <f t="shared" si="2"/>
        <v>0</v>
      </c>
      <c r="AN12" s="23">
        <f t="shared" si="3"/>
        <v>0</v>
      </c>
      <c r="AO12" s="23">
        <f t="shared" si="4"/>
        <v>0</v>
      </c>
      <c r="AP12" s="14"/>
      <c r="AQ12" s="13"/>
      <c r="AR12" s="385"/>
      <c r="AS12" s="343"/>
      <c r="AT12" s="345"/>
      <c r="AU12" s="360"/>
      <c r="AV12" s="348"/>
      <c r="AW12" s="341"/>
      <c r="AX12" s="335"/>
      <c r="AY12" s="342"/>
      <c r="AZ12" s="340"/>
      <c r="BA12" s="341"/>
      <c r="BB12" s="340"/>
      <c r="BC12" s="393"/>
      <c r="BD12" s="342"/>
      <c r="BE12" s="395"/>
      <c r="BF12" s="315"/>
      <c r="BH12" s="128">
        <v>1</v>
      </c>
      <c r="BI12" s="129" t="s">
        <v>50</v>
      </c>
      <c r="BJ12" s="129"/>
      <c r="BK12" s="118"/>
      <c r="BL12" s="130">
        <v>1.05</v>
      </c>
      <c r="BM12" s="303">
        <f>IF(BJ9="新規",BL13,IF(BJ9&lt;BH15,BL15,IF(AND(BJ9&gt;=BH14,BJ9&lt;BJ14),BL14,IF(AND(BJ9&gt;=BH13,BJ9&lt;BJ13),BL13,IF(BJ9=BH12,BL12,"")))))</f>
        <v>0.9</v>
      </c>
      <c r="BN12" s="304">
        <f>IF(AW1&lt;&gt;"",BM12*90000,"")</f>
        <v>81000</v>
      </c>
      <c r="BO12" s="122"/>
      <c r="BP12" s="122"/>
      <c r="BQ12" s="122"/>
      <c r="BR12" s="122"/>
      <c r="BS12" s="122"/>
      <c r="BT12" s="122"/>
      <c r="BU12" s="122"/>
      <c r="BV12" s="122"/>
      <c r="BW12" s="122"/>
      <c r="BX12" s="122"/>
      <c r="BY12" s="122"/>
      <c r="BZ12" s="122"/>
      <c r="CA12" s="78" t="str">
        <f t="shared" si="5"/>
        <v/>
      </c>
      <c r="CB12" s="79">
        <f t="shared" si="6"/>
        <v>0</v>
      </c>
      <c r="CC12" s="79">
        <f t="shared" si="7"/>
        <v>0</v>
      </c>
      <c r="CD12" s="77">
        <f>IF(ISERROR(VLOOKUP($CA12,【12月】月集計表!$CA:$CC,2,FALSE))=TRUE,0,VLOOKUP($CA12,【12月】月集計表!$CA:$CC,2,FALSE))</f>
        <v>0</v>
      </c>
      <c r="CE12" s="77">
        <f>IF(ISERROR(VLOOKUP($CA12,【12月】月集計表!$CA:$CC,3,FALSE))=TRUE,0,VLOOKUP($CA12,【12月】月集計表!$CA:$CC,3,FALSE))</f>
        <v>0</v>
      </c>
    </row>
    <row r="13" spans="1:83" ht="16.5" customHeight="1">
      <c r="A13" s="453"/>
      <c r="B13" s="148"/>
      <c r="C13" s="20">
        <v>3</v>
      </c>
      <c r="D13" s="24"/>
      <c r="E13" s="151"/>
      <c r="F13" s="21"/>
      <c r="G13" s="22"/>
      <c r="H13" s="22"/>
      <c r="I13" s="22"/>
      <c r="J13" s="22"/>
      <c r="K13" s="22"/>
      <c r="L13" s="22"/>
      <c r="M13" s="22"/>
      <c r="N13" s="22"/>
      <c r="O13" s="22"/>
      <c r="P13" s="22"/>
      <c r="Q13" s="22"/>
      <c r="R13" s="22"/>
      <c r="S13" s="22"/>
      <c r="T13" s="22"/>
      <c r="U13" s="22"/>
      <c r="V13" s="22"/>
      <c r="W13" s="22"/>
      <c r="X13" s="22"/>
      <c r="Y13" s="22"/>
      <c r="Z13" s="22"/>
      <c r="AA13" s="22"/>
      <c r="AB13" s="22"/>
      <c r="AC13" s="22"/>
      <c r="AD13" s="22"/>
      <c r="AE13" s="22"/>
      <c r="AF13" s="22"/>
      <c r="AG13" s="22"/>
      <c r="AH13" s="22"/>
      <c r="AI13" s="22"/>
      <c r="AJ13" s="70"/>
      <c r="AK13" s="70"/>
      <c r="AL13" s="23">
        <f t="shared" si="1"/>
        <v>0</v>
      </c>
      <c r="AM13" s="23">
        <f t="shared" si="2"/>
        <v>0</v>
      </c>
      <c r="AN13" s="23">
        <f t="shared" si="3"/>
        <v>0</v>
      </c>
      <c r="AO13" s="23">
        <f t="shared" si="4"/>
        <v>0</v>
      </c>
      <c r="AR13" s="385"/>
      <c r="AS13" s="343" t="str">
        <f ca="1">IF(AS11="","",IFERROR(INDEX(INDIRECT("$B$" &amp; AS11+11 &amp;  ":$F$31"),MATCH("TR",INDIRECT("$B$" &amp; AS11+11 &amp; ":$B$31"),0),2),""))</f>
        <v/>
      </c>
      <c r="AT13" s="344"/>
      <c r="AU13" s="346" t="str">
        <f ca="1">IF(AS11="","",IFERROR(INDEX(INDIRECT("$B$" &amp; AS11+11 &amp;  ":$F$31"),MATCH("TR",INDIRECT("$B$" &amp; AS11+11 &amp; ":$B$31"),0),5),""))</f>
        <v/>
      </c>
      <c r="AV13" s="340"/>
      <c r="AW13" s="341">
        <f>IF(90000&lt;=AV13,90000,AV13)</f>
        <v>0</v>
      </c>
      <c r="AX13" s="335"/>
      <c r="AY13" s="342"/>
      <c r="AZ13" s="340"/>
      <c r="BA13" s="341">
        <f>IF(20000&lt;=AZ13,20000,AZ13)</f>
        <v>0</v>
      </c>
      <c r="BB13" s="340"/>
      <c r="BC13" s="393"/>
      <c r="BD13" s="342"/>
      <c r="BE13" s="395"/>
      <c r="BF13" s="315"/>
      <c r="BH13" s="128">
        <v>0.8</v>
      </c>
      <c r="BI13" s="129" t="s">
        <v>50</v>
      </c>
      <c r="BJ13" s="129">
        <v>1</v>
      </c>
      <c r="BK13" s="118" t="s">
        <v>51</v>
      </c>
      <c r="BL13" s="130">
        <v>1</v>
      </c>
      <c r="BM13" s="303"/>
      <c r="BN13" s="305"/>
      <c r="BO13" s="122"/>
      <c r="BP13" s="122"/>
      <c r="BQ13" s="122"/>
      <c r="BR13" s="122"/>
      <c r="BS13" s="122"/>
      <c r="BT13" s="122"/>
      <c r="BU13" s="122"/>
      <c r="BV13" s="122"/>
      <c r="BW13" s="122"/>
      <c r="BX13" s="122"/>
      <c r="BY13" s="122"/>
      <c r="BZ13" s="122"/>
      <c r="CA13" s="78" t="str">
        <f t="shared" si="5"/>
        <v/>
      </c>
      <c r="CB13" s="79">
        <f t="shared" si="6"/>
        <v>0</v>
      </c>
      <c r="CC13" s="79">
        <f t="shared" si="7"/>
        <v>0</v>
      </c>
      <c r="CD13" s="77">
        <f>IF(ISERROR(VLOOKUP($CA13,【12月】月集計表!$CA:$CC,2,FALSE))=TRUE,0,VLOOKUP($CA13,【12月】月集計表!$CA:$CC,2,FALSE))</f>
        <v>0</v>
      </c>
      <c r="CE13" s="77">
        <f>IF(ISERROR(VLOOKUP($CA13,【12月】月集計表!$CA:$CC,3,FALSE))=TRUE,0,VLOOKUP($CA13,【12月】月集計表!$CA:$CC,3,FALSE))</f>
        <v>0</v>
      </c>
    </row>
    <row r="14" spans="1:83" ht="16.5" customHeight="1">
      <c r="A14" s="453"/>
      <c r="B14" s="148"/>
      <c r="C14" s="20">
        <v>4</v>
      </c>
      <c r="D14" s="24"/>
      <c r="E14" s="151"/>
      <c r="F14" s="21"/>
      <c r="G14" s="22"/>
      <c r="H14" s="22"/>
      <c r="I14" s="22"/>
      <c r="J14" s="22"/>
      <c r="K14" s="22"/>
      <c r="L14" s="22"/>
      <c r="M14" s="22"/>
      <c r="N14" s="22"/>
      <c r="O14" s="22"/>
      <c r="P14" s="22"/>
      <c r="Q14" s="22"/>
      <c r="R14" s="22"/>
      <c r="S14" s="22"/>
      <c r="T14" s="22"/>
      <c r="U14" s="22"/>
      <c r="V14" s="22"/>
      <c r="W14" s="22"/>
      <c r="X14" s="22"/>
      <c r="Y14" s="22"/>
      <c r="Z14" s="22"/>
      <c r="AA14" s="22"/>
      <c r="AB14" s="22"/>
      <c r="AC14" s="22"/>
      <c r="AD14" s="22"/>
      <c r="AE14" s="22"/>
      <c r="AF14" s="22"/>
      <c r="AG14" s="22"/>
      <c r="AH14" s="22"/>
      <c r="AI14" s="22"/>
      <c r="AJ14" s="70"/>
      <c r="AK14" s="70"/>
      <c r="AL14" s="23">
        <f t="shared" si="1"/>
        <v>0</v>
      </c>
      <c r="AM14" s="23">
        <f t="shared" si="2"/>
        <v>0</v>
      </c>
      <c r="AN14" s="23">
        <f t="shared" si="3"/>
        <v>0</v>
      </c>
      <c r="AO14" s="23">
        <f t="shared" si="4"/>
        <v>0</v>
      </c>
      <c r="AR14" s="385"/>
      <c r="AS14" s="343"/>
      <c r="AT14" s="345"/>
      <c r="AU14" s="523"/>
      <c r="AV14" s="348"/>
      <c r="AW14" s="341"/>
      <c r="AX14" s="335"/>
      <c r="AY14" s="342"/>
      <c r="AZ14" s="340"/>
      <c r="BA14" s="341"/>
      <c r="BB14" s="340"/>
      <c r="BC14" s="393"/>
      <c r="BD14" s="342"/>
      <c r="BE14" s="395"/>
      <c r="BF14" s="315"/>
      <c r="BH14" s="128">
        <v>0.6</v>
      </c>
      <c r="BI14" s="129" t="s">
        <v>50</v>
      </c>
      <c r="BJ14" s="129">
        <v>0.8</v>
      </c>
      <c r="BK14" s="118" t="s">
        <v>51</v>
      </c>
      <c r="BL14" s="130">
        <v>0.95</v>
      </c>
      <c r="BM14" s="303"/>
      <c r="BN14" s="305"/>
      <c r="BO14" s="122"/>
      <c r="BP14" s="122"/>
      <c r="BQ14" s="122"/>
      <c r="BR14" s="122"/>
      <c r="BS14" s="122"/>
      <c r="BT14" s="122"/>
      <c r="BU14" s="122"/>
      <c r="BV14" s="122"/>
      <c r="BW14" s="122"/>
      <c r="BX14" s="122"/>
      <c r="BY14" s="122"/>
      <c r="BZ14" s="122"/>
      <c r="CA14" s="78" t="str">
        <f t="shared" si="5"/>
        <v/>
      </c>
      <c r="CB14" s="79">
        <f t="shared" si="6"/>
        <v>0</v>
      </c>
      <c r="CC14" s="79">
        <f t="shared" si="7"/>
        <v>0</v>
      </c>
      <c r="CD14" s="77">
        <f>IF(ISERROR(VLOOKUP($CA14,【12月】月集計表!$CA:$CC,2,FALSE))=TRUE,0,VLOOKUP($CA14,【12月】月集計表!$CA:$CC,2,FALSE))</f>
        <v>0</v>
      </c>
      <c r="CE14" s="77">
        <f>IF(ISERROR(VLOOKUP($CA14,【12月】月集計表!$CA:$CC,3,FALSE))=TRUE,0,VLOOKUP($CA14,【12月】月集計表!$CA:$CC,3,FALSE))</f>
        <v>0</v>
      </c>
    </row>
    <row r="15" spans="1:83" ht="16.5" customHeight="1">
      <c r="A15" s="453"/>
      <c r="B15" s="148"/>
      <c r="C15" s="20">
        <v>5</v>
      </c>
      <c r="D15" s="24"/>
      <c r="E15" s="151"/>
      <c r="F15" s="21"/>
      <c r="G15" s="22"/>
      <c r="H15" s="22"/>
      <c r="I15" s="22"/>
      <c r="J15" s="22"/>
      <c r="K15" s="22"/>
      <c r="L15" s="22"/>
      <c r="M15" s="22"/>
      <c r="N15" s="22"/>
      <c r="O15" s="22"/>
      <c r="P15" s="22"/>
      <c r="Q15" s="22"/>
      <c r="R15" s="22"/>
      <c r="S15" s="22"/>
      <c r="T15" s="22"/>
      <c r="U15" s="22"/>
      <c r="V15" s="22"/>
      <c r="W15" s="22"/>
      <c r="X15" s="22"/>
      <c r="Y15" s="22"/>
      <c r="Z15" s="22"/>
      <c r="AA15" s="22"/>
      <c r="AB15" s="22"/>
      <c r="AC15" s="22"/>
      <c r="AD15" s="22"/>
      <c r="AE15" s="22"/>
      <c r="AF15" s="22"/>
      <c r="AG15" s="22"/>
      <c r="AH15" s="22"/>
      <c r="AI15" s="22"/>
      <c r="AJ15" s="70"/>
      <c r="AK15" s="70"/>
      <c r="AL15" s="23">
        <f t="shared" si="1"/>
        <v>0</v>
      </c>
      <c r="AM15" s="23">
        <f t="shared" si="2"/>
        <v>0</v>
      </c>
      <c r="AN15" s="23">
        <f t="shared" si="3"/>
        <v>0</v>
      </c>
      <c r="AO15" s="23">
        <f t="shared" si="4"/>
        <v>0</v>
      </c>
      <c r="AR15" s="385"/>
      <c r="AS15" s="343" t="str">
        <f ca="1">IF(AS13="","",IFERROR(INDEX(INDIRECT("$B$" &amp; AS13+11 &amp;  ":$F$31"),MATCH("TR",INDIRECT("$B$" &amp; AS13+11 &amp; ":$B$31"),0),2),""))</f>
        <v/>
      </c>
      <c r="AT15" s="344"/>
      <c r="AU15" s="346" t="str">
        <f ca="1">IF(AS13="","",IFERROR(INDEX(INDIRECT("$B$" &amp; AS13+11 &amp;  ":$F$31"),MATCH("TR",INDIRECT("$B$" &amp; AS13+11 &amp; ":$B$31"),0),5),""))</f>
        <v/>
      </c>
      <c r="AV15" s="340"/>
      <c r="AW15" s="341">
        <f>IF(90000&lt;=AV15,90000,AV15)</f>
        <v>0</v>
      </c>
      <c r="AX15" s="335"/>
      <c r="AY15" s="342"/>
      <c r="AZ15" s="340"/>
      <c r="BA15" s="341">
        <f>IF(20000&lt;=AZ15,20000,AZ15)</f>
        <v>0</v>
      </c>
      <c r="BB15" s="340"/>
      <c r="BC15" s="393"/>
      <c r="BD15" s="342"/>
      <c r="BE15" s="395"/>
      <c r="BF15" s="315"/>
      <c r="BH15" s="128">
        <v>0.6</v>
      </c>
      <c r="BI15" s="129" t="s">
        <v>51</v>
      </c>
      <c r="BJ15" s="129"/>
      <c r="BK15" s="118"/>
      <c r="BL15" s="130">
        <v>0.9</v>
      </c>
      <c r="BM15" s="303"/>
      <c r="BN15" s="306"/>
      <c r="BO15" s="122"/>
      <c r="BP15" s="122"/>
      <c r="BQ15" s="122"/>
      <c r="BR15" s="122"/>
      <c r="BS15" s="122"/>
      <c r="BT15" s="122"/>
      <c r="BU15" s="122"/>
      <c r="BV15" s="122"/>
      <c r="BW15" s="122"/>
      <c r="BX15" s="122"/>
      <c r="BY15" s="122"/>
      <c r="BZ15" s="122"/>
      <c r="CA15" s="78" t="str">
        <f t="shared" si="5"/>
        <v/>
      </c>
      <c r="CB15" s="79">
        <f t="shared" si="6"/>
        <v>0</v>
      </c>
      <c r="CC15" s="79">
        <f t="shared" si="7"/>
        <v>0</v>
      </c>
      <c r="CD15" s="77">
        <f>IF(ISERROR(VLOOKUP($CA15,【12月】月集計表!$CA:$CC,2,FALSE))=TRUE,0,VLOOKUP($CA15,【12月】月集計表!$CA:$CC,2,FALSE))</f>
        <v>0</v>
      </c>
      <c r="CE15" s="77">
        <f>IF(ISERROR(VLOOKUP($CA15,【12月】月集計表!$CA:$CC,3,FALSE))=TRUE,0,VLOOKUP($CA15,【12月】月集計表!$CA:$CC,3,FALSE))</f>
        <v>0</v>
      </c>
    </row>
    <row r="16" spans="1:83" ht="16.5" customHeight="1">
      <c r="A16" s="453"/>
      <c r="B16" s="148"/>
      <c r="C16" s="20">
        <v>6</v>
      </c>
      <c r="D16" s="24"/>
      <c r="E16" s="151"/>
      <c r="F16" s="21"/>
      <c r="G16" s="22"/>
      <c r="H16" s="22"/>
      <c r="I16" s="22"/>
      <c r="J16" s="22"/>
      <c r="K16" s="22"/>
      <c r="L16" s="22"/>
      <c r="M16" s="22"/>
      <c r="N16" s="22"/>
      <c r="O16" s="22"/>
      <c r="P16" s="22"/>
      <c r="Q16" s="22"/>
      <c r="R16" s="22"/>
      <c r="S16" s="22"/>
      <c r="T16" s="22"/>
      <c r="U16" s="22"/>
      <c r="V16" s="22"/>
      <c r="W16" s="22"/>
      <c r="X16" s="22"/>
      <c r="Y16" s="22"/>
      <c r="Z16" s="22"/>
      <c r="AA16" s="22"/>
      <c r="AB16" s="22"/>
      <c r="AC16" s="22"/>
      <c r="AD16" s="22"/>
      <c r="AE16" s="22"/>
      <c r="AF16" s="22"/>
      <c r="AG16" s="22"/>
      <c r="AH16" s="22"/>
      <c r="AI16" s="22"/>
      <c r="AJ16" s="70"/>
      <c r="AK16" s="70"/>
      <c r="AL16" s="23">
        <f t="shared" si="1"/>
        <v>0</v>
      </c>
      <c r="AM16" s="23">
        <f t="shared" si="2"/>
        <v>0</v>
      </c>
      <c r="AN16" s="23">
        <f t="shared" si="3"/>
        <v>0</v>
      </c>
      <c r="AO16" s="23">
        <f t="shared" si="4"/>
        <v>0</v>
      </c>
      <c r="AR16" s="385"/>
      <c r="AS16" s="343"/>
      <c r="AT16" s="345"/>
      <c r="AU16" s="523"/>
      <c r="AV16" s="348"/>
      <c r="AW16" s="341"/>
      <c r="AX16" s="335"/>
      <c r="AY16" s="342"/>
      <c r="AZ16" s="340"/>
      <c r="BA16" s="341"/>
      <c r="BB16" s="340"/>
      <c r="BC16" s="393"/>
      <c r="BD16" s="342"/>
      <c r="BE16" s="395"/>
      <c r="BF16" s="315"/>
      <c r="CA16" s="78" t="str">
        <f t="shared" si="5"/>
        <v/>
      </c>
      <c r="CB16" s="79">
        <f t="shared" si="6"/>
        <v>0</v>
      </c>
      <c r="CC16" s="79">
        <f t="shared" si="7"/>
        <v>0</v>
      </c>
      <c r="CD16" s="77">
        <f>IF(ISERROR(VLOOKUP($CA16,【12月】月集計表!$CA:$CC,2,FALSE))=TRUE,0,VLOOKUP($CA16,【12月】月集計表!$CA:$CC,2,FALSE))</f>
        <v>0</v>
      </c>
      <c r="CE16" s="77">
        <f>IF(ISERROR(VLOOKUP($CA16,【12月】月集計表!$CA:$CC,3,FALSE))=TRUE,0,VLOOKUP($CA16,【12月】月集計表!$CA:$CC,3,FALSE))</f>
        <v>0</v>
      </c>
    </row>
    <row r="17" spans="1:83" ht="16.5" customHeight="1">
      <c r="A17" s="453"/>
      <c r="B17" s="148"/>
      <c r="C17" s="20">
        <v>7</v>
      </c>
      <c r="D17" s="24"/>
      <c r="E17" s="151"/>
      <c r="F17" s="21"/>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AI17" s="22"/>
      <c r="AJ17" s="70"/>
      <c r="AK17" s="70"/>
      <c r="AL17" s="23">
        <f t="shared" si="1"/>
        <v>0</v>
      </c>
      <c r="AM17" s="23">
        <f t="shared" si="2"/>
        <v>0</v>
      </c>
      <c r="AN17" s="23">
        <f t="shared" si="3"/>
        <v>0</v>
      </c>
      <c r="AO17" s="23">
        <f t="shared" si="4"/>
        <v>0</v>
      </c>
      <c r="AR17" s="385"/>
      <c r="AS17" s="343" t="str">
        <f ca="1">IF(AS15="","",IFERROR(INDEX(INDIRECT("$B$" &amp; AS15+11 &amp;  ":$F$31"),MATCH("TR",INDIRECT("$B$" &amp; AS15+11 &amp; ":$B$31"),0),2),""))</f>
        <v/>
      </c>
      <c r="AT17" s="344"/>
      <c r="AU17" s="346" t="str">
        <f ca="1">IF(AS15="","",IFERROR(INDEX(INDIRECT("$B$" &amp; AS15+11 &amp;  ":$F$31"),MATCH("TR",INDIRECT("$B$" &amp; AS15+11 &amp; ":$B$31"),0),5),""))</f>
        <v/>
      </c>
      <c r="AV17" s="340"/>
      <c r="AW17" s="341">
        <f>IF(90000&lt;=AV17,90000,AV17)</f>
        <v>0</v>
      </c>
      <c r="AX17" s="335"/>
      <c r="AY17" s="342"/>
      <c r="AZ17" s="340"/>
      <c r="BA17" s="341">
        <f>IF(20000&lt;=AZ17,20000,AZ17)</f>
        <v>0</v>
      </c>
      <c r="BB17" s="340"/>
      <c r="BC17" s="393"/>
      <c r="BD17" s="342"/>
      <c r="BE17" s="395"/>
      <c r="BF17" s="315"/>
      <c r="CA17" s="78" t="str">
        <f t="shared" si="5"/>
        <v/>
      </c>
      <c r="CB17" s="79">
        <f t="shared" si="6"/>
        <v>0</v>
      </c>
      <c r="CC17" s="79">
        <f t="shared" si="7"/>
        <v>0</v>
      </c>
      <c r="CD17" s="77">
        <f>IF(ISERROR(VLOOKUP($CA17,【12月】月集計表!$CA:$CC,2,FALSE))=TRUE,0,VLOOKUP($CA17,【12月】月集計表!$CA:$CC,2,FALSE))</f>
        <v>0</v>
      </c>
      <c r="CE17" s="77">
        <f>IF(ISERROR(VLOOKUP($CA17,【12月】月集計表!$CA:$CC,3,FALSE))=TRUE,0,VLOOKUP($CA17,【12月】月集計表!$CA:$CC,3,FALSE))</f>
        <v>0</v>
      </c>
    </row>
    <row r="18" spans="1:83" ht="16.5" customHeight="1" thickBot="1">
      <c r="A18" s="453"/>
      <c r="B18" s="148"/>
      <c r="C18" s="20">
        <v>8</v>
      </c>
      <c r="D18" s="24"/>
      <c r="E18" s="151"/>
      <c r="F18" s="21"/>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c r="AI18" s="22"/>
      <c r="AJ18" s="70"/>
      <c r="AK18" s="70"/>
      <c r="AL18" s="23">
        <f t="shared" si="1"/>
        <v>0</v>
      </c>
      <c r="AM18" s="23">
        <f t="shared" si="2"/>
        <v>0</v>
      </c>
      <c r="AN18" s="23">
        <f t="shared" si="3"/>
        <v>0</v>
      </c>
      <c r="AO18" s="23">
        <f t="shared" si="4"/>
        <v>0</v>
      </c>
      <c r="AR18" s="386"/>
      <c r="AS18" s="349"/>
      <c r="AT18" s="350"/>
      <c r="AU18" s="525"/>
      <c r="AV18" s="352"/>
      <c r="AW18" s="397"/>
      <c r="AX18" s="336"/>
      <c r="AY18" s="355"/>
      <c r="AZ18" s="354"/>
      <c r="BA18" s="353"/>
      <c r="BB18" s="354"/>
      <c r="BC18" s="394"/>
      <c r="BD18" s="355"/>
      <c r="BE18" s="396"/>
      <c r="BF18" s="316"/>
      <c r="CA18" s="78" t="str">
        <f t="shared" si="5"/>
        <v/>
      </c>
      <c r="CB18" s="79">
        <f t="shared" si="6"/>
        <v>0</v>
      </c>
      <c r="CC18" s="79">
        <f t="shared" si="7"/>
        <v>0</v>
      </c>
      <c r="CD18" s="77">
        <f>IF(ISERROR(VLOOKUP($CA18,【12月】月集計表!$CA:$CC,2,FALSE))=TRUE,0,VLOOKUP($CA18,【12月】月集計表!$CA:$CC,2,FALSE))</f>
        <v>0</v>
      </c>
      <c r="CE18" s="77">
        <f>IF(ISERROR(VLOOKUP($CA18,【12月】月集計表!$CA:$CC,3,FALSE))=TRUE,0,VLOOKUP($CA18,【12月】月集計表!$CA:$CC,3,FALSE))</f>
        <v>0</v>
      </c>
    </row>
    <row r="19" spans="1:83" ht="16.5" customHeight="1" thickTop="1">
      <c r="A19" s="453"/>
      <c r="B19" s="148"/>
      <c r="C19" s="20">
        <v>9</v>
      </c>
      <c r="D19" s="24"/>
      <c r="E19" s="151"/>
      <c r="F19" s="21"/>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70"/>
      <c r="AK19" s="70"/>
      <c r="AL19" s="23">
        <f t="shared" si="1"/>
        <v>0</v>
      </c>
      <c r="AM19" s="23">
        <f t="shared" si="2"/>
        <v>0</v>
      </c>
      <c r="AN19" s="23">
        <f t="shared" si="3"/>
        <v>0</v>
      </c>
      <c r="AO19" s="23">
        <f t="shared" si="4"/>
        <v>0</v>
      </c>
      <c r="AR19" s="384" t="s">
        <v>136</v>
      </c>
      <c r="AS19" s="387" t="str">
        <f>IFERROR(INDEX($B$11:$F$31,MATCH("FW1",$B$11:$B$31,0),2),"")</f>
        <v/>
      </c>
      <c r="AT19" s="389"/>
      <c r="AU19" s="391" t="str">
        <f>IFERROR(INDEX($B$11:$F$31,MATCH("FW1",$B$11:$B$31,0),5),"")</f>
        <v/>
      </c>
      <c r="AV19" s="379"/>
      <c r="AW19" s="382">
        <f>IF($BM$12*90000&lt;=AV19,$BM$12*90000,AV19)</f>
        <v>0</v>
      </c>
      <c r="AX19" s="383"/>
      <c r="AY19" s="361">
        <f>IF(10000&lt;=AX19,10000,AX19)</f>
        <v>0</v>
      </c>
      <c r="AZ19" s="365"/>
      <c r="BA19" s="361">
        <f>IF(20000&lt;=AZ19,20000,AZ19)</f>
        <v>0</v>
      </c>
      <c r="BB19" s="379"/>
      <c r="BC19" s="380"/>
      <c r="BD19" s="381"/>
      <c r="BE19" s="357"/>
      <c r="BF19" s="358"/>
      <c r="CA19" s="78" t="str">
        <f t="shared" si="5"/>
        <v/>
      </c>
      <c r="CB19" s="79">
        <f t="shared" si="6"/>
        <v>0</v>
      </c>
      <c r="CC19" s="79">
        <f t="shared" si="7"/>
        <v>0</v>
      </c>
      <c r="CD19" s="77">
        <f>IF(ISERROR(VLOOKUP($CA19,【12月】月集計表!$CA:$CC,2,FALSE))=TRUE,0,VLOOKUP($CA19,【12月】月集計表!$CA:$CC,2,FALSE))</f>
        <v>0</v>
      </c>
      <c r="CE19" s="77">
        <f>IF(ISERROR(VLOOKUP($CA19,【12月】月集計表!$CA:$CC,3,FALSE))=TRUE,0,VLOOKUP($CA19,【12月】月集計表!$CA:$CC,3,FALSE))</f>
        <v>0</v>
      </c>
    </row>
    <row r="20" spans="1:83" ht="16.5" customHeight="1">
      <c r="A20" s="453"/>
      <c r="B20" s="148"/>
      <c r="C20" s="20">
        <v>10</v>
      </c>
      <c r="D20" s="24"/>
      <c r="E20" s="151"/>
      <c r="F20" s="21"/>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70"/>
      <c r="AK20" s="70"/>
      <c r="AL20" s="23">
        <f t="shared" si="1"/>
        <v>0</v>
      </c>
      <c r="AM20" s="23">
        <f t="shared" si="2"/>
        <v>0</v>
      </c>
      <c r="AN20" s="23">
        <f t="shared" si="3"/>
        <v>0</v>
      </c>
      <c r="AO20" s="23">
        <f t="shared" si="4"/>
        <v>0</v>
      </c>
      <c r="AR20" s="385"/>
      <c r="AS20" s="388"/>
      <c r="AT20" s="390"/>
      <c r="AU20" s="523"/>
      <c r="AV20" s="371"/>
      <c r="AW20" s="372"/>
      <c r="AX20" s="373"/>
      <c r="AY20" s="341"/>
      <c r="AZ20" s="340"/>
      <c r="BA20" s="341"/>
      <c r="BB20" s="368"/>
      <c r="BC20" s="369"/>
      <c r="BD20" s="370"/>
      <c r="BE20" s="313"/>
      <c r="BF20" s="315"/>
      <c r="CA20" s="78" t="str">
        <f t="shared" si="5"/>
        <v/>
      </c>
      <c r="CB20" s="79">
        <f t="shared" si="6"/>
        <v>0</v>
      </c>
      <c r="CC20" s="79">
        <f t="shared" si="7"/>
        <v>0</v>
      </c>
      <c r="CD20" s="77">
        <f>IF(ISERROR(VLOOKUP($CA20,【12月】月集計表!$CA:$CC,2,FALSE))=TRUE,0,VLOOKUP($CA20,【12月】月集計表!$CA:$CC,2,FALSE))</f>
        <v>0</v>
      </c>
      <c r="CE20" s="77">
        <f>IF(ISERROR(VLOOKUP($CA20,【12月】月集計表!$CA:$CC,3,FALSE))=TRUE,0,VLOOKUP($CA20,【12月】月集計表!$CA:$CC,3,FALSE))</f>
        <v>0</v>
      </c>
    </row>
    <row r="21" spans="1:83" ht="16.5" customHeight="1">
      <c r="A21" s="453"/>
      <c r="B21" s="148"/>
      <c r="C21" s="20">
        <v>11</v>
      </c>
      <c r="D21" s="24"/>
      <c r="E21" s="151"/>
      <c r="F21" s="21"/>
      <c r="G21" s="22"/>
      <c r="H21" s="22"/>
      <c r="I21" s="22"/>
      <c r="J21" s="22"/>
      <c r="K21" s="22"/>
      <c r="L21" s="22"/>
      <c r="M21" s="22"/>
      <c r="N21" s="22"/>
      <c r="O21" s="22"/>
      <c r="P21" s="22"/>
      <c r="Q21" s="22"/>
      <c r="R21" s="22"/>
      <c r="S21" s="22"/>
      <c r="T21" s="22"/>
      <c r="U21" s="22"/>
      <c r="V21" s="22"/>
      <c r="W21" s="22"/>
      <c r="X21" s="22"/>
      <c r="Y21" s="22"/>
      <c r="Z21" s="22"/>
      <c r="AA21" s="22"/>
      <c r="AB21" s="22"/>
      <c r="AC21" s="22"/>
      <c r="AD21" s="22"/>
      <c r="AE21" s="22"/>
      <c r="AF21" s="22"/>
      <c r="AG21" s="22"/>
      <c r="AH21" s="22"/>
      <c r="AI21" s="22"/>
      <c r="AJ21" s="70"/>
      <c r="AK21" s="70"/>
      <c r="AL21" s="23">
        <f t="shared" si="1"/>
        <v>0</v>
      </c>
      <c r="AM21" s="23">
        <f t="shared" si="2"/>
        <v>0</v>
      </c>
      <c r="AN21" s="23">
        <f t="shared" si="3"/>
        <v>0</v>
      </c>
      <c r="AO21" s="23">
        <f t="shared" si="4"/>
        <v>0</v>
      </c>
      <c r="AR21" s="385"/>
      <c r="AS21" s="343" t="str">
        <f ca="1">IF(AS19="","",IFERROR(INDEX(INDIRECT("$B$" &amp; AS19+11 &amp;  ":$F$31"),MATCH("FW1",INDIRECT("$B$" &amp; AS19+11 &amp; ":$B$31"),0),2),""))</f>
        <v/>
      </c>
      <c r="AT21" s="344"/>
      <c r="AU21" s="359" t="str">
        <f ca="1">IF(AS19="","",IFERROR(INDEX(INDIRECT("$B$" &amp; AS19+11 &amp;  ":$F$31"),MATCH("FW1",INDIRECT("$B$" &amp; AS19+11 &amp; ":$B$31"),0),5),""))</f>
        <v/>
      </c>
      <c r="AV21" s="368"/>
      <c r="AW21" s="372">
        <f t="shared" ref="AW21" si="8">IF($BM$12*90000&lt;=AV21,$BM$12*90000,AV21)</f>
        <v>0</v>
      </c>
      <c r="AX21" s="373"/>
      <c r="AY21" s="341">
        <f>IF(10000&lt;=AX21,10000,AX21)</f>
        <v>0</v>
      </c>
      <c r="AZ21" s="340"/>
      <c r="BA21" s="341">
        <f>IF(20000&lt;=AZ21,20000,AZ21)</f>
        <v>0</v>
      </c>
      <c r="BB21" s="368"/>
      <c r="BC21" s="369"/>
      <c r="BD21" s="370"/>
      <c r="BE21" s="313"/>
      <c r="BF21" s="315"/>
      <c r="CA21" s="78" t="str">
        <f t="shared" si="5"/>
        <v/>
      </c>
      <c r="CB21" s="79">
        <f t="shared" si="6"/>
        <v>0</v>
      </c>
      <c r="CC21" s="79">
        <f t="shared" si="7"/>
        <v>0</v>
      </c>
      <c r="CD21" s="77">
        <f>IF(ISERROR(VLOOKUP($CA21,【12月】月集計表!$CA:$CC,2,FALSE))=TRUE,0,VLOOKUP($CA21,【12月】月集計表!$CA:$CC,2,FALSE))</f>
        <v>0</v>
      </c>
      <c r="CE21" s="77">
        <f>IF(ISERROR(VLOOKUP($CA21,【12月】月集計表!$CA:$CC,3,FALSE))=TRUE,0,VLOOKUP($CA21,【12月】月集計表!$CA:$CC,3,FALSE))</f>
        <v>0</v>
      </c>
    </row>
    <row r="22" spans="1:83" ht="16.5" customHeight="1">
      <c r="A22" s="453"/>
      <c r="B22" s="148"/>
      <c r="C22" s="20">
        <v>12</v>
      </c>
      <c r="D22" s="24"/>
      <c r="E22" s="151"/>
      <c r="F22" s="25"/>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70"/>
      <c r="AK22" s="70"/>
      <c r="AL22" s="23">
        <f t="shared" si="1"/>
        <v>0</v>
      </c>
      <c r="AM22" s="23">
        <f t="shared" si="2"/>
        <v>0</v>
      </c>
      <c r="AN22" s="23">
        <f t="shared" si="3"/>
        <v>0</v>
      </c>
      <c r="AO22" s="23">
        <f t="shared" si="4"/>
        <v>0</v>
      </c>
      <c r="AR22" s="385"/>
      <c r="AS22" s="343"/>
      <c r="AT22" s="345"/>
      <c r="AU22" s="360"/>
      <c r="AV22" s="371"/>
      <c r="AW22" s="372"/>
      <c r="AX22" s="373"/>
      <c r="AY22" s="341"/>
      <c r="AZ22" s="340"/>
      <c r="BA22" s="341"/>
      <c r="BB22" s="368"/>
      <c r="BC22" s="369"/>
      <c r="BD22" s="370"/>
      <c r="BE22" s="313"/>
      <c r="BF22" s="315"/>
      <c r="CA22" s="78" t="str">
        <f t="shared" si="5"/>
        <v/>
      </c>
      <c r="CB22" s="79">
        <f t="shared" si="6"/>
        <v>0</v>
      </c>
      <c r="CC22" s="79">
        <f t="shared" si="7"/>
        <v>0</v>
      </c>
      <c r="CD22" s="77">
        <f>IF(ISERROR(VLOOKUP($CA22,【12月】月集計表!$CA:$CC,2,FALSE))=TRUE,0,VLOOKUP($CA22,【12月】月集計表!$CA:$CC,2,FALSE))</f>
        <v>0</v>
      </c>
      <c r="CE22" s="77">
        <f>IF(ISERROR(VLOOKUP($CA22,【12月】月集計表!$CA:$CC,3,FALSE))=TRUE,0,VLOOKUP($CA22,【12月】月集計表!$CA:$CC,3,FALSE))</f>
        <v>0</v>
      </c>
    </row>
    <row r="23" spans="1:83" ht="16.5" customHeight="1">
      <c r="A23" s="453"/>
      <c r="B23" s="148"/>
      <c r="C23" s="20">
        <v>13</v>
      </c>
      <c r="D23" s="24"/>
      <c r="E23" s="151"/>
      <c r="F23" s="25"/>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70"/>
      <c r="AK23" s="70"/>
      <c r="AL23" s="23">
        <f t="shared" si="1"/>
        <v>0</v>
      </c>
      <c r="AM23" s="23">
        <f t="shared" si="2"/>
        <v>0</v>
      </c>
      <c r="AN23" s="23">
        <f t="shared" si="3"/>
        <v>0</v>
      </c>
      <c r="AO23" s="23">
        <f t="shared" si="4"/>
        <v>0</v>
      </c>
      <c r="AR23" s="385"/>
      <c r="AS23" s="343" t="str">
        <f ca="1">IF(AS21="","",IFERROR(INDEX(INDIRECT("$B$" &amp; AS21+11 &amp;  ":$F$31"),MATCH("FW1",INDIRECT("$B$" &amp; AS21+11 &amp; ":$B$31"),0),2),""))</f>
        <v/>
      </c>
      <c r="AT23" s="344"/>
      <c r="AU23" s="346" t="str">
        <f ca="1">IF(AS21="","",IFERROR(INDEX(INDIRECT("$B$" &amp; AS21+11 &amp;  ":$F$31"),MATCH("FW1",INDIRECT("$B$" &amp; AS21+11 &amp; ":$B$31"),0),5),""))</f>
        <v/>
      </c>
      <c r="AV23" s="368"/>
      <c r="AW23" s="372">
        <f t="shared" ref="AW23" si="9">IF($BM$12*90000&lt;=AV23,$BM$12*90000,AV23)</f>
        <v>0</v>
      </c>
      <c r="AX23" s="373"/>
      <c r="AY23" s="341">
        <f>IF(10000&lt;=AX23,10000,AX23)</f>
        <v>0</v>
      </c>
      <c r="AZ23" s="340"/>
      <c r="BA23" s="341">
        <f>IF(20000&lt;=AZ23,20000,AZ23)</f>
        <v>0</v>
      </c>
      <c r="BB23" s="368"/>
      <c r="BC23" s="369"/>
      <c r="BD23" s="370"/>
      <c r="BE23" s="313"/>
      <c r="BF23" s="315"/>
      <c r="CA23" s="78" t="str">
        <f t="shared" si="5"/>
        <v/>
      </c>
      <c r="CB23" s="79">
        <f t="shared" si="6"/>
        <v>0</v>
      </c>
      <c r="CC23" s="79">
        <f t="shared" si="7"/>
        <v>0</v>
      </c>
      <c r="CD23" s="77">
        <f>IF(ISERROR(VLOOKUP($CA23,【12月】月集計表!$CA:$CC,2,FALSE))=TRUE,0,VLOOKUP($CA23,【12月】月集計表!$CA:$CC,2,FALSE))</f>
        <v>0</v>
      </c>
      <c r="CE23" s="77">
        <f>IF(ISERROR(VLOOKUP($CA23,【12月】月集計表!$CA:$CC,3,FALSE))=TRUE,0,VLOOKUP($CA23,【12月】月集計表!$CA:$CC,3,FALSE))</f>
        <v>0</v>
      </c>
    </row>
    <row r="24" spans="1:83" ht="16.5" customHeight="1">
      <c r="A24" s="453"/>
      <c r="B24" s="148"/>
      <c r="C24" s="20">
        <v>14</v>
      </c>
      <c r="D24" s="24"/>
      <c r="E24" s="151"/>
      <c r="F24" s="25"/>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70"/>
      <c r="AK24" s="70"/>
      <c r="AL24" s="23">
        <f t="shared" si="1"/>
        <v>0</v>
      </c>
      <c r="AM24" s="23">
        <f t="shared" si="2"/>
        <v>0</v>
      </c>
      <c r="AN24" s="23">
        <f t="shared" si="3"/>
        <v>0</v>
      </c>
      <c r="AO24" s="23">
        <f t="shared" si="4"/>
        <v>0</v>
      </c>
      <c r="AR24" s="385"/>
      <c r="AS24" s="343"/>
      <c r="AT24" s="345"/>
      <c r="AU24" s="523"/>
      <c r="AV24" s="371"/>
      <c r="AW24" s="372"/>
      <c r="AX24" s="373"/>
      <c r="AY24" s="341"/>
      <c r="AZ24" s="340"/>
      <c r="BA24" s="341"/>
      <c r="BB24" s="368"/>
      <c r="BC24" s="369"/>
      <c r="BD24" s="370"/>
      <c r="BE24" s="313"/>
      <c r="BF24" s="315"/>
      <c r="CA24" s="78" t="str">
        <f t="shared" si="5"/>
        <v/>
      </c>
      <c r="CB24" s="79">
        <f t="shared" si="6"/>
        <v>0</v>
      </c>
      <c r="CC24" s="79">
        <f t="shared" si="7"/>
        <v>0</v>
      </c>
      <c r="CD24" s="77">
        <f>IF(ISERROR(VLOOKUP($CA24,【12月】月集計表!$CA:$CC,2,FALSE))=TRUE,0,VLOOKUP($CA24,【12月】月集計表!$CA:$CC,2,FALSE))</f>
        <v>0</v>
      </c>
      <c r="CE24" s="77">
        <f>IF(ISERROR(VLOOKUP($CA24,【12月】月集計表!$CA:$CC,3,FALSE))=TRUE,0,VLOOKUP($CA24,【12月】月集計表!$CA:$CC,3,FALSE))</f>
        <v>0</v>
      </c>
    </row>
    <row r="25" spans="1:83" ht="16.5" customHeight="1">
      <c r="A25" s="453"/>
      <c r="B25" s="148"/>
      <c r="C25" s="20">
        <v>15</v>
      </c>
      <c r="D25" s="24"/>
      <c r="E25" s="151"/>
      <c r="F25" s="25"/>
      <c r="G25" s="22"/>
      <c r="H25" s="22"/>
      <c r="I25" s="22"/>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70"/>
      <c r="AK25" s="70"/>
      <c r="AL25" s="23">
        <f t="shared" si="1"/>
        <v>0</v>
      </c>
      <c r="AM25" s="23">
        <f t="shared" si="2"/>
        <v>0</v>
      </c>
      <c r="AN25" s="23">
        <f t="shared" si="3"/>
        <v>0</v>
      </c>
      <c r="AO25" s="23">
        <f t="shared" si="4"/>
        <v>0</v>
      </c>
      <c r="AR25" s="385"/>
      <c r="AS25" s="343" t="str">
        <f ca="1">IF(AS23="","",IFERROR(INDEX(INDIRECT("$B$" &amp; AS23+11 &amp;  ":$F$31"),MATCH("FW1",INDIRECT("$B$" &amp; AS23+11 &amp; ":$B$31"),0),2),""))</f>
        <v/>
      </c>
      <c r="AT25" s="344"/>
      <c r="AU25" s="346" t="str">
        <f ca="1">IF(AS23="","",IFERROR(INDEX(INDIRECT("$B$" &amp; AS23+11 &amp;  ":$F$31"),MATCH("FW1",INDIRECT("$B$" &amp; AS23+11 &amp; ":$B$31"),0),5),""))</f>
        <v/>
      </c>
      <c r="AV25" s="368"/>
      <c r="AW25" s="372">
        <f t="shared" ref="AW25" si="10">IF($BM$12*90000&lt;=AV25,$BM$12*90000,AV25)</f>
        <v>0</v>
      </c>
      <c r="AX25" s="373"/>
      <c r="AY25" s="341">
        <f>IF(10000&lt;=AX25,10000,AX25)</f>
        <v>0</v>
      </c>
      <c r="AZ25" s="340"/>
      <c r="BA25" s="341">
        <f>IF(20000&lt;=AZ25,20000,AZ25)</f>
        <v>0</v>
      </c>
      <c r="BB25" s="368"/>
      <c r="BC25" s="369"/>
      <c r="BD25" s="370"/>
      <c r="BE25" s="313"/>
      <c r="BF25" s="315"/>
      <c r="CA25" s="78" t="str">
        <f t="shared" si="5"/>
        <v/>
      </c>
      <c r="CB25" s="79">
        <f t="shared" si="6"/>
        <v>0</v>
      </c>
      <c r="CC25" s="79">
        <f t="shared" si="7"/>
        <v>0</v>
      </c>
      <c r="CD25" s="77">
        <f>IF(ISERROR(VLOOKUP($CA25,【12月】月集計表!$CA:$CC,2,FALSE))=TRUE,0,VLOOKUP($CA25,【12月】月集計表!$CA:$CC,2,FALSE))</f>
        <v>0</v>
      </c>
      <c r="CE25" s="77">
        <f>IF(ISERROR(VLOOKUP($CA25,【12月】月集計表!$CA:$CC,3,FALSE))=TRUE,0,VLOOKUP($CA25,【12月】月集計表!$CA:$CC,3,FALSE))</f>
        <v>0</v>
      </c>
    </row>
    <row r="26" spans="1:83" ht="16.5" customHeight="1">
      <c r="A26" s="453"/>
      <c r="B26" s="148"/>
      <c r="C26" s="20">
        <v>16</v>
      </c>
      <c r="D26" s="24"/>
      <c r="E26" s="151"/>
      <c r="F26" s="25"/>
      <c r="G26" s="22"/>
      <c r="H26" s="22"/>
      <c r="I26" s="22"/>
      <c r="J26" s="22"/>
      <c r="K26" s="22"/>
      <c r="L26" s="22"/>
      <c r="M26" s="22"/>
      <c r="N26" s="22"/>
      <c r="O26" s="22"/>
      <c r="P26" s="22"/>
      <c r="Q26" s="22"/>
      <c r="R26" s="22"/>
      <c r="S26" s="22"/>
      <c r="T26" s="22"/>
      <c r="U26" s="22"/>
      <c r="V26" s="22"/>
      <c r="W26" s="22"/>
      <c r="X26" s="22"/>
      <c r="Y26" s="22"/>
      <c r="Z26" s="22"/>
      <c r="AA26" s="22"/>
      <c r="AB26" s="22"/>
      <c r="AC26" s="22"/>
      <c r="AD26" s="22"/>
      <c r="AE26" s="22"/>
      <c r="AF26" s="22"/>
      <c r="AG26" s="22"/>
      <c r="AH26" s="22"/>
      <c r="AI26" s="22"/>
      <c r="AJ26" s="70"/>
      <c r="AK26" s="70"/>
      <c r="AL26" s="23">
        <f t="shared" si="1"/>
        <v>0</v>
      </c>
      <c r="AM26" s="23">
        <f t="shared" si="2"/>
        <v>0</v>
      </c>
      <c r="AN26" s="23">
        <f t="shared" si="3"/>
        <v>0</v>
      </c>
      <c r="AO26" s="23">
        <f t="shared" si="4"/>
        <v>0</v>
      </c>
      <c r="AR26" s="385"/>
      <c r="AS26" s="343"/>
      <c r="AT26" s="345"/>
      <c r="AU26" s="523"/>
      <c r="AV26" s="371"/>
      <c r="AW26" s="372"/>
      <c r="AX26" s="373"/>
      <c r="AY26" s="341"/>
      <c r="AZ26" s="340"/>
      <c r="BA26" s="341"/>
      <c r="BB26" s="368"/>
      <c r="BC26" s="369"/>
      <c r="BD26" s="370"/>
      <c r="BE26" s="313"/>
      <c r="BF26" s="315"/>
      <c r="CA26" s="78" t="str">
        <f t="shared" si="5"/>
        <v/>
      </c>
      <c r="CB26" s="79">
        <f t="shared" si="6"/>
        <v>0</v>
      </c>
      <c r="CC26" s="79">
        <f t="shared" si="7"/>
        <v>0</v>
      </c>
      <c r="CD26" s="77">
        <f>IF(ISERROR(VLOOKUP($CA26,【12月】月集計表!$CA:$CC,2,FALSE))=TRUE,0,VLOOKUP($CA26,【12月】月集計表!$CA:$CC,2,FALSE))</f>
        <v>0</v>
      </c>
      <c r="CE26" s="77">
        <f>IF(ISERROR(VLOOKUP($CA26,【12月】月集計表!$CA:$CC,3,FALSE))=TRUE,0,VLOOKUP($CA26,【12月】月集計表!$CA:$CC,3,FALSE))</f>
        <v>0</v>
      </c>
    </row>
    <row r="27" spans="1:83" ht="16.5" customHeight="1">
      <c r="A27" s="453"/>
      <c r="B27" s="148"/>
      <c r="C27" s="20">
        <v>17</v>
      </c>
      <c r="D27" s="24"/>
      <c r="E27" s="151"/>
      <c r="F27" s="25"/>
      <c r="G27" s="22"/>
      <c r="H27" s="22"/>
      <c r="I27" s="22"/>
      <c r="J27" s="22"/>
      <c r="K27" s="22"/>
      <c r="L27" s="22"/>
      <c r="M27" s="22"/>
      <c r="N27" s="22"/>
      <c r="O27" s="22"/>
      <c r="P27" s="22"/>
      <c r="Q27" s="22"/>
      <c r="R27" s="22"/>
      <c r="S27" s="22"/>
      <c r="T27" s="22"/>
      <c r="U27" s="22"/>
      <c r="V27" s="22"/>
      <c r="W27" s="22"/>
      <c r="X27" s="22"/>
      <c r="Y27" s="22"/>
      <c r="Z27" s="22"/>
      <c r="AA27" s="22"/>
      <c r="AB27" s="22"/>
      <c r="AC27" s="22"/>
      <c r="AD27" s="22"/>
      <c r="AE27" s="22"/>
      <c r="AF27" s="22"/>
      <c r="AG27" s="22"/>
      <c r="AH27" s="22"/>
      <c r="AI27" s="22"/>
      <c r="AJ27" s="70"/>
      <c r="AK27" s="70"/>
      <c r="AL27" s="23">
        <f t="shared" si="1"/>
        <v>0</v>
      </c>
      <c r="AM27" s="23">
        <f t="shared" si="2"/>
        <v>0</v>
      </c>
      <c r="AN27" s="23">
        <f t="shared" si="3"/>
        <v>0</v>
      </c>
      <c r="AO27" s="23">
        <f t="shared" si="4"/>
        <v>0</v>
      </c>
      <c r="AR27" s="385"/>
      <c r="AS27" s="343" t="str">
        <f ca="1">IF(AS25="","",IFERROR(INDEX(INDIRECT("$B$" &amp; AS25+11 &amp;  ":$F$31"),MATCH("FW1",INDIRECT("$B$" &amp; AS25+11 &amp; ":$B$31"),0),2),""))</f>
        <v/>
      </c>
      <c r="AT27" s="344"/>
      <c r="AU27" s="346" t="str">
        <f ca="1">IF(AS25="","",IFERROR(INDEX(INDIRECT("$B$" &amp; AS25+11 &amp;  ":$F$31"),MATCH("FW1",INDIRECT("$B$" &amp; AS25+11 &amp; ":$B$31"),0),5),""))</f>
        <v/>
      </c>
      <c r="AV27" s="368"/>
      <c r="AW27" s="372">
        <f t="shared" ref="AW27" si="11">IF($BM$12*90000&lt;=AV27,$BM$12*90000,AV27)</f>
        <v>0</v>
      </c>
      <c r="AX27" s="373"/>
      <c r="AY27" s="341">
        <f>IF(10000&lt;=AX27,10000,AX27)</f>
        <v>0</v>
      </c>
      <c r="AZ27" s="340"/>
      <c r="BA27" s="341">
        <f>IF(20000&lt;=AZ27,20000,AZ27)</f>
        <v>0</v>
      </c>
      <c r="BB27" s="368"/>
      <c r="BC27" s="369"/>
      <c r="BD27" s="370"/>
      <c r="BE27" s="313"/>
      <c r="BF27" s="315"/>
      <c r="CA27" s="78" t="str">
        <f t="shared" si="5"/>
        <v/>
      </c>
      <c r="CB27" s="79">
        <f t="shared" si="6"/>
        <v>0</v>
      </c>
      <c r="CC27" s="79">
        <f t="shared" si="7"/>
        <v>0</v>
      </c>
      <c r="CD27" s="77">
        <f>IF(ISERROR(VLOOKUP($CA27,【12月】月集計表!$CA:$CC,2,FALSE))=TRUE,0,VLOOKUP($CA27,【12月】月集計表!$CA:$CC,2,FALSE))</f>
        <v>0</v>
      </c>
      <c r="CE27" s="77">
        <f>IF(ISERROR(VLOOKUP($CA27,【12月】月集計表!$CA:$CC,3,FALSE))=TRUE,0,VLOOKUP($CA27,【12月】月集計表!$CA:$CC,3,FALSE))</f>
        <v>0</v>
      </c>
    </row>
    <row r="28" spans="1:83" ht="16.5" customHeight="1" thickBot="1">
      <c r="A28" s="453"/>
      <c r="B28" s="148"/>
      <c r="C28" s="20">
        <v>18</v>
      </c>
      <c r="D28" s="24"/>
      <c r="E28" s="151"/>
      <c r="F28" s="25"/>
      <c r="G28" s="22"/>
      <c r="H28" s="22"/>
      <c r="I28" s="22"/>
      <c r="J28" s="22"/>
      <c r="K28" s="22"/>
      <c r="L28" s="22"/>
      <c r="M28" s="22"/>
      <c r="N28" s="22"/>
      <c r="O28" s="22"/>
      <c r="P28" s="22"/>
      <c r="Q28" s="22"/>
      <c r="R28" s="22"/>
      <c r="S28" s="22"/>
      <c r="T28" s="22"/>
      <c r="U28" s="22"/>
      <c r="V28" s="22"/>
      <c r="W28" s="22"/>
      <c r="X28" s="22"/>
      <c r="Y28" s="22"/>
      <c r="Z28" s="22"/>
      <c r="AA28" s="22"/>
      <c r="AB28" s="22"/>
      <c r="AC28" s="22"/>
      <c r="AD28" s="22"/>
      <c r="AE28" s="22"/>
      <c r="AF28" s="22"/>
      <c r="AG28" s="22"/>
      <c r="AH28" s="22"/>
      <c r="AI28" s="22"/>
      <c r="AJ28" s="70"/>
      <c r="AK28" s="70"/>
      <c r="AL28" s="23">
        <f t="shared" si="1"/>
        <v>0</v>
      </c>
      <c r="AM28" s="23">
        <f t="shared" si="2"/>
        <v>0</v>
      </c>
      <c r="AN28" s="23">
        <f t="shared" si="3"/>
        <v>0</v>
      </c>
      <c r="AO28" s="23">
        <f t="shared" si="4"/>
        <v>0</v>
      </c>
      <c r="AR28" s="386"/>
      <c r="AS28" s="349"/>
      <c r="AT28" s="350"/>
      <c r="AU28" s="525"/>
      <c r="AV28" s="392"/>
      <c r="AW28" s="374"/>
      <c r="AX28" s="375"/>
      <c r="AY28" s="353"/>
      <c r="AZ28" s="354"/>
      <c r="BA28" s="353"/>
      <c r="BB28" s="376"/>
      <c r="BC28" s="377"/>
      <c r="BD28" s="378"/>
      <c r="BE28" s="314"/>
      <c r="BF28" s="316"/>
      <c r="CA28" s="78" t="str">
        <f t="shared" si="5"/>
        <v/>
      </c>
      <c r="CB28" s="79">
        <f t="shared" si="6"/>
        <v>0</v>
      </c>
      <c r="CC28" s="79">
        <f t="shared" si="7"/>
        <v>0</v>
      </c>
      <c r="CD28" s="77">
        <f>IF(ISERROR(VLOOKUP($CA28,【12月】月集計表!$CA:$CC,2,FALSE))=TRUE,0,VLOOKUP($CA28,【12月】月集計表!$CA:$CC,2,FALSE))</f>
        <v>0</v>
      </c>
      <c r="CE28" s="77">
        <f>IF(ISERROR(VLOOKUP($CA28,【12月】月集計表!$CA:$CC,3,FALSE))=TRUE,0,VLOOKUP($CA28,【12月】月集計表!$CA:$CC,3,FALSE))</f>
        <v>0</v>
      </c>
    </row>
    <row r="29" spans="1:83" ht="16.5" customHeight="1">
      <c r="A29" s="453"/>
      <c r="B29" s="148"/>
      <c r="C29" s="20">
        <v>19</v>
      </c>
      <c r="D29" s="24"/>
      <c r="E29" s="151"/>
      <c r="F29" s="25"/>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70"/>
      <c r="AK29" s="70"/>
      <c r="AL29" s="23">
        <f t="shared" si="1"/>
        <v>0</v>
      </c>
      <c r="AM29" s="23">
        <f t="shared" si="2"/>
        <v>0</v>
      </c>
      <c r="AN29" s="23">
        <f t="shared" si="3"/>
        <v>0</v>
      </c>
      <c r="AO29" s="23">
        <f t="shared" si="4"/>
        <v>0</v>
      </c>
      <c r="AR29" s="384" t="s">
        <v>137</v>
      </c>
      <c r="AS29" s="387" t="str">
        <f>IFERROR(INDEX($B$11:$F$31,MATCH("FW2",$B$11:$B$31,0),2),"")</f>
        <v/>
      </c>
      <c r="AT29" s="389"/>
      <c r="AU29" s="391" t="str">
        <f>IFERROR(INDEX($B$11:$F$31,MATCH("FW2",$B$11:$B$31,0),5),"")</f>
        <v/>
      </c>
      <c r="AV29" s="365"/>
      <c r="AW29" s="367">
        <f>IF(90000&lt;=AV29,90000,AV29)</f>
        <v>0</v>
      </c>
      <c r="AX29" s="365"/>
      <c r="AY29" s="361">
        <f>IF(10000&lt;=AX29,10000,AX29)</f>
        <v>0</v>
      </c>
      <c r="AZ29" s="362"/>
      <c r="BA29" s="363"/>
      <c r="BB29" s="362"/>
      <c r="BC29" s="366"/>
      <c r="BD29" s="356"/>
      <c r="BE29" s="357"/>
      <c r="BF29" s="358"/>
      <c r="CA29" s="78" t="str">
        <f t="shared" si="5"/>
        <v/>
      </c>
      <c r="CB29" s="79">
        <f t="shared" si="6"/>
        <v>0</v>
      </c>
      <c r="CC29" s="79">
        <f t="shared" si="7"/>
        <v>0</v>
      </c>
      <c r="CD29" s="77">
        <f>IF(ISERROR(VLOOKUP($CA29,【12月】月集計表!$CA:$CC,2,FALSE))=TRUE,0,VLOOKUP($CA29,【12月】月集計表!$CA:$CC,2,FALSE))</f>
        <v>0</v>
      </c>
      <c r="CE29" s="77">
        <f>IF(ISERROR(VLOOKUP($CA29,【12月】月集計表!$CA:$CC,3,FALSE))=TRUE,0,VLOOKUP($CA29,【12月】月集計表!$CA:$CC,3,FALSE))</f>
        <v>0</v>
      </c>
    </row>
    <row r="30" spans="1:83" ht="16.5" customHeight="1" thickBot="1">
      <c r="A30" s="453"/>
      <c r="B30" s="149"/>
      <c r="C30" s="20">
        <v>20</v>
      </c>
      <c r="D30" s="63"/>
      <c r="E30" s="152"/>
      <c r="F30" s="26"/>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71"/>
      <c r="AK30" s="71"/>
      <c r="AL30" s="28">
        <f>COUNTA(G30:AK30)-COUNTIF(G30:AK30,"集")-COUNTIF(G30:AK30,"休")-COUNTIF(G30:AK30,"外")</f>
        <v>0</v>
      </c>
      <c r="AM30" s="28">
        <f t="shared" si="2"/>
        <v>0</v>
      </c>
      <c r="AN30" s="28">
        <f t="shared" si="3"/>
        <v>0</v>
      </c>
      <c r="AO30" s="28">
        <f t="shared" si="4"/>
        <v>0</v>
      </c>
      <c r="AR30" s="385"/>
      <c r="AS30" s="388"/>
      <c r="AT30" s="390"/>
      <c r="AU30" s="523"/>
      <c r="AV30" s="348"/>
      <c r="AW30" s="341"/>
      <c r="AX30" s="340"/>
      <c r="AY30" s="341"/>
      <c r="AZ30" s="335"/>
      <c r="BA30" s="342"/>
      <c r="BB30" s="335"/>
      <c r="BC30" s="334"/>
      <c r="BD30" s="338"/>
      <c r="BE30" s="313"/>
      <c r="BF30" s="315"/>
      <c r="CA30" s="78" t="str">
        <f t="shared" si="5"/>
        <v/>
      </c>
      <c r="CB30" s="79">
        <f t="shared" si="6"/>
        <v>0</v>
      </c>
      <c r="CC30" s="79">
        <f t="shared" si="7"/>
        <v>0</v>
      </c>
      <c r="CD30" s="77">
        <f>IF(ISERROR(VLOOKUP($CA30,【12月】月集計表!$CA:$CC,2,FALSE))=TRUE,0,VLOOKUP($CA30,【12月】月集計表!$CA:$CC,2,FALSE))</f>
        <v>0</v>
      </c>
      <c r="CE30" s="77">
        <f>IF(ISERROR(VLOOKUP($CA30,【12月】月集計表!$CA:$CC,3,FALSE))=TRUE,0,VLOOKUP($CA30,【12月】月集計表!$CA:$CC,3,FALSE))</f>
        <v>0</v>
      </c>
    </row>
    <row r="31" spans="1:83" ht="16.5" customHeight="1" thickBot="1">
      <c r="A31" s="454"/>
      <c r="B31" s="501" t="s">
        <v>33</v>
      </c>
      <c r="C31" s="502"/>
      <c r="D31" s="502"/>
      <c r="E31" s="502"/>
      <c r="F31" s="503"/>
      <c r="G31" s="144">
        <f>COUNTA(G11:G30)-COUNTIF(G11:G30,"外")-COUNTIF(G11:G30,"休")-COUNTIF(G11:G30,"集")</f>
        <v>0</v>
      </c>
      <c r="H31" s="144">
        <f t="shared" ref="H31:AK31" si="12">COUNTA(H11:H30)-COUNTIF(H11:H30,"外")-COUNTIF(H11:H30,"休")-COUNTIF(H11:H30,"集")</f>
        <v>0</v>
      </c>
      <c r="I31" s="144">
        <f t="shared" si="12"/>
        <v>0</v>
      </c>
      <c r="J31" s="144">
        <f t="shared" si="12"/>
        <v>0</v>
      </c>
      <c r="K31" s="144">
        <f t="shared" si="12"/>
        <v>0</v>
      </c>
      <c r="L31" s="144">
        <f t="shared" si="12"/>
        <v>0</v>
      </c>
      <c r="M31" s="144">
        <f t="shared" si="12"/>
        <v>0</v>
      </c>
      <c r="N31" s="144">
        <f t="shared" si="12"/>
        <v>0</v>
      </c>
      <c r="O31" s="144">
        <f t="shared" si="12"/>
        <v>0</v>
      </c>
      <c r="P31" s="30">
        <f t="shared" si="12"/>
        <v>0</v>
      </c>
      <c r="Q31" s="30">
        <f t="shared" si="12"/>
        <v>0</v>
      </c>
      <c r="R31" s="30">
        <f t="shared" si="12"/>
        <v>0</v>
      </c>
      <c r="S31" s="30">
        <f t="shared" si="12"/>
        <v>0</v>
      </c>
      <c r="T31" s="30">
        <f t="shared" si="12"/>
        <v>0</v>
      </c>
      <c r="U31" s="30">
        <f t="shared" si="12"/>
        <v>0</v>
      </c>
      <c r="V31" s="30">
        <f t="shared" si="12"/>
        <v>0</v>
      </c>
      <c r="W31" s="30">
        <f t="shared" si="12"/>
        <v>0</v>
      </c>
      <c r="X31" s="30">
        <f t="shared" si="12"/>
        <v>0</v>
      </c>
      <c r="Y31" s="30">
        <f t="shared" si="12"/>
        <v>0</v>
      </c>
      <c r="Z31" s="30">
        <f t="shared" si="12"/>
        <v>0</v>
      </c>
      <c r="AA31" s="30">
        <f t="shared" si="12"/>
        <v>0</v>
      </c>
      <c r="AB31" s="30">
        <f t="shared" si="12"/>
        <v>0</v>
      </c>
      <c r="AC31" s="30">
        <f t="shared" si="12"/>
        <v>0</v>
      </c>
      <c r="AD31" s="30">
        <f t="shared" si="12"/>
        <v>0</v>
      </c>
      <c r="AE31" s="30">
        <f t="shared" si="12"/>
        <v>0</v>
      </c>
      <c r="AF31" s="30">
        <f t="shared" si="12"/>
        <v>0</v>
      </c>
      <c r="AG31" s="30">
        <f t="shared" si="12"/>
        <v>0</v>
      </c>
      <c r="AH31" s="30">
        <f t="shared" si="12"/>
        <v>0</v>
      </c>
      <c r="AI31" s="31">
        <f t="shared" si="12"/>
        <v>0</v>
      </c>
      <c r="AJ31" s="72">
        <f t="shared" si="12"/>
        <v>0</v>
      </c>
      <c r="AK31" s="72">
        <f t="shared" si="12"/>
        <v>0</v>
      </c>
      <c r="AL31" s="75"/>
      <c r="AR31" s="385"/>
      <c r="AS31" s="343" t="str">
        <f ca="1">IF(AS29="","",IFERROR(INDEX(INDIRECT("$B$" &amp; AS29+11 &amp;  ":$F$31"),MATCH("FW2",INDIRECT("$B$" &amp; AS29+11 &amp; ":$B$31"),0),2),""))</f>
        <v/>
      </c>
      <c r="AT31" s="344"/>
      <c r="AU31" s="359" t="str">
        <f ca="1">IF(AS29="","",IFERROR(INDEX(INDIRECT("$B$" &amp; AS29+11 &amp;  ":$F$31"),MATCH("FW2",INDIRECT("$B$" &amp; AS29+11 &amp; ":$B$31"),0),5),""))</f>
        <v/>
      </c>
      <c r="AV31" s="340"/>
      <c r="AW31" s="341">
        <f>IF(90000&lt;=AV31,90000,AV31)</f>
        <v>0</v>
      </c>
      <c r="AX31" s="340"/>
      <c r="AY31" s="341">
        <f>IF(10000&lt;=AX31,10000,AX31)</f>
        <v>0</v>
      </c>
      <c r="AZ31" s="335"/>
      <c r="BA31" s="342"/>
      <c r="BB31" s="335"/>
      <c r="BC31" s="334"/>
      <c r="BD31" s="338"/>
      <c r="BE31" s="313"/>
      <c r="BF31" s="315"/>
    </row>
    <row r="32" spans="1:83" ht="18" customHeight="1" thickBot="1">
      <c r="A32" s="504" t="s">
        <v>34</v>
      </c>
      <c r="B32" s="502"/>
      <c r="C32" s="502"/>
      <c r="D32" s="502"/>
      <c r="E32" s="502"/>
      <c r="F32" s="503"/>
      <c r="G32" s="32">
        <f>IF(AND(G50&gt;=3,G31&gt;=5),1,0)+IF(AND(G50&gt;=2,G31&gt;=3),1,0)+IF(AND(G50&gt;=1,G31&gt;=1),1,0)</f>
        <v>0</v>
      </c>
      <c r="H32" s="32">
        <f t="shared" ref="H32:AK32" si="13">IF(AND(H50&gt;=3,H31&gt;=5),1,0)+IF(AND(H50&gt;=2,H31&gt;=3),1,0)++IF(AND(H50&gt;=1,H31&gt;=1),1,0)</f>
        <v>0</v>
      </c>
      <c r="I32" s="32">
        <f t="shared" si="13"/>
        <v>0</v>
      </c>
      <c r="J32" s="32">
        <f t="shared" si="13"/>
        <v>0</v>
      </c>
      <c r="K32" s="32">
        <f t="shared" si="13"/>
        <v>0</v>
      </c>
      <c r="L32" s="32">
        <f t="shared" si="13"/>
        <v>0</v>
      </c>
      <c r="M32" s="32">
        <f t="shared" si="13"/>
        <v>0</v>
      </c>
      <c r="N32" s="32">
        <f t="shared" si="13"/>
        <v>0</v>
      </c>
      <c r="O32" s="32">
        <f t="shared" si="13"/>
        <v>0</v>
      </c>
      <c r="P32" s="31">
        <f t="shared" si="13"/>
        <v>0</v>
      </c>
      <c r="Q32" s="31">
        <f t="shared" si="13"/>
        <v>0</v>
      </c>
      <c r="R32" s="31">
        <f t="shared" si="13"/>
        <v>0</v>
      </c>
      <c r="S32" s="31">
        <f t="shared" si="13"/>
        <v>0</v>
      </c>
      <c r="T32" s="31">
        <f t="shared" si="13"/>
        <v>0</v>
      </c>
      <c r="U32" s="31">
        <f t="shared" si="13"/>
        <v>0</v>
      </c>
      <c r="V32" s="31">
        <f t="shared" si="13"/>
        <v>0</v>
      </c>
      <c r="W32" s="31">
        <f t="shared" si="13"/>
        <v>0</v>
      </c>
      <c r="X32" s="31">
        <f t="shared" si="13"/>
        <v>0</v>
      </c>
      <c r="Y32" s="31">
        <f t="shared" si="13"/>
        <v>0</v>
      </c>
      <c r="Z32" s="31">
        <f t="shared" si="13"/>
        <v>0</v>
      </c>
      <c r="AA32" s="31">
        <f t="shared" si="13"/>
        <v>0</v>
      </c>
      <c r="AB32" s="31">
        <f t="shared" si="13"/>
        <v>0</v>
      </c>
      <c r="AC32" s="31">
        <f t="shared" si="13"/>
        <v>0</v>
      </c>
      <c r="AD32" s="31">
        <f t="shared" si="13"/>
        <v>0</v>
      </c>
      <c r="AE32" s="31">
        <f t="shared" si="13"/>
        <v>0</v>
      </c>
      <c r="AF32" s="31">
        <f t="shared" si="13"/>
        <v>0</v>
      </c>
      <c r="AG32" s="31">
        <f t="shared" si="13"/>
        <v>0</v>
      </c>
      <c r="AH32" s="31">
        <f t="shared" si="13"/>
        <v>0</v>
      </c>
      <c r="AI32" s="31">
        <f t="shared" si="13"/>
        <v>0</v>
      </c>
      <c r="AJ32" s="72">
        <f t="shared" si="13"/>
        <v>0</v>
      </c>
      <c r="AK32" s="72">
        <f t="shared" si="13"/>
        <v>0</v>
      </c>
      <c r="AL32" s="75"/>
      <c r="AP32" s="13"/>
      <c r="AQ32" s="13"/>
      <c r="AR32" s="385"/>
      <c r="AS32" s="343"/>
      <c r="AT32" s="345"/>
      <c r="AU32" s="360"/>
      <c r="AV32" s="348"/>
      <c r="AW32" s="341"/>
      <c r="AX32" s="340"/>
      <c r="AY32" s="341"/>
      <c r="AZ32" s="335"/>
      <c r="BA32" s="342"/>
      <c r="BB32" s="335"/>
      <c r="BC32" s="334"/>
      <c r="BD32" s="338"/>
      <c r="BE32" s="313"/>
      <c r="BF32" s="315"/>
    </row>
    <row r="33" spans="1:83" ht="16.5" customHeight="1" thickBot="1">
      <c r="A33" s="504" t="s">
        <v>35</v>
      </c>
      <c r="B33" s="502"/>
      <c r="C33" s="502"/>
      <c r="D33" s="502"/>
      <c r="E33" s="502"/>
      <c r="F33" s="503"/>
      <c r="G33" s="33"/>
      <c r="H33" s="33"/>
      <c r="I33" s="33"/>
      <c r="J33" s="33"/>
      <c r="K33" s="33"/>
      <c r="L33" s="33"/>
      <c r="M33" s="33"/>
      <c r="N33" s="33"/>
      <c r="O33" s="33"/>
      <c r="P33" s="34"/>
      <c r="Q33" s="34"/>
      <c r="R33" s="34"/>
      <c r="S33" s="34"/>
      <c r="T33" s="34"/>
      <c r="U33" s="34"/>
      <c r="V33" s="34"/>
      <c r="W33" s="34"/>
      <c r="X33" s="34"/>
      <c r="Y33" s="34"/>
      <c r="Z33" s="34"/>
      <c r="AA33" s="34"/>
      <c r="AB33" s="34"/>
      <c r="AC33" s="34"/>
      <c r="AD33" s="34"/>
      <c r="AE33" s="34"/>
      <c r="AF33" s="34"/>
      <c r="AG33" s="34"/>
      <c r="AH33" s="34"/>
      <c r="AI33" s="34"/>
      <c r="AJ33" s="73"/>
      <c r="AK33" s="73"/>
      <c r="AL33" s="75"/>
      <c r="AP33" s="13"/>
      <c r="AQ33" s="13"/>
      <c r="AR33" s="385"/>
      <c r="AS33" s="343" t="str">
        <f ca="1">IF(AS31="","",IFERROR(INDEX(INDIRECT("$B$" &amp; AS31+11 &amp;  ":$F$31"),MATCH("FW2",INDIRECT("$B$" &amp; AS31+11 &amp; ":$B$31"),0),2),""))</f>
        <v/>
      </c>
      <c r="AT33" s="344"/>
      <c r="AU33" s="346" t="str">
        <f ca="1">IF(AS31="","",IFERROR(INDEX(INDIRECT("$B$" &amp; AS31+11 &amp;  ":$F$31"),MATCH("FW2",INDIRECT("$B$" &amp; AS31+11 &amp; ":$B$31"),0),5),""))</f>
        <v/>
      </c>
      <c r="AV33" s="340"/>
      <c r="AW33" s="341">
        <f>IF(90000&lt;=AV33,90000,AV33)</f>
        <v>0</v>
      </c>
      <c r="AX33" s="340"/>
      <c r="AY33" s="341">
        <f>IF(10000&lt;=AX33,10000,AX33)</f>
        <v>0</v>
      </c>
      <c r="AZ33" s="335"/>
      <c r="BA33" s="342"/>
      <c r="BB33" s="335"/>
      <c r="BC33" s="334"/>
      <c r="BD33" s="338"/>
      <c r="BE33" s="313"/>
      <c r="BF33" s="315"/>
    </row>
    <row r="34" spans="1:83" ht="16.5" customHeight="1" thickBot="1">
      <c r="AO34" s="35"/>
      <c r="AP34" s="13"/>
      <c r="AQ34" s="13"/>
      <c r="AR34" s="385"/>
      <c r="AS34" s="343"/>
      <c r="AT34" s="345"/>
      <c r="AU34" s="523"/>
      <c r="AV34" s="348"/>
      <c r="AW34" s="341"/>
      <c r="AX34" s="340"/>
      <c r="AY34" s="341"/>
      <c r="AZ34" s="335"/>
      <c r="BA34" s="342"/>
      <c r="BB34" s="335"/>
      <c r="BC34" s="334"/>
      <c r="BD34" s="338"/>
      <c r="BE34" s="313"/>
      <c r="BF34" s="315"/>
      <c r="CA34" s="4"/>
      <c r="CB34" s="4"/>
      <c r="CC34" s="4"/>
      <c r="CD34" s="4"/>
      <c r="CE34" s="4"/>
    </row>
    <row r="35" spans="1:83" ht="20.100000000000001" customHeight="1">
      <c r="A35" s="442" t="s">
        <v>5</v>
      </c>
      <c r="B35" s="443"/>
      <c r="C35" s="461" t="s">
        <v>6</v>
      </c>
      <c r="D35" s="423"/>
      <c r="E35" s="499" t="s">
        <v>111</v>
      </c>
      <c r="F35" s="447" t="s">
        <v>8</v>
      </c>
      <c r="G35" s="465" t="s">
        <v>36</v>
      </c>
      <c r="H35" s="466"/>
      <c r="I35" s="466"/>
      <c r="J35" s="466"/>
      <c r="K35" s="466"/>
      <c r="L35" s="466"/>
      <c r="M35" s="466"/>
      <c r="N35" s="466"/>
      <c r="O35" s="466"/>
      <c r="P35" s="466"/>
      <c r="Q35" s="466"/>
      <c r="R35" s="466"/>
      <c r="S35" s="466"/>
      <c r="T35" s="466"/>
      <c r="U35" s="466"/>
      <c r="V35" s="466"/>
      <c r="W35" s="466"/>
      <c r="X35" s="466"/>
      <c r="Y35" s="466"/>
      <c r="Z35" s="466"/>
      <c r="AA35" s="466"/>
      <c r="AB35" s="466"/>
      <c r="AC35" s="466"/>
      <c r="AD35" s="466"/>
      <c r="AE35" s="466"/>
      <c r="AF35" s="466"/>
      <c r="AG35" s="466"/>
      <c r="AH35" s="466"/>
      <c r="AI35" s="466"/>
      <c r="AJ35" s="466"/>
      <c r="AK35" s="467"/>
      <c r="AL35" s="36" t="s">
        <v>37</v>
      </c>
      <c r="AM35" s="37" t="s">
        <v>38</v>
      </c>
      <c r="AN35" s="37" t="s">
        <v>39</v>
      </c>
      <c r="AO35" s="38" t="s">
        <v>40</v>
      </c>
      <c r="AR35" s="385"/>
      <c r="AS35" s="343" t="str">
        <f ca="1">IF(AS33="","",IFERROR(INDEX(INDIRECT("$B$" &amp; AS33+11 &amp;  ":$F$31"),MATCH("FW2",INDIRECT("$B$" &amp; AS33+11 &amp; ":$B$31"),0),2),""))</f>
        <v/>
      </c>
      <c r="AT35" s="344"/>
      <c r="AU35" s="346" t="str">
        <f ca="1">IF(AS33="","",IFERROR(INDEX(INDIRECT("$B$" &amp; AS33+11 &amp;  ":$F$31"),MATCH("FW2",INDIRECT("$B$" &amp; AS33+11 &amp; ":$B$31"),0),5),""))</f>
        <v/>
      </c>
      <c r="AV35" s="340"/>
      <c r="AW35" s="341">
        <f>IF(90000&lt;=AV35,90000,AV35)</f>
        <v>0</v>
      </c>
      <c r="AX35" s="340"/>
      <c r="AY35" s="341">
        <f>IF(10000&lt;=AX35,10000,AX35)</f>
        <v>0</v>
      </c>
      <c r="AZ35" s="335"/>
      <c r="BA35" s="342"/>
      <c r="BB35" s="335"/>
      <c r="BC35" s="334"/>
      <c r="BD35" s="338"/>
      <c r="BE35" s="313"/>
      <c r="BF35" s="315"/>
      <c r="CA35" s="4"/>
      <c r="CB35" s="4"/>
      <c r="CC35" s="4"/>
      <c r="CD35" s="4"/>
      <c r="CE35" s="4"/>
    </row>
    <row r="36" spans="1:83" ht="20.100000000000001" customHeight="1">
      <c r="A36" s="459"/>
      <c r="B36" s="460"/>
      <c r="C36" s="462"/>
      <c r="D36" s="463"/>
      <c r="E36" s="500"/>
      <c r="F36" s="464"/>
      <c r="G36" s="39">
        <f>日付!B12</f>
        <v>44562</v>
      </c>
      <c r="H36" s="39">
        <f>日付!C12</f>
        <v>44563</v>
      </c>
      <c r="I36" s="39">
        <f>日付!D12</f>
        <v>44564</v>
      </c>
      <c r="J36" s="39">
        <f>日付!E12</f>
        <v>44565</v>
      </c>
      <c r="K36" s="39">
        <f>日付!F12</f>
        <v>44566</v>
      </c>
      <c r="L36" s="39">
        <f>日付!G12</f>
        <v>44567</v>
      </c>
      <c r="M36" s="39">
        <f>日付!H12</f>
        <v>44568</v>
      </c>
      <c r="N36" s="39">
        <f>日付!I12</f>
        <v>44569</v>
      </c>
      <c r="O36" s="39">
        <f>日付!J12</f>
        <v>44570</v>
      </c>
      <c r="P36" s="39">
        <f>日付!K12</f>
        <v>44571</v>
      </c>
      <c r="Q36" s="39">
        <f>日付!L12</f>
        <v>44572</v>
      </c>
      <c r="R36" s="39">
        <f>日付!M12</f>
        <v>44573</v>
      </c>
      <c r="S36" s="39">
        <f>日付!N12</f>
        <v>44574</v>
      </c>
      <c r="T36" s="39">
        <f>日付!O12</f>
        <v>44575</v>
      </c>
      <c r="U36" s="39">
        <f>日付!P12</f>
        <v>44576</v>
      </c>
      <c r="V36" s="39">
        <f>日付!Q12</f>
        <v>44577</v>
      </c>
      <c r="W36" s="39">
        <f>日付!R12</f>
        <v>44578</v>
      </c>
      <c r="X36" s="39">
        <f>日付!S12</f>
        <v>44579</v>
      </c>
      <c r="Y36" s="39">
        <f>日付!T12</f>
        <v>44580</v>
      </c>
      <c r="Z36" s="39">
        <f>日付!U12</f>
        <v>44581</v>
      </c>
      <c r="AA36" s="39">
        <f>日付!V12</f>
        <v>44582</v>
      </c>
      <c r="AB36" s="39">
        <f>日付!W12</f>
        <v>44583</v>
      </c>
      <c r="AC36" s="39">
        <f>日付!X12</f>
        <v>44584</v>
      </c>
      <c r="AD36" s="39">
        <f>日付!Y12</f>
        <v>44585</v>
      </c>
      <c r="AE36" s="39">
        <f>日付!Z12</f>
        <v>44586</v>
      </c>
      <c r="AF36" s="39">
        <f>日付!AA12</f>
        <v>44587</v>
      </c>
      <c r="AG36" s="39">
        <f>日付!AB12</f>
        <v>44588</v>
      </c>
      <c r="AH36" s="39">
        <f>日付!AC12</f>
        <v>44589</v>
      </c>
      <c r="AI36" s="39">
        <f>日付!AD12</f>
        <v>44590</v>
      </c>
      <c r="AJ36" s="39">
        <f>日付!AE12</f>
        <v>44591</v>
      </c>
      <c r="AK36" s="39">
        <f>日付!AF12</f>
        <v>44592</v>
      </c>
      <c r="AL36" s="468" t="s">
        <v>41</v>
      </c>
      <c r="AM36" s="480" t="s">
        <v>42</v>
      </c>
      <c r="AN36" s="506">
        <f>COUNTIF($G$32:$AK$32,1)+COUNTIF($G$32:$AK$32,2)+COUNTIF($G$32:$AK$32,3)</f>
        <v>0</v>
      </c>
      <c r="AO36" s="509">
        <f>AN36+【12月】月集計表!AO36</f>
        <v>0</v>
      </c>
      <c r="AR36" s="385"/>
      <c r="AS36" s="343"/>
      <c r="AT36" s="345"/>
      <c r="AU36" s="523"/>
      <c r="AV36" s="348"/>
      <c r="AW36" s="341"/>
      <c r="AX36" s="340"/>
      <c r="AY36" s="341"/>
      <c r="AZ36" s="335"/>
      <c r="BA36" s="342"/>
      <c r="BB36" s="335"/>
      <c r="BC36" s="334"/>
      <c r="BD36" s="338"/>
      <c r="BE36" s="313"/>
      <c r="BF36" s="315"/>
      <c r="CA36" s="4"/>
      <c r="CB36" s="4"/>
      <c r="CC36" s="4"/>
      <c r="CD36" s="4"/>
      <c r="CE36" s="4"/>
    </row>
    <row r="37" spans="1:83" ht="16.5" customHeight="1">
      <c r="A37" s="452" t="s">
        <v>43</v>
      </c>
      <c r="B37" s="512"/>
      <c r="C37" s="516">
        <v>1</v>
      </c>
      <c r="D37" s="517"/>
      <c r="E37" s="64"/>
      <c r="F37" s="40"/>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69"/>
      <c r="AM37" s="481"/>
      <c r="AN37" s="507"/>
      <c r="AO37" s="510"/>
      <c r="AR37" s="385"/>
      <c r="AS37" s="343" t="str">
        <f ca="1">IF(AS35="","",IFERROR(INDEX(INDIRECT("$B$" &amp; AS35+11 &amp;  ":$F$31"),MATCH("FW2",INDIRECT("$B$" &amp; AS35+11 &amp; ":$B$31"),0),2),""))</f>
        <v/>
      </c>
      <c r="AT37" s="344"/>
      <c r="AU37" s="346" t="str">
        <f ca="1">IF(AS35="","",IFERROR(INDEX(INDIRECT("$B$" &amp; AS35+11 &amp;  ":$F$31"),MATCH("FW2",INDIRECT("$B$" &amp; AS35+11 &amp; ":$B$31"),0),5),""))</f>
        <v/>
      </c>
      <c r="AV37" s="340"/>
      <c r="AW37" s="341">
        <f>IF(90000&lt;=AV37,90000,AV37)</f>
        <v>0</v>
      </c>
      <c r="AX37" s="340"/>
      <c r="AY37" s="341">
        <f>IF(10000&lt;=AX37,10000,AX37)</f>
        <v>0</v>
      </c>
      <c r="AZ37" s="335"/>
      <c r="BA37" s="342"/>
      <c r="BB37" s="335"/>
      <c r="BC37" s="334"/>
      <c r="BD37" s="338"/>
      <c r="BE37" s="313"/>
      <c r="BF37" s="315"/>
      <c r="CA37" s="4"/>
      <c r="CB37" s="4"/>
      <c r="CC37" s="4"/>
      <c r="CD37" s="4"/>
      <c r="CE37" s="4"/>
    </row>
    <row r="38" spans="1:83" ht="16.5" customHeight="1" thickBot="1">
      <c r="A38" s="453"/>
      <c r="B38" s="513"/>
      <c r="C38" s="471">
        <v>2</v>
      </c>
      <c r="D38" s="472"/>
      <c r="E38" s="65"/>
      <c r="F38" s="21"/>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69"/>
      <c r="AM38" s="505"/>
      <c r="AN38" s="508"/>
      <c r="AO38" s="511"/>
      <c r="AR38" s="386"/>
      <c r="AS38" s="349"/>
      <c r="AT38" s="350"/>
      <c r="AU38" s="525"/>
      <c r="AV38" s="352"/>
      <c r="AW38" s="353"/>
      <c r="AX38" s="354"/>
      <c r="AY38" s="353"/>
      <c r="AZ38" s="336"/>
      <c r="BA38" s="355"/>
      <c r="BB38" s="336"/>
      <c r="BC38" s="337"/>
      <c r="BD38" s="339"/>
      <c r="BE38" s="314"/>
      <c r="BF38" s="316"/>
      <c r="CA38" s="4"/>
      <c r="CB38" s="4"/>
      <c r="CC38" s="4"/>
      <c r="CD38" s="4"/>
      <c r="CE38" s="4"/>
    </row>
    <row r="39" spans="1:83" ht="16.5" customHeight="1">
      <c r="A39" s="453"/>
      <c r="B39" s="513"/>
      <c r="C39" s="471">
        <v>3</v>
      </c>
      <c r="D39" s="472"/>
      <c r="E39" s="65"/>
      <c r="F39" s="21"/>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69"/>
      <c r="AM39" s="480" t="s">
        <v>45</v>
      </c>
      <c r="AN39" s="506">
        <f>COUNTIF($G$32:$AK$32,2)+COUNTIF($G$32:$AK$32,3)</f>
        <v>0</v>
      </c>
      <c r="AO39" s="509">
        <f>AN39+【12月】月集計表!AO39</f>
        <v>0</v>
      </c>
      <c r="AR39" s="384" t="s">
        <v>138</v>
      </c>
      <c r="AS39" s="387" t="str">
        <f>IFERROR(INDEX($B$11:$F$31,MATCH("FW3",$B$11:$B$31,0),2),"")</f>
        <v/>
      </c>
      <c r="AT39" s="389"/>
      <c r="AU39" s="391" t="str">
        <f>IFERROR(INDEX($B$11:$F$31,MATCH("FW3",$B$11:$B$31,0),5),"")</f>
        <v/>
      </c>
      <c r="AV39" s="365"/>
      <c r="AW39" s="361">
        <f>IF(90000&lt;=AV39,90000,AV39)</f>
        <v>0</v>
      </c>
      <c r="AX39" s="365"/>
      <c r="AY39" s="361">
        <f>IF(10000&lt;=AX39,10000,AX39)</f>
        <v>0</v>
      </c>
      <c r="AZ39" s="362"/>
      <c r="BA39" s="363"/>
      <c r="BB39" s="362"/>
      <c r="BC39" s="364"/>
      <c r="BD39" s="356"/>
      <c r="BE39" s="357"/>
      <c r="BF39" s="358"/>
      <c r="CA39" s="4"/>
      <c r="CB39" s="4"/>
      <c r="CC39" s="4"/>
      <c r="CD39" s="4"/>
      <c r="CE39" s="4"/>
    </row>
    <row r="40" spans="1:83" ht="16.5" customHeight="1">
      <c r="A40" s="453"/>
      <c r="B40" s="513"/>
      <c r="C40" s="471">
        <v>4</v>
      </c>
      <c r="D40" s="472"/>
      <c r="E40" s="65"/>
      <c r="F40" s="25"/>
      <c r="G40" s="22"/>
      <c r="H40" s="22"/>
      <c r="I40" s="22"/>
      <c r="J40" s="22"/>
      <c r="K40" s="22"/>
      <c r="L40" s="22"/>
      <c r="M40" s="22"/>
      <c r="N40" s="22"/>
      <c r="O40" s="22"/>
      <c r="P40" s="22"/>
      <c r="Q40" s="22"/>
      <c r="R40" s="22"/>
      <c r="S40" s="22"/>
      <c r="T40" s="22"/>
      <c r="U40" s="22"/>
      <c r="V40" s="22"/>
      <c r="W40" s="22"/>
      <c r="X40" s="22"/>
      <c r="Y40" s="22"/>
      <c r="Z40" s="22"/>
      <c r="AA40" s="22"/>
      <c r="AB40" s="22"/>
      <c r="AC40" s="22"/>
      <c r="AD40" s="22"/>
      <c r="AE40" s="22"/>
      <c r="AF40" s="22"/>
      <c r="AG40" s="22"/>
      <c r="AH40" s="22"/>
      <c r="AI40" s="22"/>
      <c r="AJ40" s="22"/>
      <c r="AK40" s="22"/>
      <c r="AL40" s="469"/>
      <c r="AM40" s="481"/>
      <c r="AN40" s="507"/>
      <c r="AO40" s="526"/>
      <c r="AR40" s="385"/>
      <c r="AS40" s="388"/>
      <c r="AT40" s="390"/>
      <c r="AU40" s="523"/>
      <c r="AV40" s="348"/>
      <c r="AW40" s="341"/>
      <c r="AX40" s="340"/>
      <c r="AY40" s="341"/>
      <c r="AZ40" s="335"/>
      <c r="BA40" s="342"/>
      <c r="BB40" s="335"/>
      <c r="BC40" s="334"/>
      <c r="BD40" s="338"/>
      <c r="BE40" s="313"/>
      <c r="BF40" s="315"/>
      <c r="CA40" s="4"/>
      <c r="CB40" s="4"/>
      <c r="CC40" s="4"/>
      <c r="CD40" s="4"/>
      <c r="CE40" s="4"/>
    </row>
    <row r="41" spans="1:83" ht="16.5" customHeight="1">
      <c r="A41" s="453"/>
      <c r="B41" s="513"/>
      <c r="C41" s="471">
        <v>5</v>
      </c>
      <c r="D41" s="472"/>
      <c r="E41" s="65"/>
      <c r="F41" s="25"/>
      <c r="G41" s="22"/>
      <c r="H41" s="22"/>
      <c r="I41" s="22"/>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469"/>
      <c r="AM41" s="505"/>
      <c r="AN41" s="508"/>
      <c r="AO41" s="527"/>
      <c r="AR41" s="385"/>
      <c r="AS41" s="343" t="str">
        <f ca="1">IF(AS39="","",IFERROR(INDEX(INDIRECT("$B$" &amp; AS39+11 &amp;  ":$F$31"),MATCH("FW3",INDIRECT("$B$" &amp; AS39+11 &amp; ":$B$31"),0),2),""))</f>
        <v/>
      </c>
      <c r="AT41" s="344"/>
      <c r="AU41" s="359" t="str">
        <f ca="1">IF(AS39="","",IFERROR(INDEX(INDIRECT("$B$" &amp; AS39+11 &amp;  ":$F$31"),MATCH("FW3",INDIRECT("$B$" &amp; AS39+11 &amp; ":$B$31"),0),5),""))</f>
        <v/>
      </c>
      <c r="AV41" s="340"/>
      <c r="AW41" s="341">
        <f>IF(90000&lt;=AV41,90000,AV41)</f>
        <v>0</v>
      </c>
      <c r="AX41" s="340"/>
      <c r="AY41" s="341">
        <f>IF(10000&lt;=AX41,10000,AX41)</f>
        <v>0</v>
      </c>
      <c r="AZ41" s="335"/>
      <c r="BA41" s="342"/>
      <c r="BB41" s="335"/>
      <c r="BC41" s="334"/>
      <c r="BD41" s="338"/>
      <c r="BE41" s="313"/>
      <c r="BF41" s="315"/>
      <c r="CA41" s="4"/>
      <c r="CB41" s="4"/>
      <c r="CC41" s="4"/>
      <c r="CD41" s="4"/>
      <c r="CE41" s="4"/>
    </row>
    <row r="42" spans="1:83" ht="16.5" customHeight="1">
      <c r="A42" s="453"/>
      <c r="B42" s="513"/>
      <c r="C42" s="471">
        <v>6</v>
      </c>
      <c r="D42" s="472"/>
      <c r="E42" s="65"/>
      <c r="F42" s="25"/>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469"/>
      <c r="AM42" s="480" t="s">
        <v>52</v>
      </c>
      <c r="AN42" s="506">
        <f>COUNTIF($G$32:$AK$32,3)</f>
        <v>0</v>
      </c>
      <c r="AO42" s="509">
        <f>AN42+【12月】月集計表!AO42</f>
        <v>0</v>
      </c>
      <c r="AR42" s="385"/>
      <c r="AS42" s="343"/>
      <c r="AT42" s="345"/>
      <c r="AU42" s="360"/>
      <c r="AV42" s="348"/>
      <c r="AW42" s="341"/>
      <c r="AX42" s="340"/>
      <c r="AY42" s="341"/>
      <c r="AZ42" s="335"/>
      <c r="BA42" s="342"/>
      <c r="BB42" s="335"/>
      <c r="BC42" s="334"/>
      <c r="BD42" s="338"/>
      <c r="BE42" s="313"/>
      <c r="BF42" s="315"/>
      <c r="CA42" s="4"/>
      <c r="CB42" s="4"/>
      <c r="CC42" s="4"/>
      <c r="CD42" s="4"/>
      <c r="CE42" s="4"/>
    </row>
    <row r="43" spans="1:83" ht="16.5" customHeight="1">
      <c r="A43" s="453"/>
      <c r="B43" s="513"/>
      <c r="C43" s="471">
        <v>7</v>
      </c>
      <c r="D43" s="472"/>
      <c r="E43" s="65"/>
      <c r="F43" s="25"/>
      <c r="G43" s="22"/>
      <c r="H43" s="22"/>
      <c r="I43" s="22"/>
      <c r="J43" s="22"/>
      <c r="K43" s="22"/>
      <c r="L43" s="22"/>
      <c r="M43" s="22"/>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469"/>
      <c r="AM43" s="481"/>
      <c r="AN43" s="507"/>
      <c r="AO43" s="510"/>
      <c r="AR43" s="385"/>
      <c r="AS43" s="343" t="str">
        <f ca="1">IF(AS41="","",IFERROR(INDEX(INDIRECT("$B$" &amp; AS41+11 &amp;  ":$F$31"),MATCH("FW3",INDIRECT("$B$" &amp; AS41+11 &amp; ":$B$31"),0),2),""))</f>
        <v/>
      </c>
      <c r="AT43" s="344"/>
      <c r="AU43" s="346" t="str">
        <f ca="1">IF(AS41="","",IFERROR(INDEX(INDIRECT("$B$" &amp; AS41+11 &amp;  ":$F$31"),MATCH("FW3",INDIRECT("$B$" &amp; AS41+11 &amp; ":$B$31"),0),5),""))</f>
        <v/>
      </c>
      <c r="AV43" s="340"/>
      <c r="AW43" s="341">
        <f>IF(90000&lt;=AV43,90000,AV43)</f>
        <v>0</v>
      </c>
      <c r="AX43" s="340"/>
      <c r="AY43" s="341">
        <f>IF(10000&lt;=AX43,10000,AX43)</f>
        <v>0</v>
      </c>
      <c r="AZ43" s="335"/>
      <c r="BA43" s="342"/>
      <c r="BB43" s="335"/>
      <c r="BC43" s="334"/>
      <c r="BD43" s="338"/>
      <c r="BE43" s="313"/>
      <c r="BF43" s="315"/>
      <c r="CA43" s="4"/>
      <c r="CB43" s="4"/>
      <c r="CC43" s="4"/>
      <c r="CD43" s="4"/>
      <c r="CE43" s="4"/>
    </row>
    <row r="44" spans="1:83" ht="17.25" customHeight="1">
      <c r="A44" s="453"/>
      <c r="B44" s="513"/>
      <c r="C44" s="471">
        <v>8</v>
      </c>
      <c r="D44" s="472"/>
      <c r="E44" s="65"/>
      <c r="F44" s="25"/>
      <c r="G44" s="22"/>
      <c r="H44" s="22"/>
      <c r="I44" s="22"/>
      <c r="J44" s="22"/>
      <c r="K44" s="22"/>
      <c r="L44" s="22"/>
      <c r="M44" s="22"/>
      <c r="N44" s="22"/>
      <c r="O44" s="22"/>
      <c r="P44" s="22"/>
      <c r="Q44" s="22"/>
      <c r="R44" s="22"/>
      <c r="S44" s="22"/>
      <c r="T44" s="22"/>
      <c r="U44" s="22"/>
      <c r="V44" s="22"/>
      <c r="W44" s="22"/>
      <c r="X44" s="22"/>
      <c r="Y44" s="22"/>
      <c r="Z44" s="22"/>
      <c r="AA44" s="22"/>
      <c r="AB44" s="22"/>
      <c r="AC44" s="22"/>
      <c r="AD44" s="22"/>
      <c r="AE44" s="22"/>
      <c r="AF44" s="22"/>
      <c r="AG44" s="22"/>
      <c r="AH44" s="22"/>
      <c r="AI44" s="22"/>
      <c r="AJ44" s="22"/>
      <c r="AK44" s="22"/>
      <c r="AL44" s="469"/>
      <c r="AM44" s="505"/>
      <c r="AN44" s="508"/>
      <c r="AO44" s="511"/>
      <c r="AR44" s="385"/>
      <c r="AS44" s="343"/>
      <c r="AT44" s="345"/>
      <c r="AU44" s="523"/>
      <c r="AV44" s="348"/>
      <c r="AW44" s="341"/>
      <c r="AX44" s="340"/>
      <c r="AY44" s="341"/>
      <c r="AZ44" s="335"/>
      <c r="BA44" s="342"/>
      <c r="BB44" s="335"/>
      <c r="BC44" s="334"/>
      <c r="BD44" s="338"/>
      <c r="BE44" s="313"/>
      <c r="BF44" s="315"/>
      <c r="CA44" s="4"/>
      <c r="CB44" s="4"/>
      <c r="CC44" s="4"/>
      <c r="CD44" s="4"/>
      <c r="CE44" s="4"/>
    </row>
    <row r="45" spans="1:83" ht="17.25" customHeight="1">
      <c r="A45" s="453"/>
      <c r="B45" s="513"/>
      <c r="C45" s="471">
        <v>9</v>
      </c>
      <c r="D45" s="472"/>
      <c r="E45" s="65"/>
      <c r="F45" s="25"/>
      <c r="G45" s="43"/>
      <c r="H45" s="43"/>
      <c r="I45" s="43"/>
      <c r="J45" s="43"/>
      <c r="K45" s="43"/>
      <c r="L45" s="43"/>
      <c r="M45" s="43"/>
      <c r="N45" s="43"/>
      <c r="O45" s="43"/>
      <c r="P45" s="43"/>
      <c r="Q45" s="43"/>
      <c r="R45" s="43"/>
      <c r="S45" s="43"/>
      <c r="T45" s="43"/>
      <c r="U45" s="43"/>
      <c r="V45" s="43"/>
      <c r="W45" s="43"/>
      <c r="X45" s="43"/>
      <c r="Y45" s="43"/>
      <c r="Z45" s="43"/>
      <c r="AA45" s="43"/>
      <c r="AB45" s="43"/>
      <c r="AC45" s="43"/>
      <c r="AD45" s="43"/>
      <c r="AE45" s="43"/>
      <c r="AF45" s="43"/>
      <c r="AG45" s="43"/>
      <c r="AH45" s="43"/>
      <c r="AI45" s="43"/>
      <c r="AJ45" s="43"/>
      <c r="AK45" s="43"/>
      <c r="AL45" s="469"/>
      <c r="AM45" s="480" t="s">
        <v>53</v>
      </c>
      <c r="AN45" s="483">
        <f>SUM(AN36:AN44)</f>
        <v>0</v>
      </c>
      <c r="AO45" s="486">
        <f>SUM(AO36:AO44)</f>
        <v>0</v>
      </c>
      <c r="AR45" s="385"/>
      <c r="AS45" s="343" t="str">
        <f ca="1">IF(AS43="","",IFERROR(INDEX(INDIRECT("$B$" &amp; AS43+11 &amp;  ":$F$31"),MATCH("FW3",INDIRECT("$B$" &amp; AS43+11 &amp; ":$B$31"),0),2),""))</f>
        <v/>
      </c>
      <c r="AT45" s="344"/>
      <c r="AU45" s="346" t="str">
        <f ca="1">IF(AS43="","",IFERROR(INDEX(INDIRECT("$B$" &amp; AS43+11 &amp;  ":$F$31"),MATCH("FW3",INDIRECT("$B$" &amp; AS43+11 &amp; ":$B$31"),0),5),""))</f>
        <v/>
      </c>
      <c r="AV45" s="340"/>
      <c r="AW45" s="341">
        <f>IF(90000&lt;=AV45,90000,AV45)</f>
        <v>0</v>
      </c>
      <c r="AX45" s="340"/>
      <c r="AY45" s="341">
        <f>IF(10000&lt;=AX45,10000,AX45)</f>
        <v>0</v>
      </c>
      <c r="AZ45" s="335"/>
      <c r="BA45" s="342"/>
      <c r="BB45" s="335"/>
      <c r="BC45" s="334"/>
      <c r="BD45" s="338"/>
      <c r="BE45" s="313"/>
      <c r="BF45" s="315"/>
      <c r="CA45" s="4"/>
      <c r="CB45" s="4"/>
      <c r="CC45" s="4"/>
      <c r="CD45" s="4"/>
      <c r="CE45" s="4"/>
    </row>
    <row r="46" spans="1:83" ht="17.25" customHeight="1">
      <c r="A46" s="453"/>
      <c r="B46" s="513"/>
      <c r="C46" s="471">
        <v>10</v>
      </c>
      <c r="D46" s="472"/>
      <c r="E46" s="65"/>
      <c r="F46" s="25"/>
      <c r="G46" s="43"/>
      <c r="H46" s="43"/>
      <c r="I46" s="43"/>
      <c r="J46" s="43"/>
      <c r="K46" s="43"/>
      <c r="L46" s="43"/>
      <c r="M46" s="43"/>
      <c r="N46" s="43"/>
      <c r="O46" s="43"/>
      <c r="P46" s="43"/>
      <c r="Q46" s="43"/>
      <c r="R46" s="43"/>
      <c r="S46" s="43"/>
      <c r="T46" s="43"/>
      <c r="U46" s="43"/>
      <c r="V46" s="43"/>
      <c r="W46" s="43"/>
      <c r="X46" s="43"/>
      <c r="Y46" s="43"/>
      <c r="Z46" s="43"/>
      <c r="AA46" s="43"/>
      <c r="AB46" s="43"/>
      <c r="AC46" s="43"/>
      <c r="AD46" s="43"/>
      <c r="AE46" s="43"/>
      <c r="AF46" s="43"/>
      <c r="AG46" s="43"/>
      <c r="AH46" s="43"/>
      <c r="AI46" s="43"/>
      <c r="AJ46" s="43"/>
      <c r="AK46" s="43"/>
      <c r="AL46" s="469"/>
      <c r="AM46" s="481"/>
      <c r="AN46" s="484"/>
      <c r="AO46" s="487"/>
      <c r="AR46" s="385"/>
      <c r="AS46" s="343"/>
      <c r="AT46" s="345"/>
      <c r="AU46" s="523"/>
      <c r="AV46" s="348"/>
      <c r="AW46" s="341"/>
      <c r="AX46" s="340"/>
      <c r="AY46" s="341"/>
      <c r="AZ46" s="335"/>
      <c r="BA46" s="342"/>
      <c r="BB46" s="335"/>
      <c r="BC46" s="334"/>
      <c r="BD46" s="338"/>
      <c r="BE46" s="313"/>
      <c r="BF46" s="315"/>
      <c r="CA46" s="4"/>
      <c r="CB46" s="4"/>
      <c r="CC46" s="4"/>
      <c r="CD46" s="4"/>
      <c r="CE46" s="4"/>
    </row>
    <row r="47" spans="1:83" ht="17.25" customHeight="1" thickBot="1">
      <c r="A47" s="453"/>
      <c r="B47" s="513"/>
      <c r="C47" s="471">
        <v>11</v>
      </c>
      <c r="D47" s="472"/>
      <c r="E47" s="65"/>
      <c r="F47" s="25"/>
      <c r="G47" s="43"/>
      <c r="H47" s="43"/>
      <c r="I47" s="43"/>
      <c r="J47" s="43"/>
      <c r="K47" s="43"/>
      <c r="L47" s="43"/>
      <c r="M47" s="43"/>
      <c r="N47" s="43"/>
      <c r="O47" s="43"/>
      <c r="P47" s="43"/>
      <c r="Q47" s="43"/>
      <c r="R47" s="43"/>
      <c r="S47" s="43"/>
      <c r="T47" s="43"/>
      <c r="U47" s="43"/>
      <c r="V47" s="43"/>
      <c r="W47" s="43"/>
      <c r="X47" s="43"/>
      <c r="Y47" s="43"/>
      <c r="Z47" s="43"/>
      <c r="AA47" s="43"/>
      <c r="AB47" s="43"/>
      <c r="AC47" s="43"/>
      <c r="AD47" s="43"/>
      <c r="AE47" s="43"/>
      <c r="AF47" s="43"/>
      <c r="AG47" s="43"/>
      <c r="AH47" s="43"/>
      <c r="AI47" s="43"/>
      <c r="AJ47" s="43"/>
      <c r="AK47" s="43"/>
      <c r="AL47" s="470"/>
      <c r="AM47" s="482"/>
      <c r="AN47" s="485"/>
      <c r="AO47" s="488"/>
      <c r="AP47" s="8"/>
      <c r="AQ47" s="8"/>
      <c r="AR47" s="385"/>
      <c r="AS47" s="343" t="str">
        <f ca="1">IF(AS45="","",IFERROR(INDEX(INDIRECT("$B$" &amp; AS45+11 &amp;  ":$F$31"),MATCH("FW3",INDIRECT("$B$" &amp; AS45+11 &amp; ":$B$31"),0),2),""))</f>
        <v/>
      </c>
      <c r="AT47" s="344"/>
      <c r="AU47" s="346" t="str">
        <f ca="1">IF(AS45="","",IFERROR(INDEX(INDIRECT("$B$" &amp; AS45+11 &amp;  ":$F$31"),MATCH("FW3",INDIRECT("$B$" &amp; AS45+11 &amp; ":$B$31"),0),5),""))</f>
        <v/>
      </c>
      <c r="AV47" s="340"/>
      <c r="AW47" s="341">
        <f>IF(90000&lt;=AV47,90000,AV47)</f>
        <v>0</v>
      </c>
      <c r="AX47" s="340"/>
      <c r="AY47" s="341">
        <f>IF(10000&lt;=AX47,10000,AX47)</f>
        <v>0</v>
      </c>
      <c r="AZ47" s="335"/>
      <c r="BA47" s="342"/>
      <c r="BB47" s="335"/>
      <c r="BC47" s="334"/>
      <c r="BD47" s="338"/>
      <c r="BE47" s="313"/>
      <c r="BF47" s="315"/>
    </row>
    <row r="48" spans="1:83" ht="17.25" customHeight="1" thickBot="1">
      <c r="A48" s="453"/>
      <c r="B48" s="513"/>
      <c r="C48" s="471">
        <v>12</v>
      </c>
      <c r="D48" s="472"/>
      <c r="E48" s="65"/>
      <c r="F48" s="25"/>
      <c r="G48" s="43"/>
      <c r="H48" s="43"/>
      <c r="I48" s="43"/>
      <c r="J48" s="43"/>
      <c r="K48" s="43"/>
      <c r="L48" s="43"/>
      <c r="M48" s="43"/>
      <c r="N48" s="43"/>
      <c r="O48" s="43"/>
      <c r="P48" s="43"/>
      <c r="Q48" s="43"/>
      <c r="R48" s="43"/>
      <c r="S48" s="43"/>
      <c r="T48" s="43"/>
      <c r="U48" s="43"/>
      <c r="V48" s="43"/>
      <c r="W48" s="43"/>
      <c r="X48" s="43"/>
      <c r="Y48" s="43"/>
      <c r="Z48" s="43"/>
      <c r="AA48" s="43"/>
      <c r="AB48" s="43"/>
      <c r="AC48" s="43"/>
      <c r="AD48" s="43"/>
      <c r="AE48" s="43"/>
      <c r="AF48" s="43"/>
      <c r="AG48" s="43"/>
      <c r="AH48" s="43"/>
      <c r="AI48" s="43"/>
      <c r="AJ48" s="43"/>
      <c r="AK48" s="43"/>
      <c r="AL48" s="67"/>
      <c r="AM48" s="44"/>
      <c r="AN48" s="45"/>
      <c r="AO48" s="46"/>
      <c r="AP48" s="46"/>
      <c r="AQ48" s="46"/>
      <c r="AR48" s="386"/>
      <c r="AS48" s="349"/>
      <c r="AT48" s="350"/>
      <c r="AU48" s="525"/>
      <c r="AV48" s="352"/>
      <c r="AW48" s="353"/>
      <c r="AX48" s="354"/>
      <c r="AY48" s="353"/>
      <c r="AZ48" s="336"/>
      <c r="BA48" s="355"/>
      <c r="BB48" s="336"/>
      <c r="BC48" s="337"/>
      <c r="BD48" s="339"/>
      <c r="BE48" s="314"/>
      <c r="BF48" s="316"/>
    </row>
    <row r="49" spans="1:58" ht="16.5" customHeight="1">
      <c r="A49" s="453"/>
      <c r="B49" s="513"/>
      <c r="C49" s="471">
        <v>13</v>
      </c>
      <c r="D49" s="472"/>
      <c r="E49" s="66"/>
      <c r="F49" s="47"/>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68"/>
      <c r="AM49" s="46"/>
      <c r="AN49" s="46"/>
      <c r="AO49" s="46"/>
      <c r="AP49" s="46"/>
      <c r="AQ49" s="46"/>
      <c r="AR49" s="317" t="s">
        <v>139</v>
      </c>
      <c r="AS49" s="318"/>
      <c r="AT49" s="319"/>
      <c r="AU49" s="323"/>
      <c r="AV49" s="325">
        <f t="shared" ref="AV49:BE49" si="14">SUM(AV19:AV48)</f>
        <v>0</v>
      </c>
      <c r="AW49" s="327">
        <f t="shared" si="14"/>
        <v>0</v>
      </c>
      <c r="AX49" s="325">
        <f t="shared" si="14"/>
        <v>0</v>
      </c>
      <c r="AY49" s="327">
        <f t="shared" si="14"/>
        <v>0</v>
      </c>
      <c r="AZ49" s="325">
        <f>SUM(AZ19:AZ48)</f>
        <v>0</v>
      </c>
      <c r="BA49" s="327">
        <f>SUM(BA19:BA48)</f>
        <v>0</v>
      </c>
      <c r="BB49" s="325">
        <f>SUM(BB19:BB48)</f>
        <v>0</v>
      </c>
      <c r="BC49" s="329">
        <f>SUM(BC19:BC48)</f>
        <v>0</v>
      </c>
      <c r="BD49" s="327">
        <f t="shared" si="14"/>
        <v>0</v>
      </c>
      <c r="BE49" s="325">
        <f t="shared" si="14"/>
        <v>0</v>
      </c>
      <c r="BF49" s="332"/>
    </row>
    <row r="50" spans="1:58" ht="16.5" customHeight="1" thickBot="1">
      <c r="A50" s="514"/>
      <c r="B50" s="515"/>
      <c r="C50" s="518" t="s">
        <v>54</v>
      </c>
      <c r="D50" s="519"/>
      <c r="E50" s="519"/>
      <c r="F50" s="520"/>
      <c r="G50" s="49">
        <f>COUNTIF(G37:G49,"出")</f>
        <v>0</v>
      </c>
      <c r="H50" s="49">
        <f t="shared" ref="H50:AK50" si="15">COUNTIF(H37:H49,"出")</f>
        <v>0</v>
      </c>
      <c r="I50" s="49">
        <f t="shared" si="15"/>
        <v>0</v>
      </c>
      <c r="J50" s="49">
        <f t="shared" si="15"/>
        <v>0</v>
      </c>
      <c r="K50" s="49">
        <f t="shared" si="15"/>
        <v>0</v>
      </c>
      <c r="L50" s="49">
        <f t="shared" si="15"/>
        <v>0</v>
      </c>
      <c r="M50" s="49">
        <f t="shared" si="15"/>
        <v>0</v>
      </c>
      <c r="N50" s="49">
        <f t="shared" si="15"/>
        <v>0</v>
      </c>
      <c r="O50" s="49">
        <f t="shared" si="15"/>
        <v>0</v>
      </c>
      <c r="P50" s="49">
        <f t="shared" si="15"/>
        <v>0</v>
      </c>
      <c r="Q50" s="49">
        <f t="shared" si="15"/>
        <v>0</v>
      </c>
      <c r="R50" s="49">
        <f t="shared" si="15"/>
        <v>0</v>
      </c>
      <c r="S50" s="49">
        <f t="shared" si="15"/>
        <v>0</v>
      </c>
      <c r="T50" s="49">
        <f t="shared" si="15"/>
        <v>0</v>
      </c>
      <c r="U50" s="49">
        <f t="shared" si="15"/>
        <v>0</v>
      </c>
      <c r="V50" s="49">
        <f t="shared" si="15"/>
        <v>0</v>
      </c>
      <c r="W50" s="49">
        <f t="shared" si="15"/>
        <v>0</v>
      </c>
      <c r="X50" s="49">
        <f t="shared" si="15"/>
        <v>0</v>
      </c>
      <c r="Y50" s="49">
        <f t="shared" si="15"/>
        <v>0</v>
      </c>
      <c r="Z50" s="49">
        <f t="shared" si="15"/>
        <v>0</v>
      </c>
      <c r="AA50" s="49">
        <f t="shared" si="15"/>
        <v>0</v>
      </c>
      <c r="AB50" s="49">
        <f t="shared" si="15"/>
        <v>0</v>
      </c>
      <c r="AC50" s="49">
        <f t="shared" si="15"/>
        <v>0</v>
      </c>
      <c r="AD50" s="49">
        <f t="shared" si="15"/>
        <v>0</v>
      </c>
      <c r="AE50" s="49">
        <f t="shared" si="15"/>
        <v>0</v>
      </c>
      <c r="AF50" s="49">
        <f t="shared" si="15"/>
        <v>0</v>
      </c>
      <c r="AG50" s="49">
        <f t="shared" si="15"/>
        <v>0</v>
      </c>
      <c r="AH50" s="49">
        <f t="shared" si="15"/>
        <v>0</v>
      </c>
      <c r="AI50" s="49">
        <f t="shared" si="15"/>
        <v>0</v>
      </c>
      <c r="AJ50" s="49">
        <f t="shared" si="15"/>
        <v>0</v>
      </c>
      <c r="AK50" s="49">
        <f t="shared" si="15"/>
        <v>0</v>
      </c>
      <c r="AL50" s="68"/>
      <c r="AM50" s="46"/>
      <c r="AN50" s="46"/>
      <c r="AO50" s="46"/>
      <c r="AP50" s="46"/>
      <c r="AQ50" s="46"/>
      <c r="AR50" s="320"/>
      <c r="AS50" s="321"/>
      <c r="AT50" s="322"/>
      <c r="AU50" s="324"/>
      <c r="AV50" s="326"/>
      <c r="AW50" s="328"/>
      <c r="AX50" s="326"/>
      <c r="AY50" s="328"/>
      <c r="AZ50" s="326"/>
      <c r="BA50" s="328"/>
      <c r="BB50" s="326"/>
      <c r="BC50" s="330"/>
      <c r="BD50" s="328"/>
      <c r="BE50" s="331"/>
      <c r="BF50" s="333"/>
    </row>
    <row r="51" spans="1:58" ht="16.5" customHeight="1">
      <c r="AL51" s="46"/>
      <c r="AM51" s="46"/>
      <c r="AN51" s="46"/>
      <c r="AO51" s="46"/>
      <c r="AP51" s="13"/>
      <c r="AQ51" s="13"/>
      <c r="AR51" s="307" t="s">
        <v>140</v>
      </c>
      <c r="AS51" s="308"/>
      <c r="AT51" s="308"/>
      <c r="AU51" s="90"/>
      <c r="AV51" s="91">
        <f>SUM(AV9:AV18)</f>
        <v>0</v>
      </c>
      <c r="AW51" s="138">
        <f t="shared" ref="AW51:BE51" si="16">SUM(AW9:AW18)</f>
        <v>0</v>
      </c>
      <c r="AX51" s="93">
        <f t="shared" si="16"/>
        <v>0</v>
      </c>
      <c r="AY51" s="94">
        <f t="shared" si="16"/>
        <v>0</v>
      </c>
      <c r="AZ51" s="91">
        <f>SUM(AZ9:AZ18)</f>
        <v>0</v>
      </c>
      <c r="BA51" s="138">
        <f t="shared" si="16"/>
        <v>0</v>
      </c>
      <c r="BB51" s="91">
        <f t="shared" si="16"/>
        <v>0</v>
      </c>
      <c r="BC51" s="95">
        <f t="shared" si="16"/>
        <v>0</v>
      </c>
      <c r="BD51" s="94">
        <f t="shared" si="16"/>
        <v>0</v>
      </c>
      <c r="BE51" s="96">
        <f t="shared" si="16"/>
        <v>0</v>
      </c>
      <c r="BF51" s="97"/>
    </row>
    <row r="52" spans="1:58" ht="16.5" customHeight="1">
      <c r="A52" s="489" t="s">
        <v>55</v>
      </c>
      <c r="B52" s="490"/>
      <c r="C52" s="490"/>
      <c r="D52" s="490"/>
      <c r="E52" s="491"/>
      <c r="F52" s="143" t="s">
        <v>56</v>
      </c>
      <c r="G52" s="142" t="s">
        <v>32</v>
      </c>
      <c r="H52" s="142" t="s">
        <v>30</v>
      </c>
      <c r="I52" s="142" t="s">
        <v>31</v>
      </c>
      <c r="J52" s="142" t="s">
        <v>57</v>
      </c>
      <c r="K52" s="142" t="s">
        <v>58</v>
      </c>
      <c r="L52" s="142" t="s">
        <v>59</v>
      </c>
      <c r="M52" s="142" t="s">
        <v>60</v>
      </c>
      <c r="N52" s="142" t="s">
        <v>61</v>
      </c>
      <c r="O52" s="142" t="s">
        <v>62</v>
      </c>
      <c r="P52" s="142" t="s">
        <v>63</v>
      </c>
      <c r="Q52" s="142" t="s">
        <v>64</v>
      </c>
      <c r="R52" s="142" t="s">
        <v>65</v>
      </c>
      <c r="S52" s="142" t="s">
        <v>66</v>
      </c>
      <c r="T52" s="142" t="s">
        <v>67</v>
      </c>
      <c r="U52" s="142" t="s">
        <v>68</v>
      </c>
      <c r="V52" s="142" t="s">
        <v>69</v>
      </c>
      <c r="W52" s="473" t="s">
        <v>70</v>
      </c>
      <c r="X52" s="474"/>
      <c r="Y52" s="475"/>
      <c r="AL52" s="46"/>
      <c r="AM52" s="46"/>
      <c r="AN52" s="46"/>
      <c r="AO52" s="46"/>
      <c r="AP52" s="46"/>
      <c r="AQ52" s="46"/>
      <c r="AR52" s="309" t="s">
        <v>141</v>
      </c>
      <c r="AS52" s="310"/>
      <c r="AT52" s="310"/>
      <c r="AU52" s="98"/>
      <c r="AV52" s="99">
        <f>SUM(AV19:AV28)</f>
        <v>0</v>
      </c>
      <c r="AW52" s="134">
        <f t="shared" ref="AW52:BD52" si="17">SUM(AW19:AW28)</f>
        <v>0</v>
      </c>
      <c r="AX52" s="99">
        <f t="shared" si="17"/>
        <v>0</v>
      </c>
      <c r="AY52" s="134">
        <f t="shared" si="17"/>
        <v>0</v>
      </c>
      <c r="AZ52" s="99">
        <f t="shared" si="17"/>
        <v>0</v>
      </c>
      <c r="BA52" s="134">
        <f t="shared" si="17"/>
        <v>0</v>
      </c>
      <c r="BB52" s="99">
        <f t="shared" si="17"/>
        <v>0</v>
      </c>
      <c r="BC52" s="101">
        <f t="shared" si="17"/>
        <v>0</v>
      </c>
      <c r="BD52" s="134">
        <f t="shared" si="17"/>
        <v>0</v>
      </c>
      <c r="BE52" s="102">
        <f>SUM(BE19:BE28)</f>
        <v>0</v>
      </c>
      <c r="BF52" s="103"/>
    </row>
    <row r="53" spans="1:58" ht="16.5" customHeight="1">
      <c r="A53" s="492"/>
      <c r="B53" s="493"/>
      <c r="C53" s="493"/>
      <c r="D53" s="493"/>
      <c r="E53" s="494"/>
      <c r="F53" s="143" t="s">
        <v>71</v>
      </c>
      <c r="G53" s="52"/>
      <c r="H53" s="52"/>
      <c r="I53" s="52"/>
      <c r="J53" s="52"/>
      <c r="K53" s="52"/>
      <c r="L53" s="52"/>
      <c r="M53" s="52"/>
      <c r="N53" s="52"/>
      <c r="O53" s="52"/>
      <c r="P53" s="52"/>
      <c r="Q53" s="52"/>
      <c r="R53" s="52"/>
      <c r="S53" s="52"/>
      <c r="T53" s="52"/>
      <c r="U53" s="52"/>
      <c r="V53" s="52"/>
      <c r="W53" s="476">
        <f>SUM(G53:S53)</f>
        <v>0</v>
      </c>
      <c r="X53" s="477"/>
      <c r="Y53" s="478"/>
      <c r="AL53" s="46"/>
      <c r="AM53" s="46"/>
      <c r="AN53" s="46"/>
      <c r="AO53" s="46"/>
      <c r="AP53" s="46"/>
      <c r="AQ53" s="46"/>
      <c r="AR53" s="309" t="s">
        <v>142</v>
      </c>
      <c r="AS53" s="310"/>
      <c r="AT53" s="310"/>
      <c r="AU53" s="98"/>
      <c r="AV53" s="99">
        <f>SUM(AV29:AV38)</f>
        <v>0</v>
      </c>
      <c r="AW53" s="134">
        <f t="shared" ref="AW53:BE53" si="18">SUM(AW29:AW38)</f>
        <v>0</v>
      </c>
      <c r="AX53" s="99">
        <f t="shared" si="18"/>
        <v>0</v>
      </c>
      <c r="AY53" s="134">
        <f t="shared" si="18"/>
        <v>0</v>
      </c>
      <c r="AZ53" s="104">
        <f t="shared" si="18"/>
        <v>0</v>
      </c>
      <c r="BA53" s="105">
        <f t="shared" si="18"/>
        <v>0</v>
      </c>
      <c r="BB53" s="104">
        <f t="shared" si="18"/>
        <v>0</v>
      </c>
      <c r="BC53" s="106">
        <f>SUM(BC29:BC38)</f>
        <v>0</v>
      </c>
      <c r="BD53" s="134">
        <f t="shared" si="18"/>
        <v>0</v>
      </c>
      <c r="BE53" s="102">
        <f t="shared" si="18"/>
        <v>0</v>
      </c>
      <c r="BF53" s="103"/>
    </row>
    <row r="54" spans="1:58" ht="16.5" customHeight="1" thickBot="1">
      <c r="A54" s="492"/>
      <c r="B54" s="493"/>
      <c r="C54" s="493"/>
      <c r="D54" s="493"/>
      <c r="E54" s="494"/>
      <c r="F54" s="143" t="s">
        <v>72</v>
      </c>
      <c r="G54" s="53">
        <f>AK84</f>
        <v>0</v>
      </c>
      <c r="H54" s="53">
        <f>AK85</f>
        <v>0</v>
      </c>
      <c r="I54" s="53">
        <f>AK86</f>
        <v>0</v>
      </c>
      <c r="J54" s="53">
        <f>AK87</f>
        <v>0</v>
      </c>
      <c r="K54" s="53">
        <f>AK88</f>
        <v>0</v>
      </c>
      <c r="L54" s="53">
        <f>AK89</f>
        <v>0</v>
      </c>
      <c r="M54" s="53">
        <f>AK90</f>
        <v>0</v>
      </c>
      <c r="N54" s="53">
        <f>AK91</f>
        <v>0</v>
      </c>
      <c r="O54" s="53">
        <f>AK92</f>
        <v>0</v>
      </c>
      <c r="P54" s="53">
        <f>AK93</f>
        <v>0</v>
      </c>
      <c r="Q54" s="53">
        <f>AK94</f>
        <v>0</v>
      </c>
      <c r="R54" s="53">
        <f>AK95</f>
        <v>0</v>
      </c>
      <c r="S54" s="53">
        <f>AK96</f>
        <v>0</v>
      </c>
      <c r="T54" s="53">
        <f>AK97</f>
        <v>0</v>
      </c>
      <c r="U54" s="53">
        <f>AK98</f>
        <v>0</v>
      </c>
      <c r="V54" s="53">
        <f>AK99</f>
        <v>0</v>
      </c>
      <c r="W54" s="476">
        <f>SUM(G54:S54)</f>
        <v>0</v>
      </c>
      <c r="X54" s="477"/>
      <c r="Y54" s="478"/>
      <c r="AO54" s="35"/>
      <c r="AP54" s="13"/>
      <c r="AQ54" s="13"/>
      <c r="AR54" s="311" t="s">
        <v>143</v>
      </c>
      <c r="AS54" s="312"/>
      <c r="AT54" s="312"/>
      <c r="AU54" s="107"/>
      <c r="AV54" s="108">
        <f>SUM(AV39:AV48)</f>
        <v>0</v>
      </c>
      <c r="AW54" s="137">
        <f t="shared" ref="AW54:BE54" si="19">SUM(AW39:AW48)</f>
        <v>0</v>
      </c>
      <c r="AX54" s="108">
        <f t="shared" si="19"/>
        <v>0</v>
      </c>
      <c r="AY54" s="137">
        <f t="shared" si="19"/>
        <v>0</v>
      </c>
      <c r="AZ54" s="110">
        <f t="shared" si="19"/>
        <v>0</v>
      </c>
      <c r="BA54" s="111">
        <f t="shared" si="19"/>
        <v>0</v>
      </c>
      <c r="BB54" s="110">
        <f t="shared" si="19"/>
        <v>0</v>
      </c>
      <c r="BC54" s="112">
        <f>SUM(BC39:BC48)</f>
        <v>0</v>
      </c>
      <c r="BD54" s="137">
        <f t="shared" si="19"/>
        <v>0</v>
      </c>
      <c r="BE54" s="113">
        <f t="shared" si="19"/>
        <v>0</v>
      </c>
      <c r="BF54" s="114"/>
    </row>
    <row r="55" spans="1:58" ht="16.5" customHeight="1">
      <c r="A55" s="495"/>
      <c r="B55" s="496"/>
      <c r="C55" s="496"/>
      <c r="D55" s="496"/>
      <c r="E55" s="497"/>
      <c r="F55" s="54" t="s">
        <v>73</v>
      </c>
      <c r="G55" s="126">
        <f>G54+【12月】月集計表!G55</f>
        <v>0</v>
      </c>
      <c r="H55" s="126">
        <f>H54+【12月】月集計表!H55</f>
        <v>0</v>
      </c>
      <c r="I55" s="126">
        <f>I54+【12月】月集計表!I55</f>
        <v>0</v>
      </c>
      <c r="J55" s="126">
        <f>J54+【12月】月集計表!J55</f>
        <v>0</v>
      </c>
      <c r="K55" s="126">
        <f>K54+【12月】月集計表!K55</f>
        <v>0</v>
      </c>
      <c r="L55" s="126">
        <f>L54+【12月】月集計表!L55</f>
        <v>0</v>
      </c>
      <c r="M55" s="126">
        <f>M54+【12月】月集計表!M55</f>
        <v>0</v>
      </c>
      <c r="N55" s="126">
        <f>N54+【12月】月集計表!N55</f>
        <v>0</v>
      </c>
      <c r="O55" s="126">
        <f>O54+【12月】月集計表!O55</f>
        <v>0</v>
      </c>
      <c r="P55" s="126">
        <f>P54+【12月】月集計表!P55</f>
        <v>0</v>
      </c>
      <c r="Q55" s="126">
        <f>Q54+【12月】月集計表!Q55</f>
        <v>0</v>
      </c>
      <c r="R55" s="126">
        <f>R54+【12月】月集計表!R55</f>
        <v>0</v>
      </c>
      <c r="S55" s="126">
        <f>S54+【12月】月集計表!S55</f>
        <v>0</v>
      </c>
      <c r="T55" s="126">
        <f>T54+【12月】月集計表!T55</f>
        <v>0</v>
      </c>
      <c r="U55" s="126">
        <f>U54+【12月】月集計表!U55</f>
        <v>0</v>
      </c>
      <c r="V55" s="126">
        <f>V54+【12月】月集計表!V55</f>
        <v>0</v>
      </c>
      <c r="W55" s="479">
        <f>SUM(G55:S55)</f>
        <v>0</v>
      </c>
      <c r="X55" s="479"/>
      <c r="Y55" s="479"/>
      <c r="Z55" s="4" t="s">
        <v>74</v>
      </c>
      <c r="AO55" s="35"/>
      <c r="AP55" s="13"/>
      <c r="AQ55" s="13"/>
    </row>
    <row r="56" spans="1:58" ht="13.5" customHeight="1">
      <c r="AO56" s="13"/>
      <c r="AP56" s="13"/>
      <c r="AQ56" s="13"/>
    </row>
    <row r="57" spans="1:58" ht="13.5" customHeight="1">
      <c r="AO57" s="55"/>
      <c r="AP57" s="55"/>
      <c r="AQ57" s="55"/>
    </row>
    <row r="58" spans="1:58" ht="13.5" hidden="1" customHeight="1">
      <c r="K58" s="56" t="s">
        <v>75</v>
      </c>
      <c r="AO58" s="35"/>
      <c r="AP58" s="35"/>
      <c r="AQ58" s="35"/>
    </row>
    <row r="59" spans="1:58" ht="13.5" hidden="1" customHeight="1">
      <c r="AO59" s="35"/>
      <c r="AP59" s="35"/>
      <c r="AQ59" s="35"/>
    </row>
    <row r="60" spans="1:58" ht="13.5" hidden="1" customHeight="1">
      <c r="K60" s="56" t="s">
        <v>6</v>
      </c>
      <c r="L60" s="56" t="s">
        <v>76</v>
      </c>
      <c r="AO60" s="35"/>
      <c r="AP60" s="35"/>
      <c r="AQ60" s="35"/>
    </row>
    <row r="61" spans="1:58" ht="13.5" hidden="1" customHeight="1">
      <c r="K61" s="56" t="s">
        <v>77</v>
      </c>
      <c r="L61" s="4" t="s">
        <v>78</v>
      </c>
      <c r="AO61" s="35"/>
      <c r="AP61" s="35"/>
      <c r="AQ61" s="35"/>
    </row>
    <row r="62" spans="1:58" ht="13.5" hidden="1" customHeight="1">
      <c r="K62" s="56" t="s">
        <v>79</v>
      </c>
      <c r="L62" s="56" t="s">
        <v>80</v>
      </c>
    </row>
    <row r="63" spans="1:58" ht="13.5" hidden="1" customHeight="1">
      <c r="K63" s="56" t="s">
        <v>81</v>
      </c>
      <c r="L63" s="56" t="s">
        <v>82</v>
      </c>
    </row>
    <row r="64" spans="1:58" ht="13.5" hidden="1" customHeight="1">
      <c r="K64" s="56" t="s">
        <v>83</v>
      </c>
      <c r="L64" s="56" t="s">
        <v>84</v>
      </c>
    </row>
    <row r="65" spans="11:22" ht="13.5" hidden="1" customHeight="1">
      <c r="K65" s="56" t="s">
        <v>85</v>
      </c>
      <c r="L65" s="56" t="s">
        <v>86</v>
      </c>
    </row>
    <row r="66" spans="11:22" ht="13.5" hidden="1" customHeight="1">
      <c r="K66" s="56" t="s">
        <v>87</v>
      </c>
      <c r="L66" s="56" t="s">
        <v>88</v>
      </c>
    </row>
    <row r="67" spans="11:22" ht="13.5" hidden="1" customHeight="1">
      <c r="K67" s="56" t="s">
        <v>89</v>
      </c>
      <c r="L67" s="56" t="s">
        <v>90</v>
      </c>
    </row>
    <row r="68" spans="11:22" ht="13.5" hidden="1" customHeight="1">
      <c r="K68" s="56" t="s">
        <v>91</v>
      </c>
      <c r="L68" s="56" t="s">
        <v>92</v>
      </c>
    </row>
    <row r="69" spans="11:22" ht="13.5" hidden="1" customHeight="1">
      <c r="K69" s="56" t="s">
        <v>93</v>
      </c>
      <c r="L69" s="56" t="s">
        <v>94</v>
      </c>
    </row>
    <row r="70" spans="11:22" ht="13.5" hidden="1" customHeight="1">
      <c r="K70" s="56" t="s">
        <v>63</v>
      </c>
      <c r="L70" s="56" t="s">
        <v>96</v>
      </c>
      <c r="U70" s="56"/>
      <c r="V70" s="56"/>
    </row>
    <row r="71" spans="11:22" ht="13.5" hidden="1" customHeight="1">
      <c r="K71" s="56" t="s">
        <v>64</v>
      </c>
      <c r="L71" s="56" t="s">
        <v>98</v>
      </c>
      <c r="U71" s="56"/>
      <c r="V71" s="56"/>
    </row>
    <row r="72" spans="11:22" ht="13.5" hidden="1" customHeight="1">
      <c r="K72" s="56" t="s">
        <v>65</v>
      </c>
      <c r="L72" s="56" t="s">
        <v>100</v>
      </c>
      <c r="U72" s="56"/>
      <c r="V72" s="56"/>
    </row>
    <row r="73" spans="11:22" ht="13.5" hidden="1" customHeight="1">
      <c r="K73" s="56" t="s">
        <v>66</v>
      </c>
      <c r="L73" s="56" t="s">
        <v>102</v>
      </c>
    </row>
    <row r="74" spans="11:22" ht="13.5" hidden="1" customHeight="1">
      <c r="K74" s="4" t="s">
        <v>103</v>
      </c>
      <c r="L74" s="4" t="s">
        <v>104</v>
      </c>
    </row>
    <row r="75" spans="11:22" ht="13.5" hidden="1" customHeight="1">
      <c r="K75" s="4" t="s">
        <v>69</v>
      </c>
      <c r="L75" s="4" t="s">
        <v>105</v>
      </c>
    </row>
    <row r="76" spans="11:22" ht="13.5" hidden="1" customHeight="1">
      <c r="K76" s="56" t="s">
        <v>67</v>
      </c>
      <c r="L76" s="56" t="s">
        <v>106</v>
      </c>
    </row>
    <row r="77" spans="11:22" ht="13.5" hidden="1" customHeight="1"/>
    <row r="78" spans="11:22" ht="13.5" hidden="1" customHeight="1"/>
    <row r="79" spans="11:22" ht="13.5" hidden="1" customHeight="1"/>
    <row r="80" spans="11:22" ht="13.5" hidden="1" customHeight="1"/>
    <row r="81" spans="5:37" ht="13.5" hidden="1" customHeight="1"/>
    <row r="82" spans="5:37" ht="13.5" hidden="1" customHeight="1"/>
    <row r="83" spans="5:37" ht="13.5" hidden="1" customHeight="1">
      <c r="E83" s="53"/>
      <c r="F83" s="57">
        <v>1</v>
      </c>
      <c r="G83" s="57">
        <v>2</v>
      </c>
      <c r="H83" s="57">
        <v>3</v>
      </c>
      <c r="I83" s="57">
        <v>4</v>
      </c>
      <c r="J83" s="57">
        <v>5</v>
      </c>
      <c r="K83" s="57">
        <v>6</v>
      </c>
      <c r="L83" s="57">
        <v>7</v>
      </c>
      <c r="M83" s="57">
        <v>8</v>
      </c>
      <c r="N83" s="57">
        <v>9</v>
      </c>
      <c r="O83" s="57">
        <v>10</v>
      </c>
      <c r="P83" s="57">
        <v>11</v>
      </c>
      <c r="Q83" s="57">
        <v>12</v>
      </c>
      <c r="R83" s="57">
        <v>13</v>
      </c>
      <c r="S83" s="57">
        <v>14</v>
      </c>
      <c r="T83" s="57">
        <v>15</v>
      </c>
      <c r="U83" s="57">
        <v>16</v>
      </c>
      <c r="V83" s="57">
        <v>17</v>
      </c>
      <c r="W83" s="57">
        <v>18</v>
      </c>
      <c r="X83" s="57">
        <v>19</v>
      </c>
      <c r="Y83" s="57">
        <v>20</v>
      </c>
      <c r="Z83" s="57">
        <v>21</v>
      </c>
      <c r="AA83" s="57">
        <v>22</v>
      </c>
      <c r="AB83" s="57">
        <v>23</v>
      </c>
      <c r="AC83" s="57">
        <v>24</v>
      </c>
      <c r="AD83" s="57">
        <v>25</v>
      </c>
      <c r="AE83" s="57">
        <v>26</v>
      </c>
      <c r="AF83" s="57">
        <v>27</v>
      </c>
      <c r="AG83" s="57">
        <v>28</v>
      </c>
      <c r="AH83" s="57">
        <v>29</v>
      </c>
      <c r="AI83" s="57">
        <v>30</v>
      </c>
      <c r="AJ83" s="58">
        <v>31</v>
      </c>
      <c r="AK83" s="58">
        <v>31</v>
      </c>
    </row>
    <row r="84" spans="5:37" ht="13.5" hidden="1" customHeight="1">
      <c r="E84" s="142" t="s">
        <v>32</v>
      </c>
      <c r="F84" s="53">
        <f t="shared" ref="F84:U99" si="20">IF(COUNTIF(G$11:G$30,$E84)=0,0,1)</f>
        <v>0</v>
      </c>
      <c r="G84" s="53">
        <f t="shared" si="20"/>
        <v>0</v>
      </c>
      <c r="H84" s="53">
        <f t="shared" si="20"/>
        <v>0</v>
      </c>
      <c r="I84" s="53">
        <f t="shared" si="20"/>
        <v>0</v>
      </c>
      <c r="J84" s="53">
        <f t="shared" si="20"/>
        <v>0</v>
      </c>
      <c r="K84" s="53">
        <f t="shared" si="20"/>
        <v>0</v>
      </c>
      <c r="L84" s="53">
        <f t="shared" si="20"/>
        <v>0</v>
      </c>
      <c r="M84" s="53">
        <f t="shared" si="20"/>
        <v>0</v>
      </c>
      <c r="N84" s="53">
        <f t="shared" si="20"/>
        <v>0</v>
      </c>
      <c r="O84" s="53">
        <f t="shared" si="20"/>
        <v>0</v>
      </c>
      <c r="P84" s="53">
        <f t="shared" si="20"/>
        <v>0</v>
      </c>
      <c r="Q84" s="53">
        <f t="shared" si="20"/>
        <v>0</v>
      </c>
      <c r="R84" s="53">
        <f t="shared" si="20"/>
        <v>0</v>
      </c>
      <c r="S84" s="53">
        <f t="shared" si="20"/>
        <v>0</v>
      </c>
      <c r="T84" s="53">
        <f t="shared" si="20"/>
        <v>0</v>
      </c>
      <c r="U84" s="53">
        <f t="shared" si="20"/>
        <v>0</v>
      </c>
      <c r="V84" s="53">
        <f t="shared" ref="V84:AK99" si="21">IF(COUNTIF(W$11:W$30,$E84)=0,0,1)</f>
        <v>0</v>
      </c>
      <c r="W84" s="53">
        <f t="shared" si="21"/>
        <v>0</v>
      </c>
      <c r="X84" s="53">
        <f t="shared" si="21"/>
        <v>0</v>
      </c>
      <c r="Y84" s="53">
        <f t="shared" si="21"/>
        <v>0</v>
      </c>
      <c r="Z84" s="53">
        <f t="shared" si="21"/>
        <v>0</v>
      </c>
      <c r="AA84" s="53">
        <f t="shared" si="21"/>
        <v>0</v>
      </c>
      <c r="AB84" s="53">
        <f t="shared" si="21"/>
        <v>0</v>
      </c>
      <c r="AC84" s="53">
        <f t="shared" si="21"/>
        <v>0</v>
      </c>
      <c r="AD84" s="53">
        <f t="shared" si="21"/>
        <v>0</v>
      </c>
      <c r="AE84" s="53">
        <f t="shared" si="21"/>
        <v>0</v>
      </c>
      <c r="AF84" s="53">
        <f t="shared" si="21"/>
        <v>0</v>
      </c>
      <c r="AG84" s="53">
        <f t="shared" si="21"/>
        <v>0</v>
      </c>
      <c r="AH84" s="53">
        <f t="shared" si="21"/>
        <v>0</v>
      </c>
      <c r="AI84" s="53">
        <f t="shared" si="21"/>
        <v>0</v>
      </c>
      <c r="AJ84" s="53">
        <f t="shared" si="21"/>
        <v>0</v>
      </c>
      <c r="AK84" s="53">
        <f t="shared" si="21"/>
        <v>0</v>
      </c>
    </row>
    <row r="85" spans="5:37" ht="13.5" hidden="1" customHeight="1">
      <c r="E85" s="142" t="s">
        <v>30</v>
      </c>
      <c r="F85" s="53">
        <f t="shared" si="20"/>
        <v>0</v>
      </c>
      <c r="G85" s="53">
        <f t="shared" si="20"/>
        <v>0</v>
      </c>
      <c r="H85" s="53">
        <f t="shared" si="20"/>
        <v>0</v>
      </c>
      <c r="I85" s="53">
        <f t="shared" si="20"/>
        <v>0</v>
      </c>
      <c r="J85" s="53">
        <f t="shared" si="20"/>
        <v>0</v>
      </c>
      <c r="K85" s="53">
        <f t="shared" si="20"/>
        <v>0</v>
      </c>
      <c r="L85" s="53">
        <f t="shared" si="20"/>
        <v>0</v>
      </c>
      <c r="M85" s="53">
        <f t="shared" si="20"/>
        <v>0</v>
      </c>
      <c r="N85" s="53">
        <f t="shared" si="20"/>
        <v>0</v>
      </c>
      <c r="O85" s="53">
        <f t="shared" si="20"/>
        <v>0</v>
      </c>
      <c r="P85" s="53">
        <f t="shared" si="20"/>
        <v>0</v>
      </c>
      <c r="Q85" s="53">
        <f t="shared" si="20"/>
        <v>0</v>
      </c>
      <c r="R85" s="53">
        <f t="shared" si="20"/>
        <v>0</v>
      </c>
      <c r="S85" s="53">
        <f t="shared" si="20"/>
        <v>0</v>
      </c>
      <c r="T85" s="53">
        <f t="shared" si="20"/>
        <v>0</v>
      </c>
      <c r="U85" s="53">
        <f t="shared" si="20"/>
        <v>0</v>
      </c>
      <c r="V85" s="53">
        <f t="shared" si="21"/>
        <v>0</v>
      </c>
      <c r="W85" s="53">
        <f t="shared" si="21"/>
        <v>0</v>
      </c>
      <c r="X85" s="53">
        <f t="shared" si="21"/>
        <v>0</v>
      </c>
      <c r="Y85" s="53">
        <f t="shared" si="21"/>
        <v>0</v>
      </c>
      <c r="Z85" s="53">
        <f t="shared" si="21"/>
        <v>0</v>
      </c>
      <c r="AA85" s="53">
        <f t="shared" si="21"/>
        <v>0</v>
      </c>
      <c r="AB85" s="53">
        <f t="shared" si="21"/>
        <v>0</v>
      </c>
      <c r="AC85" s="53">
        <f t="shared" si="21"/>
        <v>0</v>
      </c>
      <c r="AD85" s="53">
        <f t="shared" si="21"/>
        <v>0</v>
      </c>
      <c r="AE85" s="53">
        <f t="shared" si="21"/>
        <v>0</v>
      </c>
      <c r="AF85" s="53">
        <f t="shared" si="21"/>
        <v>0</v>
      </c>
      <c r="AG85" s="53">
        <f t="shared" si="21"/>
        <v>0</v>
      </c>
      <c r="AH85" s="53">
        <f t="shared" si="21"/>
        <v>0</v>
      </c>
      <c r="AI85" s="53">
        <f t="shared" si="21"/>
        <v>0</v>
      </c>
      <c r="AJ85" s="53">
        <f t="shared" si="21"/>
        <v>0</v>
      </c>
      <c r="AK85" s="53">
        <f t="shared" si="21"/>
        <v>0</v>
      </c>
    </row>
    <row r="86" spans="5:37" ht="13.5" hidden="1" customHeight="1">
      <c r="E86" s="142" t="s">
        <v>31</v>
      </c>
      <c r="F86" s="53">
        <f t="shared" si="20"/>
        <v>0</v>
      </c>
      <c r="G86" s="53">
        <f t="shared" si="20"/>
        <v>0</v>
      </c>
      <c r="H86" s="53">
        <f t="shared" si="20"/>
        <v>0</v>
      </c>
      <c r="I86" s="53">
        <f t="shared" si="20"/>
        <v>0</v>
      </c>
      <c r="J86" s="53">
        <f t="shared" si="20"/>
        <v>0</v>
      </c>
      <c r="K86" s="53">
        <f t="shared" si="20"/>
        <v>0</v>
      </c>
      <c r="L86" s="53">
        <f t="shared" si="20"/>
        <v>0</v>
      </c>
      <c r="M86" s="53">
        <f t="shared" si="20"/>
        <v>0</v>
      </c>
      <c r="N86" s="53">
        <f t="shared" si="20"/>
        <v>0</v>
      </c>
      <c r="O86" s="53">
        <f t="shared" si="20"/>
        <v>0</v>
      </c>
      <c r="P86" s="53">
        <f t="shared" si="20"/>
        <v>0</v>
      </c>
      <c r="Q86" s="53">
        <f t="shared" si="20"/>
        <v>0</v>
      </c>
      <c r="R86" s="53">
        <f t="shared" si="20"/>
        <v>0</v>
      </c>
      <c r="S86" s="53">
        <f t="shared" si="20"/>
        <v>0</v>
      </c>
      <c r="T86" s="53">
        <f t="shared" si="20"/>
        <v>0</v>
      </c>
      <c r="U86" s="53">
        <f t="shared" si="20"/>
        <v>0</v>
      </c>
      <c r="V86" s="53">
        <f t="shared" si="21"/>
        <v>0</v>
      </c>
      <c r="W86" s="53">
        <f t="shared" si="21"/>
        <v>0</v>
      </c>
      <c r="X86" s="53">
        <f t="shared" si="21"/>
        <v>0</v>
      </c>
      <c r="Y86" s="53">
        <f t="shared" si="21"/>
        <v>0</v>
      </c>
      <c r="Z86" s="53">
        <f t="shared" si="21"/>
        <v>0</v>
      </c>
      <c r="AA86" s="53">
        <f t="shared" si="21"/>
        <v>0</v>
      </c>
      <c r="AB86" s="53">
        <f t="shared" si="21"/>
        <v>0</v>
      </c>
      <c r="AC86" s="53">
        <f t="shared" si="21"/>
        <v>0</v>
      </c>
      <c r="AD86" s="53">
        <f t="shared" si="21"/>
        <v>0</v>
      </c>
      <c r="AE86" s="53">
        <f t="shared" si="21"/>
        <v>0</v>
      </c>
      <c r="AF86" s="53">
        <f t="shared" si="21"/>
        <v>0</v>
      </c>
      <c r="AG86" s="53">
        <f t="shared" si="21"/>
        <v>0</v>
      </c>
      <c r="AH86" s="53">
        <f t="shared" si="21"/>
        <v>0</v>
      </c>
      <c r="AI86" s="53">
        <f t="shared" si="21"/>
        <v>0</v>
      </c>
      <c r="AJ86" s="53">
        <f t="shared" si="21"/>
        <v>0</v>
      </c>
      <c r="AK86" s="53">
        <f t="shared" si="21"/>
        <v>0</v>
      </c>
    </row>
    <row r="87" spans="5:37" ht="13.5" hidden="1" customHeight="1">
      <c r="E87" s="142" t="s">
        <v>57</v>
      </c>
      <c r="F87" s="53">
        <f t="shared" si="20"/>
        <v>0</v>
      </c>
      <c r="G87" s="53">
        <f t="shared" si="20"/>
        <v>0</v>
      </c>
      <c r="H87" s="53">
        <f t="shared" si="20"/>
        <v>0</v>
      </c>
      <c r="I87" s="53">
        <f t="shared" si="20"/>
        <v>0</v>
      </c>
      <c r="J87" s="53">
        <f t="shared" si="20"/>
        <v>0</v>
      </c>
      <c r="K87" s="53">
        <f t="shared" si="20"/>
        <v>0</v>
      </c>
      <c r="L87" s="53">
        <f t="shared" si="20"/>
        <v>0</v>
      </c>
      <c r="M87" s="53">
        <f t="shared" si="20"/>
        <v>0</v>
      </c>
      <c r="N87" s="53">
        <f t="shared" si="20"/>
        <v>0</v>
      </c>
      <c r="O87" s="53">
        <f t="shared" si="20"/>
        <v>0</v>
      </c>
      <c r="P87" s="53">
        <f t="shared" si="20"/>
        <v>0</v>
      </c>
      <c r="Q87" s="53">
        <f t="shared" si="20"/>
        <v>0</v>
      </c>
      <c r="R87" s="53">
        <f t="shared" si="20"/>
        <v>0</v>
      </c>
      <c r="S87" s="53">
        <f t="shared" si="20"/>
        <v>0</v>
      </c>
      <c r="T87" s="53">
        <f t="shared" si="20"/>
        <v>0</v>
      </c>
      <c r="U87" s="53">
        <f t="shared" si="20"/>
        <v>0</v>
      </c>
      <c r="V87" s="53">
        <f t="shared" si="21"/>
        <v>0</v>
      </c>
      <c r="W87" s="53">
        <f t="shared" si="21"/>
        <v>0</v>
      </c>
      <c r="X87" s="53">
        <f t="shared" si="21"/>
        <v>0</v>
      </c>
      <c r="Y87" s="53">
        <f t="shared" si="21"/>
        <v>0</v>
      </c>
      <c r="Z87" s="53">
        <f t="shared" si="21"/>
        <v>0</v>
      </c>
      <c r="AA87" s="53">
        <f t="shared" si="21"/>
        <v>0</v>
      </c>
      <c r="AB87" s="53">
        <f t="shared" si="21"/>
        <v>0</v>
      </c>
      <c r="AC87" s="53">
        <f t="shared" si="21"/>
        <v>0</v>
      </c>
      <c r="AD87" s="53">
        <f t="shared" si="21"/>
        <v>0</v>
      </c>
      <c r="AE87" s="53">
        <f t="shared" si="21"/>
        <v>0</v>
      </c>
      <c r="AF87" s="53">
        <f t="shared" si="21"/>
        <v>0</v>
      </c>
      <c r="AG87" s="53">
        <f t="shared" si="21"/>
        <v>0</v>
      </c>
      <c r="AH87" s="53">
        <f t="shared" si="21"/>
        <v>0</v>
      </c>
      <c r="AI87" s="53">
        <f t="shared" si="21"/>
        <v>0</v>
      </c>
      <c r="AJ87" s="53">
        <f t="shared" si="21"/>
        <v>0</v>
      </c>
      <c r="AK87" s="53">
        <f t="shared" si="21"/>
        <v>0</v>
      </c>
    </row>
    <row r="88" spans="5:37" ht="13.5" hidden="1" customHeight="1">
      <c r="E88" s="142" t="s">
        <v>58</v>
      </c>
      <c r="F88" s="53">
        <f t="shared" si="20"/>
        <v>0</v>
      </c>
      <c r="G88" s="53">
        <f t="shared" si="20"/>
        <v>0</v>
      </c>
      <c r="H88" s="53">
        <f t="shared" si="20"/>
        <v>0</v>
      </c>
      <c r="I88" s="53">
        <f t="shared" si="20"/>
        <v>0</v>
      </c>
      <c r="J88" s="53">
        <f t="shared" si="20"/>
        <v>0</v>
      </c>
      <c r="K88" s="53">
        <f t="shared" si="20"/>
        <v>0</v>
      </c>
      <c r="L88" s="53">
        <f t="shared" si="20"/>
        <v>0</v>
      </c>
      <c r="M88" s="53">
        <f t="shared" si="20"/>
        <v>0</v>
      </c>
      <c r="N88" s="53">
        <f t="shared" si="20"/>
        <v>0</v>
      </c>
      <c r="O88" s="53">
        <f t="shared" si="20"/>
        <v>0</v>
      </c>
      <c r="P88" s="53">
        <f t="shared" si="20"/>
        <v>0</v>
      </c>
      <c r="Q88" s="53">
        <f t="shared" si="20"/>
        <v>0</v>
      </c>
      <c r="R88" s="53">
        <f t="shared" si="20"/>
        <v>0</v>
      </c>
      <c r="S88" s="53">
        <f t="shared" si="20"/>
        <v>0</v>
      </c>
      <c r="T88" s="53">
        <f t="shared" si="20"/>
        <v>0</v>
      </c>
      <c r="U88" s="53">
        <f t="shared" si="20"/>
        <v>0</v>
      </c>
      <c r="V88" s="53">
        <f t="shared" si="21"/>
        <v>0</v>
      </c>
      <c r="W88" s="53">
        <f t="shared" si="21"/>
        <v>0</v>
      </c>
      <c r="X88" s="53">
        <f t="shared" si="21"/>
        <v>0</v>
      </c>
      <c r="Y88" s="53">
        <f t="shared" si="21"/>
        <v>0</v>
      </c>
      <c r="Z88" s="53">
        <f t="shared" si="21"/>
        <v>0</v>
      </c>
      <c r="AA88" s="53">
        <f t="shared" si="21"/>
        <v>0</v>
      </c>
      <c r="AB88" s="53">
        <f t="shared" si="21"/>
        <v>0</v>
      </c>
      <c r="AC88" s="53">
        <f t="shared" si="21"/>
        <v>0</v>
      </c>
      <c r="AD88" s="53">
        <f t="shared" si="21"/>
        <v>0</v>
      </c>
      <c r="AE88" s="53">
        <f t="shared" si="21"/>
        <v>0</v>
      </c>
      <c r="AF88" s="53">
        <f t="shared" si="21"/>
        <v>0</v>
      </c>
      <c r="AG88" s="53">
        <f t="shared" si="21"/>
        <v>0</v>
      </c>
      <c r="AH88" s="53">
        <f t="shared" si="21"/>
        <v>0</v>
      </c>
      <c r="AI88" s="53">
        <f t="shared" si="21"/>
        <v>0</v>
      </c>
      <c r="AJ88" s="53">
        <f t="shared" si="21"/>
        <v>0</v>
      </c>
      <c r="AK88" s="53">
        <f t="shared" si="21"/>
        <v>0</v>
      </c>
    </row>
    <row r="89" spans="5:37" ht="13.5" hidden="1" customHeight="1">
      <c r="E89" s="142" t="s">
        <v>59</v>
      </c>
      <c r="F89" s="53">
        <f t="shared" si="20"/>
        <v>0</v>
      </c>
      <c r="G89" s="53">
        <f t="shared" si="20"/>
        <v>0</v>
      </c>
      <c r="H89" s="53">
        <f t="shared" si="20"/>
        <v>0</v>
      </c>
      <c r="I89" s="53">
        <f t="shared" si="20"/>
        <v>0</v>
      </c>
      <c r="J89" s="53">
        <f t="shared" si="20"/>
        <v>0</v>
      </c>
      <c r="K89" s="53">
        <f t="shared" si="20"/>
        <v>0</v>
      </c>
      <c r="L89" s="53">
        <f t="shared" si="20"/>
        <v>0</v>
      </c>
      <c r="M89" s="53">
        <f t="shared" si="20"/>
        <v>0</v>
      </c>
      <c r="N89" s="53">
        <f t="shared" si="20"/>
        <v>0</v>
      </c>
      <c r="O89" s="53">
        <f t="shared" si="20"/>
        <v>0</v>
      </c>
      <c r="P89" s="53">
        <f t="shared" si="20"/>
        <v>0</v>
      </c>
      <c r="Q89" s="53">
        <f t="shared" si="20"/>
        <v>0</v>
      </c>
      <c r="R89" s="53">
        <f t="shared" si="20"/>
        <v>0</v>
      </c>
      <c r="S89" s="53">
        <f t="shared" si="20"/>
        <v>0</v>
      </c>
      <c r="T89" s="53">
        <f t="shared" si="20"/>
        <v>0</v>
      </c>
      <c r="U89" s="53">
        <f t="shared" si="20"/>
        <v>0</v>
      </c>
      <c r="V89" s="53">
        <f t="shared" si="21"/>
        <v>0</v>
      </c>
      <c r="W89" s="53">
        <f t="shared" si="21"/>
        <v>0</v>
      </c>
      <c r="X89" s="53">
        <f t="shared" si="21"/>
        <v>0</v>
      </c>
      <c r="Y89" s="53">
        <f t="shared" si="21"/>
        <v>0</v>
      </c>
      <c r="Z89" s="53">
        <f t="shared" si="21"/>
        <v>0</v>
      </c>
      <c r="AA89" s="53">
        <f t="shared" si="21"/>
        <v>0</v>
      </c>
      <c r="AB89" s="53">
        <f t="shared" si="21"/>
        <v>0</v>
      </c>
      <c r="AC89" s="53">
        <f t="shared" si="21"/>
        <v>0</v>
      </c>
      <c r="AD89" s="53">
        <f t="shared" si="21"/>
        <v>0</v>
      </c>
      <c r="AE89" s="53">
        <f t="shared" si="21"/>
        <v>0</v>
      </c>
      <c r="AF89" s="53">
        <f t="shared" si="21"/>
        <v>0</v>
      </c>
      <c r="AG89" s="53">
        <f t="shared" si="21"/>
        <v>0</v>
      </c>
      <c r="AH89" s="53">
        <f t="shared" si="21"/>
        <v>0</v>
      </c>
      <c r="AI89" s="53">
        <f t="shared" si="21"/>
        <v>0</v>
      </c>
      <c r="AJ89" s="53">
        <f t="shared" si="21"/>
        <v>0</v>
      </c>
      <c r="AK89" s="53">
        <f t="shared" si="21"/>
        <v>0</v>
      </c>
    </row>
    <row r="90" spans="5:37" ht="13.5" hidden="1" customHeight="1">
      <c r="E90" s="142" t="s">
        <v>60</v>
      </c>
      <c r="F90" s="53">
        <f t="shared" si="20"/>
        <v>0</v>
      </c>
      <c r="G90" s="53">
        <f t="shared" si="20"/>
        <v>0</v>
      </c>
      <c r="H90" s="53">
        <f t="shared" si="20"/>
        <v>0</v>
      </c>
      <c r="I90" s="53">
        <f t="shared" si="20"/>
        <v>0</v>
      </c>
      <c r="J90" s="53">
        <f t="shared" si="20"/>
        <v>0</v>
      </c>
      <c r="K90" s="53">
        <f t="shared" si="20"/>
        <v>0</v>
      </c>
      <c r="L90" s="53">
        <f t="shared" si="20"/>
        <v>0</v>
      </c>
      <c r="M90" s="53">
        <f t="shared" si="20"/>
        <v>0</v>
      </c>
      <c r="N90" s="53">
        <f t="shared" si="20"/>
        <v>0</v>
      </c>
      <c r="O90" s="53">
        <f t="shared" si="20"/>
        <v>0</v>
      </c>
      <c r="P90" s="53">
        <f t="shared" si="20"/>
        <v>0</v>
      </c>
      <c r="Q90" s="53">
        <f t="shared" si="20"/>
        <v>0</v>
      </c>
      <c r="R90" s="53">
        <f t="shared" si="20"/>
        <v>0</v>
      </c>
      <c r="S90" s="53">
        <f t="shared" si="20"/>
        <v>0</v>
      </c>
      <c r="T90" s="53">
        <f t="shared" si="20"/>
        <v>0</v>
      </c>
      <c r="U90" s="53">
        <f t="shared" si="20"/>
        <v>0</v>
      </c>
      <c r="V90" s="53">
        <f t="shared" si="21"/>
        <v>0</v>
      </c>
      <c r="W90" s="53">
        <f t="shared" si="21"/>
        <v>0</v>
      </c>
      <c r="X90" s="53">
        <f t="shared" si="21"/>
        <v>0</v>
      </c>
      <c r="Y90" s="53">
        <f t="shared" si="21"/>
        <v>0</v>
      </c>
      <c r="Z90" s="53">
        <f t="shared" si="21"/>
        <v>0</v>
      </c>
      <c r="AA90" s="53">
        <f t="shared" si="21"/>
        <v>0</v>
      </c>
      <c r="AB90" s="53">
        <f t="shared" si="21"/>
        <v>0</v>
      </c>
      <c r="AC90" s="53">
        <f t="shared" si="21"/>
        <v>0</v>
      </c>
      <c r="AD90" s="53">
        <f t="shared" si="21"/>
        <v>0</v>
      </c>
      <c r="AE90" s="53">
        <f t="shared" si="21"/>
        <v>0</v>
      </c>
      <c r="AF90" s="53">
        <f t="shared" si="21"/>
        <v>0</v>
      </c>
      <c r="AG90" s="53">
        <f t="shared" si="21"/>
        <v>0</v>
      </c>
      <c r="AH90" s="53">
        <f t="shared" si="21"/>
        <v>0</v>
      </c>
      <c r="AI90" s="53">
        <f t="shared" si="21"/>
        <v>0</v>
      </c>
      <c r="AJ90" s="53">
        <f t="shared" si="21"/>
        <v>0</v>
      </c>
      <c r="AK90" s="53">
        <f t="shared" si="21"/>
        <v>0</v>
      </c>
    </row>
    <row r="91" spans="5:37" ht="13.5" hidden="1" customHeight="1">
      <c r="E91" s="142" t="s">
        <v>61</v>
      </c>
      <c r="F91" s="53">
        <f t="shared" si="20"/>
        <v>0</v>
      </c>
      <c r="G91" s="53">
        <f t="shared" si="20"/>
        <v>0</v>
      </c>
      <c r="H91" s="53">
        <f t="shared" si="20"/>
        <v>0</v>
      </c>
      <c r="I91" s="53">
        <f t="shared" si="20"/>
        <v>0</v>
      </c>
      <c r="J91" s="53">
        <f t="shared" si="20"/>
        <v>0</v>
      </c>
      <c r="K91" s="53">
        <f t="shared" si="20"/>
        <v>0</v>
      </c>
      <c r="L91" s="53">
        <f t="shared" si="20"/>
        <v>0</v>
      </c>
      <c r="M91" s="53">
        <f t="shared" si="20"/>
        <v>0</v>
      </c>
      <c r="N91" s="53">
        <f t="shared" si="20"/>
        <v>0</v>
      </c>
      <c r="O91" s="53">
        <f t="shared" si="20"/>
        <v>0</v>
      </c>
      <c r="P91" s="53">
        <f t="shared" si="20"/>
        <v>0</v>
      </c>
      <c r="Q91" s="53">
        <f t="shared" si="20"/>
        <v>0</v>
      </c>
      <c r="R91" s="53">
        <f t="shared" si="20"/>
        <v>0</v>
      </c>
      <c r="S91" s="53">
        <f t="shared" si="20"/>
        <v>0</v>
      </c>
      <c r="T91" s="53">
        <f t="shared" si="20"/>
        <v>0</v>
      </c>
      <c r="U91" s="53">
        <f t="shared" si="20"/>
        <v>0</v>
      </c>
      <c r="V91" s="53">
        <f t="shared" si="21"/>
        <v>0</v>
      </c>
      <c r="W91" s="53">
        <f t="shared" si="21"/>
        <v>0</v>
      </c>
      <c r="X91" s="53">
        <f t="shared" si="21"/>
        <v>0</v>
      </c>
      <c r="Y91" s="53">
        <f t="shared" si="21"/>
        <v>0</v>
      </c>
      <c r="Z91" s="53">
        <f t="shared" si="21"/>
        <v>0</v>
      </c>
      <c r="AA91" s="53">
        <f t="shared" si="21"/>
        <v>0</v>
      </c>
      <c r="AB91" s="53">
        <f t="shared" si="21"/>
        <v>0</v>
      </c>
      <c r="AC91" s="53">
        <f t="shared" si="21"/>
        <v>0</v>
      </c>
      <c r="AD91" s="53">
        <f t="shared" si="21"/>
        <v>0</v>
      </c>
      <c r="AE91" s="53">
        <f t="shared" si="21"/>
        <v>0</v>
      </c>
      <c r="AF91" s="53">
        <f t="shared" si="21"/>
        <v>0</v>
      </c>
      <c r="AG91" s="53">
        <f t="shared" si="21"/>
        <v>0</v>
      </c>
      <c r="AH91" s="53">
        <f t="shared" si="21"/>
        <v>0</v>
      </c>
      <c r="AI91" s="53">
        <f t="shared" si="21"/>
        <v>0</v>
      </c>
      <c r="AJ91" s="53">
        <f t="shared" si="21"/>
        <v>0</v>
      </c>
      <c r="AK91" s="53">
        <f t="shared" si="21"/>
        <v>0</v>
      </c>
    </row>
    <row r="92" spans="5:37" ht="13.5" hidden="1" customHeight="1">
      <c r="E92" s="142" t="s">
        <v>62</v>
      </c>
      <c r="F92" s="53">
        <f t="shared" si="20"/>
        <v>0</v>
      </c>
      <c r="G92" s="53">
        <f t="shared" si="20"/>
        <v>0</v>
      </c>
      <c r="H92" s="53">
        <f t="shared" si="20"/>
        <v>0</v>
      </c>
      <c r="I92" s="53">
        <f t="shared" si="20"/>
        <v>0</v>
      </c>
      <c r="J92" s="53">
        <f t="shared" si="20"/>
        <v>0</v>
      </c>
      <c r="K92" s="53">
        <f t="shared" si="20"/>
        <v>0</v>
      </c>
      <c r="L92" s="53">
        <f t="shared" si="20"/>
        <v>0</v>
      </c>
      <c r="M92" s="53">
        <f t="shared" si="20"/>
        <v>0</v>
      </c>
      <c r="N92" s="53">
        <f t="shared" si="20"/>
        <v>0</v>
      </c>
      <c r="O92" s="53">
        <f t="shared" si="20"/>
        <v>0</v>
      </c>
      <c r="P92" s="53">
        <f t="shared" si="20"/>
        <v>0</v>
      </c>
      <c r="Q92" s="53">
        <f t="shared" si="20"/>
        <v>0</v>
      </c>
      <c r="R92" s="53">
        <f t="shared" si="20"/>
        <v>0</v>
      </c>
      <c r="S92" s="53">
        <f t="shared" si="20"/>
        <v>0</v>
      </c>
      <c r="T92" s="53">
        <f t="shared" si="20"/>
        <v>0</v>
      </c>
      <c r="U92" s="53">
        <f t="shared" si="20"/>
        <v>0</v>
      </c>
      <c r="V92" s="53">
        <f t="shared" si="21"/>
        <v>0</v>
      </c>
      <c r="W92" s="53">
        <f t="shared" si="21"/>
        <v>0</v>
      </c>
      <c r="X92" s="53">
        <f t="shared" si="21"/>
        <v>0</v>
      </c>
      <c r="Y92" s="53">
        <f t="shared" si="21"/>
        <v>0</v>
      </c>
      <c r="Z92" s="53">
        <f t="shared" si="21"/>
        <v>0</v>
      </c>
      <c r="AA92" s="53">
        <f t="shared" si="21"/>
        <v>0</v>
      </c>
      <c r="AB92" s="53">
        <f t="shared" si="21"/>
        <v>0</v>
      </c>
      <c r="AC92" s="53">
        <f t="shared" si="21"/>
        <v>0</v>
      </c>
      <c r="AD92" s="53">
        <f t="shared" si="21"/>
        <v>0</v>
      </c>
      <c r="AE92" s="53">
        <f t="shared" si="21"/>
        <v>0</v>
      </c>
      <c r="AF92" s="53">
        <f t="shared" si="21"/>
        <v>0</v>
      </c>
      <c r="AG92" s="53">
        <f t="shared" si="21"/>
        <v>0</v>
      </c>
      <c r="AH92" s="53">
        <f t="shared" si="21"/>
        <v>0</v>
      </c>
      <c r="AI92" s="53">
        <f t="shared" si="21"/>
        <v>0</v>
      </c>
      <c r="AJ92" s="53">
        <f t="shared" si="21"/>
        <v>0</v>
      </c>
      <c r="AK92" s="53">
        <f t="shared" si="21"/>
        <v>0</v>
      </c>
    </row>
    <row r="93" spans="5:37" ht="13.5" hidden="1" customHeight="1">
      <c r="E93" s="142" t="s">
        <v>63</v>
      </c>
      <c r="F93" s="53">
        <f t="shared" si="20"/>
        <v>0</v>
      </c>
      <c r="G93" s="53">
        <f t="shared" si="20"/>
        <v>0</v>
      </c>
      <c r="H93" s="53">
        <f t="shared" si="20"/>
        <v>0</v>
      </c>
      <c r="I93" s="53">
        <f t="shared" si="20"/>
        <v>0</v>
      </c>
      <c r="J93" s="53">
        <f t="shared" si="20"/>
        <v>0</v>
      </c>
      <c r="K93" s="53">
        <f t="shared" si="20"/>
        <v>0</v>
      </c>
      <c r="L93" s="53">
        <f t="shared" si="20"/>
        <v>0</v>
      </c>
      <c r="M93" s="53">
        <f t="shared" si="20"/>
        <v>0</v>
      </c>
      <c r="N93" s="53">
        <f t="shared" si="20"/>
        <v>0</v>
      </c>
      <c r="O93" s="53">
        <f t="shared" si="20"/>
        <v>0</v>
      </c>
      <c r="P93" s="53">
        <f t="shared" si="20"/>
        <v>0</v>
      </c>
      <c r="Q93" s="53">
        <f t="shared" si="20"/>
        <v>0</v>
      </c>
      <c r="R93" s="53">
        <f t="shared" si="20"/>
        <v>0</v>
      </c>
      <c r="S93" s="53">
        <f t="shared" si="20"/>
        <v>0</v>
      </c>
      <c r="T93" s="53">
        <f t="shared" si="20"/>
        <v>0</v>
      </c>
      <c r="U93" s="53">
        <f t="shared" si="20"/>
        <v>0</v>
      </c>
      <c r="V93" s="53">
        <f t="shared" si="21"/>
        <v>0</v>
      </c>
      <c r="W93" s="53">
        <f t="shared" si="21"/>
        <v>0</v>
      </c>
      <c r="X93" s="53">
        <f t="shared" si="21"/>
        <v>0</v>
      </c>
      <c r="Y93" s="53">
        <f t="shared" si="21"/>
        <v>0</v>
      </c>
      <c r="Z93" s="53">
        <f t="shared" si="21"/>
        <v>0</v>
      </c>
      <c r="AA93" s="53">
        <f t="shared" si="21"/>
        <v>0</v>
      </c>
      <c r="AB93" s="53">
        <f t="shared" si="21"/>
        <v>0</v>
      </c>
      <c r="AC93" s="53">
        <f t="shared" si="21"/>
        <v>0</v>
      </c>
      <c r="AD93" s="53">
        <f t="shared" si="21"/>
        <v>0</v>
      </c>
      <c r="AE93" s="53">
        <f t="shared" si="21"/>
        <v>0</v>
      </c>
      <c r="AF93" s="53">
        <f t="shared" si="21"/>
        <v>0</v>
      </c>
      <c r="AG93" s="53">
        <f t="shared" si="21"/>
        <v>0</v>
      </c>
      <c r="AH93" s="53">
        <f t="shared" si="21"/>
        <v>0</v>
      </c>
      <c r="AI93" s="53">
        <f t="shared" si="21"/>
        <v>0</v>
      </c>
      <c r="AJ93" s="53">
        <f t="shared" si="21"/>
        <v>0</v>
      </c>
      <c r="AK93" s="53">
        <f t="shared" si="21"/>
        <v>0</v>
      </c>
    </row>
    <row r="94" spans="5:37" ht="13.5" hidden="1" customHeight="1">
      <c r="E94" s="142" t="s">
        <v>64</v>
      </c>
      <c r="F94" s="53">
        <f t="shared" si="20"/>
        <v>0</v>
      </c>
      <c r="G94" s="53">
        <f t="shared" si="20"/>
        <v>0</v>
      </c>
      <c r="H94" s="53">
        <f t="shared" si="20"/>
        <v>0</v>
      </c>
      <c r="I94" s="53">
        <f t="shared" si="20"/>
        <v>0</v>
      </c>
      <c r="J94" s="53">
        <f t="shared" si="20"/>
        <v>0</v>
      </c>
      <c r="K94" s="53">
        <f t="shared" si="20"/>
        <v>0</v>
      </c>
      <c r="L94" s="53">
        <f t="shared" si="20"/>
        <v>0</v>
      </c>
      <c r="M94" s="53">
        <f t="shared" si="20"/>
        <v>0</v>
      </c>
      <c r="N94" s="53">
        <f t="shared" si="20"/>
        <v>0</v>
      </c>
      <c r="O94" s="53">
        <f t="shared" si="20"/>
        <v>0</v>
      </c>
      <c r="P94" s="53">
        <f t="shared" si="20"/>
        <v>0</v>
      </c>
      <c r="Q94" s="53">
        <f t="shared" si="20"/>
        <v>0</v>
      </c>
      <c r="R94" s="53">
        <f t="shared" si="20"/>
        <v>0</v>
      </c>
      <c r="S94" s="53">
        <f t="shared" si="20"/>
        <v>0</v>
      </c>
      <c r="T94" s="53">
        <f t="shared" si="20"/>
        <v>0</v>
      </c>
      <c r="U94" s="53">
        <f t="shared" si="20"/>
        <v>0</v>
      </c>
      <c r="V94" s="53">
        <f t="shared" si="21"/>
        <v>0</v>
      </c>
      <c r="W94" s="53">
        <f t="shared" si="21"/>
        <v>0</v>
      </c>
      <c r="X94" s="53">
        <f t="shared" si="21"/>
        <v>0</v>
      </c>
      <c r="Y94" s="53">
        <f t="shared" si="21"/>
        <v>0</v>
      </c>
      <c r="Z94" s="53">
        <f t="shared" si="21"/>
        <v>0</v>
      </c>
      <c r="AA94" s="53">
        <f t="shared" si="21"/>
        <v>0</v>
      </c>
      <c r="AB94" s="53">
        <f t="shared" si="21"/>
        <v>0</v>
      </c>
      <c r="AC94" s="53">
        <f t="shared" si="21"/>
        <v>0</v>
      </c>
      <c r="AD94" s="53">
        <f t="shared" si="21"/>
        <v>0</v>
      </c>
      <c r="AE94" s="53">
        <f t="shared" si="21"/>
        <v>0</v>
      </c>
      <c r="AF94" s="53">
        <f t="shared" si="21"/>
        <v>0</v>
      </c>
      <c r="AG94" s="53">
        <f t="shared" si="21"/>
        <v>0</v>
      </c>
      <c r="AH94" s="53">
        <f t="shared" si="21"/>
        <v>0</v>
      </c>
      <c r="AI94" s="53">
        <f t="shared" si="21"/>
        <v>0</v>
      </c>
      <c r="AJ94" s="53">
        <f t="shared" si="21"/>
        <v>0</v>
      </c>
      <c r="AK94" s="53">
        <f t="shared" si="21"/>
        <v>0</v>
      </c>
    </row>
    <row r="95" spans="5:37" ht="13.5" hidden="1" customHeight="1">
      <c r="E95" s="142" t="s">
        <v>65</v>
      </c>
      <c r="F95" s="53">
        <f t="shared" si="20"/>
        <v>0</v>
      </c>
      <c r="G95" s="53">
        <f t="shared" si="20"/>
        <v>0</v>
      </c>
      <c r="H95" s="53">
        <f t="shared" si="20"/>
        <v>0</v>
      </c>
      <c r="I95" s="53">
        <f t="shared" si="20"/>
        <v>0</v>
      </c>
      <c r="J95" s="53">
        <f t="shared" si="20"/>
        <v>0</v>
      </c>
      <c r="K95" s="53">
        <f t="shared" si="20"/>
        <v>0</v>
      </c>
      <c r="L95" s="53">
        <f t="shared" si="20"/>
        <v>0</v>
      </c>
      <c r="M95" s="53">
        <f t="shared" si="20"/>
        <v>0</v>
      </c>
      <c r="N95" s="53">
        <f t="shared" si="20"/>
        <v>0</v>
      </c>
      <c r="O95" s="53">
        <f t="shared" si="20"/>
        <v>0</v>
      </c>
      <c r="P95" s="53">
        <f t="shared" si="20"/>
        <v>0</v>
      </c>
      <c r="Q95" s="53">
        <f t="shared" si="20"/>
        <v>0</v>
      </c>
      <c r="R95" s="53">
        <f t="shared" si="20"/>
        <v>0</v>
      </c>
      <c r="S95" s="53">
        <f t="shared" si="20"/>
        <v>0</v>
      </c>
      <c r="T95" s="53">
        <f t="shared" si="20"/>
        <v>0</v>
      </c>
      <c r="U95" s="53">
        <f t="shared" si="20"/>
        <v>0</v>
      </c>
      <c r="V95" s="53">
        <f t="shared" si="21"/>
        <v>0</v>
      </c>
      <c r="W95" s="53">
        <f t="shared" si="21"/>
        <v>0</v>
      </c>
      <c r="X95" s="53">
        <f t="shared" si="21"/>
        <v>0</v>
      </c>
      <c r="Y95" s="53">
        <f t="shared" si="21"/>
        <v>0</v>
      </c>
      <c r="Z95" s="53">
        <f t="shared" si="21"/>
        <v>0</v>
      </c>
      <c r="AA95" s="53">
        <f t="shared" si="21"/>
        <v>0</v>
      </c>
      <c r="AB95" s="53">
        <f t="shared" si="21"/>
        <v>0</v>
      </c>
      <c r="AC95" s="53">
        <f t="shared" si="21"/>
        <v>0</v>
      </c>
      <c r="AD95" s="53">
        <f t="shared" si="21"/>
        <v>0</v>
      </c>
      <c r="AE95" s="53">
        <f t="shared" si="21"/>
        <v>0</v>
      </c>
      <c r="AF95" s="53">
        <f t="shared" si="21"/>
        <v>0</v>
      </c>
      <c r="AG95" s="53">
        <f t="shared" si="21"/>
        <v>0</v>
      </c>
      <c r="AH95" s="53">
        <f t="shared" si="21"/>
        <v>0</v>
      </c>
      <c r="AI95" s="53">
        <f t="shared" si="21"/>
        <v>0</v>
      </c>
      <c r="AJ95" s="53">
        <f t="shared" si="21"/>
        <v>0</v>
      </c>
      <c r="AK95" s="53">
        <f t="shared" si="21"/>
        <v>0</v>
      </c>
    </row>
    <row r="96" spans="5:37" ht="13.5" hidden="1" customHeight="1">
      <c r="E96" s="142" t="s">
        <v>66</v>
      </c>
      <c r="F96" s="53">
        <f t="shared" si="20"/>
        <v>0</v>
      </c>
      <c r="G96" s="53">
        <f t="shared" si="20"/>
        <v>0</v>
      </c>
      <c r="H96" s="53">
        <f t="shared" si="20"/>
        <v>0</v>
      </c>
      <c r="I96" s="53">
        <f t="shared" si="20"/>
        <v>0</v>
      </c>
      <c r="J96" s="53">
        <f t="shared" si="20"/>
        <v>0</v>
      </c>
      <c r="K96" s="53">
        <f t="shared" si="20"/>
        <v>0</v>
      </c>
      <c r="L96" s="53">
        <f t="shared" si="20"/>
        <v>0</v>
      </c>
      <c r="M96" s="53">
        <f t="shared" si="20"/>
        <v>0</v>
      </c>
      <c r="N96" s="53">
        <f t="shared" si="20"/>
        <v>0</v>
      </c>
      <c r="O96" s="53">
        <f t="shared" si="20"/>
        <v>0</v>
      </c>
      <c r="P96" s="53">
        <f t="shared" si="20"/>
        <v>0</v>
      </c>
      <c r="Q96" s="53">
        <f t="shared" si="20"/>
        <v>0</v>
      </c>
      <c r="R96" s="53">
        <f t="shared" si="20"/>
        <v>0</v>
      </c>
      <c r="S96" s="53">
        <f t="shared" si="20"/>
        <v>0</v>
      </c>
      <c r="T96" s="53">
        <f t="shared" si="20"/>
        <v>0</v>
      </c>
      <c r="U96" s="53">
        <f t="shared" si="20"/>
        <v>0</v>
      </c>
      <c r="V96" s="53">
        <f t="shared" si="21"/>
        <v>0</v>
      </c>
      <c r="W96" s="53">
        <f t="shared" si="21"/>
        <v>0</v>
      </c>
      <c r="X96" s="53">
        <f t="shared" si="21"/>
        <v>0</v>
      </c>
      <c r="Y96" s="53">
        <f t="shared" si="21"/>
        <v>0</v>
      </c>
      <c r="Z96" s="53">
        <f t="shared" si="21"/>
        <v>0</v>
      </c>
      <c r="AA96" s="53">
        <f t="shared" si="21"/>
        <v>0</v>
      </c>
      <c r="AB96" s="53">
        <f t="shared" si="21"/>
        <v>0</v>
      </c>
      <c r="AC96" s="53">
        <f t="shared" si="21"/>
        <v>0</v>
      </c>
      <c r="AD96" s="53">
        <f t="shared" si="21"/>
        <v>0</v>
      </c>
      <c r="AE96" s="53">
        <f t="shared" si="21"/>
        <v>0</v>
      </c>
      <c r="AF96" s="53">
        <f t="shared" si="21"/>
        <v>0</v>
      </c>
      <c r="AG96" s="53">
        <f t="shared" si="21"/>
        <v>0</v>
      </c>
      <c r="AH96" s="53">
        <f t="shared" si="21"/>
        <v>0</v>
      </c>
      <c r="AI96" s="53">
        <f t="shared" si="21"/>
        <v>0</v>
      </c>
      <c r="AJ96" s="53">
        <f t="shared" si="21"/>
        <v>0</v>
      </c>
      <c r="AK96" s="53">
        <f t="shared" si="21"/>
        <v>0</v>
      </c>
    </row>
    <row r="97" spans="5:37" ht="13.5" hidden="1" customHeight="1">
      <c r="E97" s="142" t="s">
        <v>67</v>
      </c>
      <c r="F97" s="53">
        <f t="shared" si="20"/>
        <v>0</v>
      </c>
      <c r="G97" s="53">
        <f t="shared" si="20"/>
        <v>0</v>
      </c>
      <c r="H97" s="53">
        <f t="shared" si="20"/>
        <v>0</v>
      </c>
      <c r="I97" s="53">
        <f t="shared" si="20"/>
        <v>0</v>
      </c>
      <c r="J97" s="53">
        <f t="shared" si="20"/>
        <v>0</v>
      </c>
      <c r="K97" s="53">
        <f t="shared" si="20"/>
        <v>0</v>
      </c>
      <c r="L97" s="53">
        <f t="shared" si="20"/>
        <v>0</v>
      </c>
      <c r="M97" s="53">
        <f t="shared" si="20"/>
        <v>0</v>
      </c>
      <c r="N97" s="53">
        <f t="shared" si="20"/>
        <v>0</v>
      </c>
      <c r="O97" s="53">
        <f t="shared" si="20"/>
        <v>0</v>
      </c>
      <c r="P97" s="53">
        <f t="shared" si="20"/>
        <v>0</v>
      </c>
      <c r="Q97" s="53">
        <f t="shared" si="20"/>
        <v>0</v>
      </c>
      <c r="R97" s="53">
        <f t="shared" si="20"/>
        <v>0</v>
      </c>
      <c r="S97" s="53">
        <f t="shared" si="20"/>
        <v>0</v>
      </c>
      <c r="T97" s="53">
        <f t="shared" si="20"/>
        <v>0</v>
      </c>
      <c r="U97" s="53">
        <f t="shared" si="20"/>
        <v>0</v>
      </c>
      <c r="V97" s="53">
        <f t="shared" si="21"/>
        <v>0</v>
      </c>
      <c r="W97" s="53">
        <f t="shared" si="21"/>
        <v>0</v>
      </c>
      <c r="X97" s="53">
        <f t="shared" si="21"/>
        <v>0</v>
      </c>
      <c r="Y97" s="53">
        <f t="shared" si="21"/>
        <v>0</v>
      </c>
      <c r="Z97" s="53">
        <f t="shared" si="21"/>
        <v>0</v>
      </c>
      <c r="AA97" s="53">
        <f t="shared" si="21"/>
        <v>0</v>
      </c>
      <c r="AB97" s="53">
        <f t="shared" si="21"/>
        <v>0</v>
      </c>
      <c r="AC97" s="53">
        <f t="shared" si="21"/>
        <v>0</v>
      </c>
      <c r="AD97" s="53">
        <f t="shared" si="21"/>
        <v>0</v>
      </c>
      <c r="AE97" s="53">
        <f t="shared" si="21"/>
        <v>0</v>
      </c>
      <c r="AF97" s="53">
        <f t="shared" si="21"/>
        <v>0</v>
      </c>
      <c r="AG97" s="53">
        <f t="shared" si="21"/>
        <v>0</v>
      </c>
      <c r="AH97" s="53">
        <f t="shared" si="21"/>
        <v>0</v>
      </c>
      <c r="AI97" s="53">
        <f t="shared" si="21"/>
        <v>0</v>
      </c>
      <c r="AJ97" s="53">
        <f t="shared" si="21"/>
        <v>0</v>
      </c>
      <c r="AK97" s="53">
        <f t="shared" si="21"/>
        <v>0</v>
      </c>
    </row>
    <row r="98" spans="5:37" ht="13.5" hidden="1" customHeight="1">
      <c r="E98" s="142" t="s">
        <v>68</v>
      </c>
      <c r="F98" s="53">
        <f t="shared" si="20"/>
        <v>0</v>
      </c>
      <c r="G98" s="53">
        <f t="shared" si="20"/>
        <v>0</v>
      </c>
      <c r="H98" s="53">
        <f t="shared" si="20"/>
        <v>0</v>
      </c>
      <c r="I98" s="53">
        <f t="shared" si="20"/>
        <v>0</v>
      </c>
      <c r="J98" s="53">
        <f t="shared" si="20"/>
        <v>0</v>
      </c>
      <c r="K98" s="53">
        <f t="shared" si="20"/>
        <v>0</v>
      </c>
      <c r="L98" s="53">
        <f t="shared" si="20"/>
        <v>0</v>
      </c>
      <c r="M98" s="53">
        <f t="shared" si="20"/>
        <v>0</v>
      </c>
      <c r="N98" s="53">
        <f t="shared" si="20"/>
        <v>0</v>
      </c>
      <c r="O98" s="53">
        <f t="shared" si="20"/>
        <v>0</v>
      </c>
      <c r="P98" s="53">
        <f t="shared" si="20"/>
        <v>0</v>
      </c>
      <c r="Q98" s="53">
        <f t="shared" si="20"/>
        <v>0</v>
      </c>
      <c r="R98" s="53">
        <f t="shared" si="20"/>
        <v>0</v>
      </c>
      <c r="S98" s="53">
        <f t="shared" si="20"/>
        <v>0</v>
      </c>
      <c r="T98" s="53">
        <f t="shared" si="20"/>
        <v>0</v>
      </c>
      <c r="U98" s="53">
        <f t="shared" si="20"/>
        <v>0</v>
      </c>
      <c r="V98" s="53">
        <f t="shared" si="21"/>
        <v>0</v>
      </c>
      <c r="W98" s="53">
        <f t="shared" si="21"/>
        <v>0</v>
      </c>
      <c r="X98" s="53">
        <f t="shared" si="21"/>
        <v>0</v>
      </c>
      <c r="Y98" s="53">
        <f t="shared" si="21"/>
        <v>0</v>
      </c>
      <c r="Z98" s="53">
        <f t="shared" si="21"/>
        <v>0</v>
      </c>
      <c r="AA98" s="53">
        <f t="shared" si="21"/>
        <v>0</v>
      </c>
      <c r="AB98" s="53">
        <f t="shared" si="21"/>
        <v>0</v>
      </c>
      <c r="AC98" s="53">
        <f t="shared" si="21"/>
        <v>0</v>
      </c>
      <c r="AD98" s="53">
        <f t="shared" si="21"/>
        <v>0</v>
      </c>
      <c r="AE98" s="53">
        <f t="shared" si="21"/>
        <v>0</v>
      </c>
      <c r="AF98" s="53">
        <f t="shared" si="21"/>
        <v>0</v>
      </c>
      <c r="AG98" s="53">
        <f t="shared" si="21"/>
        <v>0</v>
      </c>
      <c r="AH98" s="53">
        <f t="shared" si="21"/>
        <v>0</v>
      </c>
      <c r="AI98" s="53">
        <f t="shared" si="21"/>
        <v>0</v>
      </c>
      <c r="AJ98" s="53">
        <f t="shared" si="21"/>
        <v>0</v>
      </c>
      <c r="AK98" s="53">
        <f t="shared" si="21"/>
        <v>0</v>
      </c>
    </row>
    <row r="99" spans="5:37" ht="13.5" hidden="1" customHeight="1">
      <c r="E99" s="142" t="s">
        <v>69</v>
      </c>
      <c r="F99" s="53">
        <f t="shared" si="20"/>
        <v>0</v>
      </c>
      <c r="G99" s="53">
        <f t="shared" si="20"/>
        <v>0</v>
      </c>
      <c r="H99" s="53">
        <f t="shared" si="20"/>
        <v>0</v>
      </c>
      <c r="I99" s="53">
        <f t="shared" si="20"/>
        <v>0</v>
      </c>
      <c r="J99" s="53">
        <f t="shared" si="20"/>
        <v>0</v>
      </c>
      <c r="K99" s="53">
        <f t="shared" si="20"/>
        <v>0</v>
      </c>
      <c r="L99" s="53">
        <f t="shared" si="20"/>
        <v>0</v>
      </c>
      <c r="M99" s="53">
        <f t="shared" si="20"/>
        <v>0</v>
      </c>
      <c r="N99" s="53">
        <f t="shared" si="20"/>
        <v>0</v>
      </c>
      <c r="O99" s="53">
        <f t="shared" si="20"/>
        <v>0</v>
      </c>
      <c r="P99" s="53">
        <f t="shared" si="20"/>
        <v>0</v>
      </c>
      <c r="Q99" s="53">
        <f t="shared" si="20"/>
        <v>0</v>
      </c>
      <c r="R99" s="53">
        <f t="shared" si="20"/>
        <v>0</v>
      </c>
      <c r="S99" s="53">
        <f t="shared" si="20"/>
        <v>0</v>
      </c>
      <c r="T99" s="53">
        <f t="shared" si="20"/>
        <v>0</v>
      </c>
      <c r="U99" s="53">
        <f t="shared" ref="U99:AJ99" si="22">IF(COUNTIF(V$11:V$30,$E99)=0,0,1)</f>
        <v>0</v>
      </c>
      <c r="V99" s="53">
        <f t="shared" si="22"/>
        <v>0</v>
      </c>
      <c r="W99" s="53">
        <f t="shared" si="22"/>
        <v>0</v>
      </c>
      <c r="X99" s="53">
        <f t="shared" si="22"/>
        <v>0</v>
      </c>
      <c r="Y99" s="53">
        <f t="shared" si="22"/>
        <v>0</v>
      </c>
      <c r="Z99" s="53">
        <f t="shared" si="22"/>
        <v>0</v>
      </c>
      <c r="AA99" s="53">
        <f t="shared" si="22"/>
        <v>0</v>
      </c>
      <c r="AB99" s="53">
        <f t="shared" si="22"/>
        <v>0</v>
      </c>
      <c r="AC99" s="53">
        <f t="shared" si="22"/>
        <v>0</v>
      </c>
      <c r="AD99" s="53">
        <f t="shared" si="22"/>
        <v>0</v>
      </c>
      <c r="AE99" s="53">
        <f t="shared" si="22"/>
        <v>0</v>
      </c>
      <c r="AF99" s="53">
        <f t="shared" si="22"/>
        <v>0</v>
      </c>
      <c r="AG99" s="53">
        <f t="shared" si="22"/>
        <v>0</v>
      </c>
      <c r="AH99" s="53">
        <f t="shared" si="22"/>
        <v>0</v>
      </c>
      <c r="AI99" s="53">
        <f t="shared" si="22"/>
        <v>0</v>
      </c>
      <c r="AJ99" s="53">
        <f t="shared" si="22"/>
        <v>0</v>
      </c>
      <c r="AK99" s="53">
        <f t="shared" si="21"/>
        <v>0</v>
      </c>
    </row>
    <row r="100" spans="5:37" ht="13.5" customHeight="1"/>
  </sheetData>
  <sheetProtection algorithmName="SHA-512" hashValue="4uc/4OQm2CA1bYuEvYqKvlV/uKvLtdjHT06/ArHUbBgx8Bs+LrGcYB/f9erCHrqRX6L9c/mmd6y2TqojeWgEGg==" saltValue="/3chLM7wXVYWANE3Kf0GGw==" spinCount="100000" sheet="1" formatCells="0"/>
  <mergeCells count="421">
    <mergeCell ref="A1:E1"/>
    <mergeCell ref="AO1:AP1"/>
    <mergeCell ref="AV1:AV2"/>
    <mergeCell ref="AW1:AW2"/>
    <mergeCell ref="AO2:AP3"/>
    <mergeCell ref="A3:G5"/>
    <mergeCell ref="H3:Z5"/>
    <mergeCell ref="AS3:AV5"/>
    <mergeCell ref="AW3:BB5"/>
    <mergeCell ref="Q7:Q10"/>
    <mergeCell ref="R7:R10"/>
    <mergeCell ref="G7:G10"/>
    <mergeCell ref="H7:H10"/>
    <mergeCell ref="I7:I10"/>
    <mergeCell ref="J7:J10"/>
    <mergeCell ref="K7:K10"/>
    <mergeCell ref="L7:L10"/>
    <mergeCell ref="Y7:Y10"/>
    <mergeCell ref="S7:S10"/>
    <mergeCell ref="T7:T10"/>
    <mergeCell ref="U7:U10"/>
    <mergeCell ref="V7:V10"/>
    <mergeCell ref="W7:W10"/>
    <mergeCell ref="X7:X10"/>
    <mergeCell ref="A7:B10"/>
    <mergeCell ref="C7:C10"/>
    <mergeCell ref="D7:D10"/>
    <mergeCell ref="E7:E10"/>
    <mergeCell ref="F7:F10"/>
    <mergeCell ref="M7:M10"/>
    <mergeCell ref="N7:N10"/>
    <mergeCell ref="O7:O10"/>
    <mergeCell ref="P7:P10"/>
    <mergeCell ref="BE3:BF3"/>
    <mergeCell ref="AB5:AD5"/>
    <mergeCell ref="AE5:AK5"/>
    <mergeCell ref="AM5:AQ5"/>
    <mergeCell ref="BE5:BF5"/>
    <mergeCell ref="Z7:Z10"/>
    <mergeCell ref="AE7:AE10"/>
    <mergeCell ref="AF7:AF10"/>
    <mergeCell ref="AG7:AG10"/>
    <mergeCell ref="AH7:AH10"/>
    <mergeCell ref="AI7:AI10"/>
    <mergeCell ref="AJ7:AJ10"/>
    <mergeCell ref="AA7:AA10"/>
    <mergeCell ref="AB7:AB10"/>
    <mergeCell ref="AC7:AC10"/>
    <mergeCell ref="AD7:AD10"/>
    <mergeCell ref="AT7:AT8"/>
    <mergeCell ref="AU7:AU8"/>
    <mergeCell ref="AV7:AV8"/>
    <mergeCell ref="AW7:AW8"/>
    <mergeCell ref="AX7:AX8"/>
    <mergeCell ref="AK7:AK10"/>
    <mergeCell ref="AL7:AL10"/>
    <mergeCell ref="AM7:AM10"/>
    <mergeCell ref="AN7:AN10"/>
    <mergeCell ref="AO7:AO10"/>
    <mergeCell ref="AR7:AR8"/>
    <mergeCell ref="CE8:CE10"/>
    <mergeCell ref="AR9:AR18"/>
    <mergeCell ref="AS9:AS10"/>
    <mergeCell ref="AT9:AT10"/>
    <mergeCell ref="AU9:AU10"/>
    <mergeCell ref="AV9:AV10"/>
    <mergeCell ref="AW9:AW10"/>
    <mergeCell ref="AX9:AX10"/>
    <mergeCell ref="AY9:AY10"/>
    <mergeCell ref="AZ9:AZ10"/>
    <mergeCell ref="BE7:BE8"/>
    <mergeCell ref="BF7:BF8"/>
    <mergeCell ref="CA8:CA10"/>
    <mergeCell ref="CB8:CB10"/>
    <mergeCell ref="CC8:CC10"/>
    <mergeCell ref="CD8:CD10"/>
    <mergeCell ref="BH9:BI9"/>
    <mergeCell ref="AY7:AY8"/>
    <mergeCell ref="AZ7:AZ8"/>
    <mergeCell ref="BA7:BA8"/>
    <mergeCell ref="BB7:BB8"/>
    <mergeCell ref="BC7:BC8"/>
    <mergeCell ref="BD7:BD8"/>
    <mergeCell ref="AS7:AS8"/>
    <mergeCell ref="BC15:BC16"/>
    <mergeCell ref="BD15:BD16"/>
    <mergeCell ref="BC13:BC14"/>
    <mergeCell ref="BA9:BA10"/>
    <mergeCell ref="BB9:BB10"/>
    <mergeCell ref="BC9:BC10"/>
    <mergeCell ref="BD9:BD10"/>
    <mergeCell ref="AW11:AW12"/>
    <mergeCell ref="AS15:AS16"/>
    <mergeCell ref="AT15:AT16"/>
    <mergeCell ref="AU15:AU16"/>
    <mergeCell ref="AV15:AV16"/>
    <mergeCell ref="AW15:AW16"/>
    <mergeCell ref="AW13:AW14"/>
    <mergeCell ref="AS13:AS14"/>
    <mergeCell ref="AT13:AT14"/>
    <mergeCell ref="AU13:AU14"/>
    <mergeCell ref="AV13:AV14"/>
    <mergeCell ref="BE9:BE10"/>
    <mergeCell ref="BF9:BF10"/>
    <mergeCell ref="BD11:BD12"/>
    <mergeCell ref="BE11:BE12"/>
    <mergeCell ref="BF11:BF12"/>
    <mergeCell ref="BH11:BK11"/>
    <mergeCell ref="BM12:BM15"/>
    <mergeCell ref="BD13:BD14"/>
    <mergeCell ref="BE13:BE14"/>
    <mergeCell ref="BN12:BN15"/>
    <mergeCell ref="BE15:BE16"/>
    <mergeCell ref="BF15:BF16"/>
    <mergeCell ref="AX11:AX12"/>
    <mergeCell ref="AY11:AY12"/>
    <mergeCell ref="AZ11:AZ12"/>
    <mergeCell ref="BA11:BA12"/>
    <mergeCell ref="BB11:BB12"/>
    <mergeCell ref="BC11:BC12"/>
    <mergeCell ref="BF13:BF14"/>
    <mergeCell ref="AZ13:AZ14"/>
    <mergeCell ref="BA13:BA14"/>
    <mergeCell ref="BB13:BB14"/>
    <mergeCell ref="AZ15:AZ16"/>
    <mergeCell ref="BA15:BA16"/>
    <mergeCell ref="BB15:BB16"/>
    <mergeCell ref="AX15:AX16"/>
    <mergeCell ref="AX13:AX14"/>
    <mergeCell ref="AY13:AY14"/>
    <mergeCell ref="AY15:AY16"/>
    <mergeCell ref="BE17:BE18"/>
    <mergeCell ref="BF17:BF18"/>
    <mergeCell ref="AR19:AR28"/>
    <mergeCell ref="AS19:AS20"/>
    <mergeCell ref="AT19:AT20"/>
    <mergeCell ref="AU19:AU20"/>
    <mergeCell ref="AV19:AV20"/>
    <mergeCell ref="AW19:AW20"/>
    <mergeCell ref="AX19:AX20"/>
    <mergeCell ref="AY19:AY20"/>
    <mergeCell ref="AY17:AY18"/>
    <mergeCell ref="AZ17:AZ18"/>
    <mergeCell ref="BA17:BA18"/>
    <mergeCell ref="BB17:BB18"/>
    <mergeCell ref="BC17:BC18"/>
    <mergeCell ref="BD17:BD18"/>
    <mergeCell ref="AS17:AS18"/>
    <mergeCell ref="AT17:AT18"/>
    <mergeCell ref="AU17:AU18"/>
    <mergeCell ref="AV17:AV18"/>
    <mergeCell ref="AW17:AW18"/>
    <mergeCell ref="AX17:AX18"/>
    <mergeCell ref="BF19:BF20"/>
    <mergeCell ref="AS21:AS22"/>
    <mergeCell ref="AT21:AT22"/>
    <mergeCell ref="AU21:AU22"/>
    <mergeCell ref="AV21:AV22"/>
    <mergeCell ref="AW21:AW22"/>
    <mergeCell ref="AX21:AX22"/>
    <mergeCell ref="AY21:AY22"/>
    <mergeCell ref="AZ21:AZ22"/>
    <mergeCell ref="BA21:BA22"/>
    <mergeCell ref="AZ19:AZ20"/>
    <mergeCell ref="BA19:BA20"/>
    <mergeCell ref="BB19:BB20"/>
    <mergeCell ref="BC19:BC20"/>
    <mergeCell ref="BD19:BD20"/>
    <mergeCell ref="BE19:BE20"/>
    <mergeCell ref="BB21:BB22"/>
    <mergeCell ref="BC21:BC22"/>
    <mergeCell ref="BD21:BD22"/>
    <mergeCell ref="BE21:BE22"/>
    <mergeCell ref="BF21:BF22"/>
    <mergeCell ref="BD23:BD24"/>
    <mergeCell ref="BE23:BE24"/>
    <mergeCell ref="BF23:BF24"/>
    <mergeCell ref="AS25:AS26"/>
    <mergeCell ref="AT25:AT26"/>
    <mergeCell ref="AU25:AU26"/>
    <mergeCell ref="AV25:AV26"/>
    <mergeCell ref="AW25:AW26"/>
    <mergeCell ref="AX25:AX26"/>
    <mergeCell ref="AY25:AY26"/>
    <mergeCell ref="AX23:AX24"/>
    <mergeCell ref="AY23:AY24"/>
    <mergeCell ref="AZ23:AZ24"/>
    <mergeCell ref="BA23:BA24"/>
    <mergeCell ref="BB23:BB24"/>
    <mergeCell ref="BC23:BC24"/>
    <mergeCell ref="BF25:BF26"/>
    <mergeCell ref="AZ25:AZ26"/>
    <mergeCell ref="BA25:BA26"/>
    <mergeCell ref="BD33:BD34"/>
    <mergeCell ref="BE33:BE34"/>
    <mergeCell ref="BF33:BF34"/>
    <mergeCell ref="BA33:BA34"/>
    <mergeCell ref="BB33:BB34"/>
    <mergeCell ref="BC33:BC34"/>
    <mergeCell ref="BB25:BB26"/>
    <mergeCell ref="BC25:BC26"/>
    <mergeCell ref="BD25:BD26"/>
    <mergeCell ref="BE25:BE26"/>
    <mergeCell ref="BB27:BB28"/>
    <mergeCell ref="BC27:BC28"/>
    <mergeCell ref="BD27:BD28"/>
    <mergeCell ref="BE27:BE28"/>
    <mergeCell ref="BF27:BF28"/>
    <mergeCell ref="BA27:BA28"/>
    <mergeCell ref="BC29:BC30"/>
    <mergeCell ref="BD29:BD30"/>
    <mergeCell ref="BE29:BE30"/>
    <mergeCell ref="BF29:BF30"/>
    <mergeCell ref="AZ29:AZ30"/>
    <mergeCell ref="BA29:BA30"/>
    <mergeCell ref="BB29:BB30"/>
    <mergeCell ref="BD31:BD32"/>
    <mergeCell ref="BE31:BE32"/>
    <mergeCell ref="BF31:BF32"/>
    <mergeCell ref="BA31:BA32"/>
    <mergeCell ref="BB31:BB32"/>
    <mergeCell ref="BC31:BC32"/>
    <mergeCell ref="AZ33:AZ34"/>
    <mergeCell ref="B31:F31"/>
    <mergeCell ref="AS31:AS32"/>
    <mergeCell ref="AT31:AT32"/>
    <mergeCell ref="AU31:AU32"/>
    <mergeCell ref="AV31:AV32"/>
    <mergeCell ref="AW31:AW32"/>
    <mergeCell ref="AW29:AW30"/>
    <mergeCell ref="AX29:AX30"/>
    <mergeCell ref="AY29:AY30"/>
    <mergeCell ref="A32:F32"/>
    <mergeCell ref="AR29:AR38"/>
    <mergeCell ref="AS29:AS30"/>
    <mergeCell ref="AT29:AT30"/>
    <mergeCell ref="AU29:AU30"/>
    <mergeCell ref="AV29:AV30"/>
    <mergeCell ref="AX31:AX32"/>
    <mergeCell ref="AY31:AY32"/>
    <mergeCell ref="AZ31:AZ32"/>
    <mergeCell ref="A11:A31"/>
    <mergeCell ref="AS11:AS12"/>
    <mergeCell ref="AT11:AT12"/>
    <mergeCell ref="AU11:AU12"/>
    <mergeCell ref="AV11:AV12"/>
    <mergeCell ref="AS27:AS28"/>
    <mergeCell ref="AT27:AT28"/>
    <mergeCell ref="AU27:AU28"/>
    <mergeCell ref="AV27:AV28"/>
    <mergeCell ref="AW27:AW28"/>
    <mergeCell ref="AX27:AX28"/>
    <mergeCell ref="AY27:AY28"/>
    <mergeCell ref="AZ27:AZ28"/>
    <mergeCell ref="AS23:AS24"/>
    <mergeCell ref="AT23:AT24"/>
    <mergeCell ref="AU23:AU24"/>
    <mergeCell ref="AV23:AV24"/>
    <mergeCell ref="AW23:AW24"/>
    <mergeCell ref="A35:B36"/>
    <mergeCell ref="C35:D36"/>
    <mergeCell ref="E35:E36"/>
    <mergeCell ref="F35:F36"/>
    <mergeCell ref="G35:AK35"/>
    <mergeCell ref="AS35:AS36"/>
    <mergeCell ref="AT35:AT36"/>
    <mergeCell ref="AX33:AX34"/>
    <mergeCell ref="AY33:AY34"/>
    <mergeCell ref="AN36:AN38"/>
    <mergeCell ref="AO36:AO38"/>
    <mergeCell ref="A37:B50"/>
    <mergeCell ref="C37:D37"/>
    <mergeCell ref="C40:D40"/>
    <mergeCell ref="C41:D41"/>
    <mergeCell ref="C45:D45"/>
    <mergeCell ref="AM45:AM47"/>
    <mergeCell ref="A33:F33"/>
    <mergeCell ref="AS33:AS34"/>
    <mergeCell ref="AT33:AT34"/>
    <mergeCell ref="AU33:AU34"/>
    <mergeCell ref="AV33:AV34"/>
    <mergeCell ref="AW33:AW34"/>
    <mergeCell ref="BB35:BB36"/>
    <mergeCell ref="BC35:BC36"/>
    <mergeCell ref="BD35:BD36"/>
    <mergeCell ref="BE35:BE36"/>
    <mergeCell ref="BF35:BF36"/>
    <mergeCell ref="AU35:AU36"/>
    <mergeCell ref="AV35:AV36"/>
    <mergeCell ref="AW35:AW36"/>
    <mergeCell ref="AX35:AX36"/>
    <mergeCell ref="AY35:AY36"/>
    <mergeCell ref="AZ35:AZ36"/>
    <mergeCell ref="BA35:BA36"/>
    <mergeCell ref="BE37:BE38"/>
    <mergeCell ref="BF37:BF38"/>
    <mergeCell ref="C38:D38"/>
    <mergeCell ref="C39:D39"/>
    <mergeCell ref="AM39:AM41"/>
    <mergeCell ref="AN39:AN41"/>
    <mergeCell ref="AO39:AO41"/>
    <mergeCell ref="AR39:AR48"/>
    <mergeCell ref="AS39:AS40"/>
    <mergeCell ref="AT39:AT40"/>
    <mergeCell ref="AY37:AY38"/>
    <mergeCell ref="AZ37:AZ38"/>
    <mergeCell ref="BA37:BA38"/>
    <mergeCell ref="BB37:BB38"/>
    <mergeCell ref="BC37:BC38"/>
    <mergeCell ref="BD37:BD38"/>
    <mergeCell ref="AS37:AS38"/>
    <mergeCell ref="AT37:AT38"/>
    <mergeCell ref="AU37:AU38"/>
    <mergeCell ref="AV37:AV38"/>
    <mergeCell ref="AW37:AW38"/>
    <mergeCell ref="AX37:AX38"/>
    <mergeCell ref="AL36:AL47"/>
    <mergeCell ref="AM36:AM38"/>
    <mergeCell ref="BA39:BA40"/>
    <mergeCell ref="BB39:BB40"/>
    <mergeCell ref="BC39:BC40"/>
    <mergeCell ref="BD39:BD40"/>
    <mergeCell ref="BE39:BE40"/>
    <mergeCell ref="BF39:BF40"/>
    <mergeCell ref="AU39:AU40"/>
    <mergeCell ref="AV39:AV40"/>
    <mergeCell ref="AW39:AW40"/>
    <mergeCell ref="AX39:AX40"/>
    <mergeCell ref="AY39:AY40"/>
    <mergeCell ref="AZ39:AZ40"/>
    <mergeCell ref="BE41:BE42"/>
    <mergeCell ref="BF41:BF42"/>
    <mergeCell ref="C42:D42"/>
    <mergeCell ref="AM42:AM44"/>
    <mergeCell ref="AN42:AN44"/>
    <mergeCell ref="AO42:AO44"/>
    <mergeCell ref="C43:D43"/>
    <mergeCell ref="AS43:AS44"/>
    <mergeCell ref="AT43:AT44"/>
    <mergeCell ref="AU43:AU44"/>
    <mergeCell ref="AY41:AY42"/>
    <mergeCell ref="AZ41:AZ42"/>
    <mergeCell ref="BA41:BA42"/>
    <mergeCell ref="BB41:BB42"/>
    <mergeCell ref="BC41:BC42"/>
    <mergeCell ref="BD41:BD42"/>
    <mergeCell ref="AS41:AS42"/>
    <mergeCell ref="AT41:AT42"/>
    <mergeCell ref="AU41:AU42"/>
    <mergeCell ref="AV41:AV42"/>
    <mergeCell ref="AW41:AW42"/>
    <mergeCell ref="AX41:AX42"/>
    <mergeCell ref="BB43:BB44"/>
    <mergeCell ref="BC43:BC44"/>
    <mergeCell ref="BD43:BD44"/>
    <mergeCell ref="BE43:BE44"/>
    <mergeCell ref="BF43:BF44"/>
    <mergeCell ref="C44:D44"/>
    <mergeCell ref="AV43:AV44"/>
    <mergeCell ref="AW43:AW44"/>
    <mergeCell ref="AX43:AX44"/>
    <mergeCell ref="AY43:AY44"/>
    <mergeCell ref="AZ43:AZ44"/>
    <mergeCell ref="BA43:BA44"/>
    <mergeCell ref="BC45:BC46"/>
    <mergeCell ref="BD45:BD46"/>
    <mergeCell ref="BE45:BE46"/>
    <mergeCell ref="BF45:BF46"/>
    <mergeCell ref="C46:D46"/>
    <mergeCell ref="C47:D47"/>
    <mergeCell ref="AS47:AS48"/>
    <mergeCell ref="AT47:AT48"/>
    <mergeCell ref="AU47:AU48"/>
    <mergeCell ref="AV47:AV48"/>
    <mergeCell ref="AW45:AW46"/>
    <mergeCell ref="AX45:AX46"/>
    <mergeCell ref="AY45:AY46"/>
    <mergeCell ref="AZ45:AZ46"/>
    <mergeCell ref="BA45:BA46"/>
    <mergeCell ref="BB45:BB46"/>
    <mergeCell ref="AN45:AN47"/>
    <mergeCell ref="AO45:AO47"/>
    <mergeCell ref="AS45:AS46"/>
    <mergeCell ref="AT45:AT46"/>
    <mergeCell ref="AU45:AU46"/>
    <mergeCell ref="AV45:AV46"/>
    <mergeCell ref="BC47:BC48"/>
    <mergeCell ref="BD47:BD48"/>
    <mergeCell ref="BE47:BE48"/>
    <mergeCell ref="BF47:BF48"/>
    <mergeCell ref="C48:D48"/>
    <mergeCell ref="C49:D49"/>
    <mergeCell ref="AR49:AT50"/>
    <mergeCell ref="AU49:AU50"/>
    <mergeCell ref="AV49:AV50"/>
    <mergeCell ref="AW49:AW50"/>
    <mergeCell ref="AW47:AW48"/>
    <mergeCell ref="AX47:AX48"/>
    <mergeCell ref="AY47:AY48"/>
    <mergeCell ref="AZ47:AZ48"/>
    <mergeCell ref="BA47:BA48"/>
    <mergeCell ref="BB47:BB48"/>
    <mergeCell ref="W54:Y54"/>
    <mergeCell ref="AR54:AT54"/>
    <mergeCell ref="W55:Y55"/>
    <mergeCell ref="BD49:BD50"/>
    <mergeCell ref="BE49:BE50"/>
    <mergeCell ref="BF49:BF50"/>
    <mergeCell ref="C50:F50"/>
    <mergeCell ref="AR51:AT51"/>
    <mergeCell ref="A52:E55"/>
    <mergeCell ref="W52:Y52"/>
    <mergeCell ref="AR52:AT52"/>
    <mergeCell ref="W53:Y53"/>
    <mergeCell ref="AR53:AT53"/>
    <mergeCell ref="AX49:AX50"/>
    <mergeCell ref="AY49:AY50"/>
    <mergeCell ref="AZ49:AZ50"/>
    <mergeCell ref="BA49:BA50"/>
    <mergeCell ref="BB49:BB50"/>
    <mergeCell ref="BC49:BC50"/>
  </mergeCells>
  <phoneticPr fontId="1"/>
  <conditionalFormatting sqref="B11:B30 E11:AJ30 F37:AJ49">
    <cfRule type="containsBlanks" dxfId="35" priority="13" stopIfTrue="1">
      <formula>LEN(TRIM(B11))=0</formula>
    </cfRule>
  </conditionalFormatting>
  <conditionalFormatting sqref="G33:AJ33">
    <cfRule type="containsBlanks" dxfId="34" priority="12" stopIfTrue="1">
      <formula>LEN(TRIM(G33))=0</formula>
    </cfRule>
  </conditionalFormatting>
  <conditionalFormatting sqref="G53:V53">
    <cfRule type="containsBlanks" dxfId="33" priority="11" stopIfTrue="1">
      <formula>LEN(TRIM(G53))=0</formula>
    </cfRule>
  </conditionalFormatting>
  <conditionalFormatting sqref="G36:AJ36 G7:AJ10">
    <cfRule type="expression" dxfId="32" priority="9" stopIfTrue="1">
      <formula>WEEKDAY(G7,1)=1</formula>
    </cfRule>
    <cfRule type="expression" dxfId="31" priority="10" stopIfTrue="1">
      <formula>WEEKDAY(G7,1)=7</formula>
    </cfRule>
  </conditionalFormatting>
  <conditionalFormatting sqref="AE5 AM5">
    <cfRule type="containsBlanks" dxfId="30" priority="8" stopIfTrue="1">
      <formula>LEN(TRIM(AE5))=0</formula>
    </cfRule>
  </conditionalFormatting>
  <conditionalFormatting sqref="AW1:AW2">
    <cfRule type="containsBlanks" dxfId="29" priority="6" stopIfTrue="1">
      <formula>LEN(TRIM(AW1))=0</formula>
    </cfRule>
  </conditionalFormatting>
  <conditionalFormatting sqref="AK11:AK30 AK37:AK49">
    <cfRule type="containsBlanks" dxfId="28" priority="5" stopIfTrue="1">
      <formula>LEN(TRIM(AK11))=0</formula>
    </cfRule>
  </conditionalFormatting>
  <conditionalFormatting sqref="AK33">
    <cfRule type="containsBlanks" dxfId="27" priority="4" stopIfTrue="1">
      <formula>LEN(TRIM(AK33))=0</formula>
    </cfRule>
  </conditionalFormatting>
  <conditionalFormatting sqref="AK36 AK7:AK10">
    <cfRule type="expression" dxfId="26" priority="2" stopIfTrue="1">
      <formula>WEEKDAY(AK7,1)=1</formula>
    </cfRule>
    <cfRule type="expression" dxfId="25" priority="3" stopIfTrue="1">
      <formula>WEEKDAY(AK7,1)=7</formula>
    </cfRule>
  </conditionalFormatting>
  <conditionalFormatting sqref="AU9:AU48 AS9:AS48">
    <cfRule type="containsBlanks" dxfId="24" priority="1">
      <formula>LEN(TRIM(AS9))=0</formula>
    </cfRule>
  </conditionalFormatting>
  <dataValidations disablePrompts="1" count="5">
    <dataValidation type="list" allowBlank="1" showInputMessage="1" showErrorMessage="1" sqref="WWO983073:WXS983073 KD33:LH33 TZ33:VD33 ADV33:AEZ33 ANR33:AOV33 AXN33:AYR33 BHJ33:BIN33 BRF33:BSJ33 CBB33:CCF33 CKX33:CMB33 CUT33:CVX33 DEP33:DFT33 DOL33:DPP33 DYH33:DZL33 EID33:EJH33 ERZ33:ETD33 FBV33:FCZ33 FLR33:FMV33 FVN33:FWR33 GFJ33:GGN33 GPF33:GQJ33 GZB33:HAF33 HIX33:HKB33 HST33:HTX33 ICP33:IDT33 IML33:INP33 IWH33:IXL33 JGD33:JHH33 JPZ33:JRD33 JZV33:KAZ33 KJR33:KKV33 KTN33:KUR33 LDJ33:LEN33 LNF33:LOJ33 LXB33:LYF33 MGX33:MIB33 MQT33:MRX33 NAP33:NBT33 NKL33:NLP33 NUH33:NVL33 OED33:OFH33 ONZ33:OPD33 OXV33:OYZ33 PHR33:PIV33 PRN33:PSR33 QBJ33:QCN33 QLF33:QMJ33 QVB33:QWF33 REX33:RGB33 ROT33:RPX33 RYP33:RZT33 SIL33:SJP33 SSH33:STL33 TCD33:TDH33 TLZ33:TND33 TVV33:TWZ33 UFR33:UGV33 UPN33:UQR33 UZJ33:VAN33 VJF33:VKJ33 VTB33:VUF33 WCX33:WEB33 WMT33:WNX33 WWP33:WXT33 F65569:AK65569 KC65569:LG65569 TY65569:VC65569 ADU65569:AEY65569 ANQ65569:AOU65569 AXM65569:AYQ65569 BHI65569:BIM65569 BRE65569:BSI65569 CBA65569:CCE65569 CKW65569:CMA65569 CUS65569:CVW65569 DEO65569:DFS65569 DOK65569:DPO65569 DYG65569:DZK65569 EIC65569:EJG65569 ERY65569:ETC65569 FBU65569:FCY65569 FLQ65569:FMU65569 FVM65569:FWQ65569 GFI65569:GGM65569 GPE65569:GQI65569 GZA65569:HAE65569 HIW65569:HKA65569 HSS65569:HTW65569 ICO65569:IDS65569 IMK65569:INO65569 IWG65569:IXK65569 JGC65569:JHG65569 JPY65569:JRC65569 JZU65569:KAY65569 KJQ65569:KKU65569 KTM65569:KUQ65569 LDI65569:LEM65569 LNE65569:LOI65569 LXA65569:LYE65569 MGW65569:MIA65569 MQS65569:MRW65569 NAO65569:NBS65569 NKK65569:NLO65569 NUG65569:NVK65569 OEC65569:OFG65569 ONY65569:OPC65569 OXU65569:OYY65569 PHQ65569:PIU65569 PRM65569:PSQ65569 QBI65569:QCM65569 QLE65569:QMI65569 QVA65569:QWE65569 REW65569:RGA65569 ROS65569:RPW65569 RYO65569:RZS65569 SIK65569:SJO65569 SSG65569:STK65569 TCC65569:TDG65569 TLY65569:TNC65569 TVU65569:TWY65569 UFQ65569:UGU65569 UPM65569:UQQ65569 UZI65569:VAM65569 VJE65569:VKI65569 VTA65569:VUE65569 WCW65569:WEA65569 WMS65569:WNW65569 WWO65569:WXS65569 F131105:AK131105 KC131105:LG131105 TY131105:VC131105 ADU131105:AEY131105 ANQ131105:AOU131105 AXM131105:AYQ131105 BHI131105:BIM131105 BRE131105:BSI131105 CBA131105:CCE131105 CKW131105:CMA131105 CUS131105:CVW131105 DEO131105:DFS131105 DOK131105:DPO131105 DYG131105:DZK131105 EIC131105:EJG131105 ERY131105:ETC131105 FBU131105:FCY131105 FLQ131105:FMU131105 FVM131105:FWQ131105 GFI131105:GGM131105 GPE131105:GQI131105 GZA131105:HAE131105 HIW131105:HKA131105 HSS131105:HTW131105 ICO131105:IDS131105 IMK131105:INO131105 IWG131105:IXK131105 JGC131105:JHG131105 JPY131105:JRC131105 JZU131105:KAY131105 KJQ131105:KKU131105 KTM131105:KUQ131105 LDI131105:LEM131105 LNE131105:LOI131105 LXA131105:LYE131105 MGW131105:MIA131105 MQS131105:MRW131105 NAO131105:NBS131105 NKK131105:NLO131105 NUG131105:NVK131105 OEC131105:OFG131105 ONY131105:OPC131105 OXU131105:OYY131105 PHQ131105:PIU131105 PRM131105:PSQ131105 QBI131105:QCM131105 QLE131105:QMI131105 QVA131105:QWE131105 REW131105:RGA131105 ROS131105:RPW131105 RYO131105:RZS131105 SIK131105:SJO131105 SSG131105:STK131105 TCC131105:TDG131105 TLY131105:TNC131105 TVU131105:TWY131105 UFQ131105:UGU131105 UPM131105:UQQ131105 UZI131105:VAM131105 VJE131105:VKI131105 VTA131105:VUE131105 WCW131105:WEA131105 WMS131105:WNW131105 WWO131105:WXS131105 F196641:AK196641 KC196641:LG196641 TY196641:VC196641 ADU196641:AEY196641 ANQ196641:AOU196641 AXM196641:AYQ196641 BHI196641:BIM196641 BRE196641:BSI196641 CBA196641:CCE196641 CKW196641:CMA196641 CUS196641:CVW196641 DEO196641:DFS196641 DOK196641:DPO196641 DYG196641:DZK196641 EIC196641:EJG196641 ERY196641:ETC196641 FBU196641:FCY196641 FLQ196641:FMU196641 FVM196641:FWQ196641 GFI196641:GGM196641 GPE196641:GQI196641 GZA196641:HAE196641 HIW196641:HKA196641 HSS196641:HTW196641 ICO196641:IDS196641 IMK196641:INO196641 IWG196641:IXK196641 JGC196641:JHG196641 JPY196641:JRC196641 JZU196641:KAY196641 KJQ196641:KKU196641 KTM196641:KUQ196641 LDI196641:LEM196641 LNE196641:LOI196641 LXA196641:LYE196641 MGW196641:MIA196641 MQS196641:MRW196641 NAO196641:NBS196641 NKK196641:NLO196641 NUG196641:NVK196641 OEC196641:OFG196641 ONY196641:OPC196641 OXU196641:OYY196641 PHQ196641:PIU196641 PRM196641:PSQ196641 QBI196641:QCM196641 QLE196641:QMI196641 QVA196641:QWE196641 REW196641:RGA196641 ROS196641:RPW196641 RYO196641:RZS196641 SIK196641:SJO196641 SSG196641:STK196641 TCC196641:TDG196641 TLY196641:TNC196641 TVU196641:TWY196641 UFQ196641:UGU196641 UPM196641:UQQ196641 UZI196641:VAM196641 VJE196641:VKI196641 VTA196641:VUE196641 WCW196641:WEA196641 WMS196641:WNW196641 WWO196641:WXS196641 F262177:AK262177 KC262177:LG262177 TY262177:VC262177 ADU262177:AEY262177 ANQ262177:AOU262177 AXM262177:AYQ262177 BHI262177:BIM262177 BRE262177:BSI262177 CBA262177:CCE262177 CKW262177:CMA262177 CUS262177:CVW262177 DEO262177:DFS262177 DOK262177:DPO262177 DYG262177:DZK262177 EIC262177:EJG262177 ERY262177:ETC262177 FBU262177:FCY262177 FLQ262177:FMU262177 FVM262177:FWQ262177 GFI262177:GGM262177 GPE262177:GQI262177 GZA262177:HAE262177 HIW262177:HKA262177 HSS262177:HTW262177 ICO262177:IDS262177 IMK262177:INO262177 IWG262177:IXK262177 JGC262177:JHG262177 JPY262177:JRC262177 JZU262177:KAY262177 KJQ262177:KKU262177 KTM262177:KUQ262177 LDI262177:LEM262177 LNE262177:LOI262177 LXA262177:LYE262177 MGW262177:MIA262177 MQS262177:MRW262177 NAO262177:NBS262177 NKK262177:NLO262177 NUG262177:NVK262177 OEC262177:OFG262177 ONY262177:OPC262177 OXU262177:OYY262177 PHQ262177:PIU262177 PRM262177:PSQ262177 QBI262177:QCM262177 QLE262177:QMI262177 QVA262177:QWE262177 REW262177:RGA262177 ROS262177:RPW262177 RYO262177:RZS262177 SIK262177:SJO262177 SSG262177:STK262177 TCC262177:TDG262177 TLY262177:TNC262177 TVU262177:TWY262177 UFQ262177:UGU262177 UPM262177:UQQ262177 UZI262177:VAM262177 VJE262177:VKI262177 VTA262177:VUE262177 WCW262177:WEA262177 WMS262177:WNW262177 WWO262177:WXS262177 F327713:AK327713 KC327713:LG327713 TY327713:VC327713 ADU327713:AEY327713 ANQ327713:AOU327713 AXM327713:AYQ327713 BHI327713:BIM327713 BRE327713:BSI327713 CBA327713:CCE327713 CKW327713:CMA327713 CUS327713:CVW327713 DEO327713:DFS327713 DOK327713:DPO327713 DYG327713:DZK327713 EIC327713:EJG327713 ERY327713:ETC327713 FBU327713:FCY327713 FLQ327713:FMU327713 FVM327713:FWQ327713 GFI327713:GGM327713 GPE327713:GQI327713 GZA327713:HAE327713 HIW327713:HKA327713 HSS327713:HTW327713 ICO327713:IDS327713 IMK327713:INO327713 IWG327713:IXK327713 JGC327713:JHG327713 JPY327713:JRC327713 JZU327713:KAY327713 KJQ327713:KKU327713 KTM327713:KUQ327713 LDI327713:LEM327713 LNE327713:LOI327713 LXA327713:LYE327713 MGW327713:MIA327713 MQS327713:MRW327713 NAO327713:NBS327713 NKK327713:NLO327713 NUG327713:NVK327713 OEC327713:OFG327713 ONY327713:OPC327713 OXU327713:OYY327713 PHQ327713:PIU327713 PRM327713:PSQ327713 QBI327713:QCM327713 QLE327713:QMI327713 QVA327713:QWE327713 REW327713:RGA327713 ROS327713:RPW327713 RYO327713:RZS327713 SIK327713:SJO327713 SSG327713:STK327713 TCC327713:TDG327713 TLY327713:TNC327713 TVU327713:TWY327713 UFQ327713:UGU327713 UPM327713:UQQ327713 UZI327713:VAM327713 VJE327713:VKI327713 VTA327713:VUE327713 WCW327713:WEA327713 WMS327713:WNW327713 WWO327713:WXS327713 F393249:AK393249 KC393249:LG393249 TY393249:VC393249 ADU393249:AEY393249 ANQ393249:AOU393249 AXM393249:AYQ393249 BHI393249:BIM393249 BRE393249:BSI393249 CBA393249:CCE393249 CKW393249:CMA393249 CUS393249:CVW393249 DEO393249:DFS393249 DOK393249:DPO393249 DYG393249:DZK393249 EIC393249:EJG393249 ERY393249:ETC393249 FBU393249:FCY393249 FLQ393249:FMU393249 FVM393249:FWQ393249 GFI393249:GGM393249 GPE393249:GQI393249 GZA393249:HAE393249 HIW393249:HKA393249 HSS393249:HTW393249 ICO393249:IDS393249 IMK393249:INO393249 IWG393249:IXK393249 JGC393249:JHG393249 JPY393249:JRC393249 JZU393249:KAY393249 KJQ393249:KKU393249 KTM393249:KUQ393249 LDI393249:LEM393249 LNE393249:LOI393249 LXA393249:LYE393249 MGW393249:MIA393249 MQS393249:MRW393249 NAO393249:NBS393249 NKK393249:NLO393249 NUG393249:NVK393249 OEC393249:OFG393249 ONY393249:OPC393249 OXU393249:OYY393249 PHQ393249:PIU393249 PRM393249:PSQ393249 QBI393249:QCM393249 QLE393249:QMI393249 QVA393249:QWE393249 REW393249:RGA393249 ROS393249:RPW393249 RYO393249:RZS393249 SIK393249:SJO393249 SSG393249:STK393249 TCC393249:TDG393249 TLY393249:TNC393249 TVU393249:TWY393249 UFQ393249:UGU393249 UPM393249:UQQ393249 UZI393249:VAM393249 VJE393249:VKI393249 VTA393249:VUE393249 WCW393249:WEA393249 WMS393249:WNW393249 WWO393249:WXS393249 F458785:AK458785 KC458785:LG458785 TY458785:VC458785 ADU458785:AEY458785 ANQ458785:AOU458785 AXM458785:AYQ458785 BHI458785:BIM458785 BRE458785:BSI458785 CBA458785:CCE458785 CKW458785:CMA458785 CUS458785:CVW458785 DEO458785:DFS458785 DOK458785:DPO458785 DYG458785:DZK458785 EIC458785:EJG458785 ERY458785:ETC458785 FBU458785:FCY458785 FLQ458785:FMU458785 FVM458785:FWQ458785 GFI458785:GGM458785 GPE458785:GQI458785 GZA458785:HAE458785 HIW458785:HKA458785 HSS458785:HTW458785 ICO458785:IDS458785 IMK458785:INO458785 IWG458785:IXK458785 JGC458785:JHG458785 JPY458785:JRC458785 JZU458785:KAY458785 KJQ458785:KKU458785 KTM458785:KUQ458785 LDI458785:LEM458785 LNE458785:LOI458785 LXA458785:LYE458785 MGW458785:MIA458785 MQS458785:MRW458785 NAO458785:NBS458785 NKK458785:NLO458785 NUG458785:NVK458785 OEC458785:OFG458785 ONY458785:OPC458785 OXU458785:OYY458785 PHQ458785:PIU458785 PRM458785:PSQ458785 QBI458785:QCM458785 QLE458785:QMI458785 QVA458785:QWE458785 REW458785:RGA458785 ROS458785:RPW458785 RYO458785:RZS458785 SIK458785:SJO458785 SSG458785:STK458785 TCC458785:TDG458785 TLY458785:TNC458785 TVU458785:TWY458785 UFQ458785:UGU458785 UPM458785:UQQ458785 UZI458785:VAM458785 VJE458785:VKI458785 VTA458785:VUE458785 WCW458785:WEA458785 WMS458785:WNW458785 WWO458785:WXS458785 F524321:AK524321 KC524321:LG524321 TY524321:VC524321 ADU524321:AEY524321 ANQ524321:AOU524321 AXM524321:AYQ524321 BHI524321:BIM524321 BRE524321:BSI524321 CBA524321:CCE524321 CKW524321:CMA524321 CUS524321:CVW524321 DEO524321:DFS524321 DOK524321:DPO524321 DYG524321:DZK524321 EIC524321:EJG524321 ERY524321:ETC524321 FBU524321:FCY524321 FLQ524321:FMU524321 FVM524321:FWQ524321 GFI524321:GGM524321 GPE524321:GQI524321 GZA524321:HAE524321 HIW524321:HKA524321 HSS524321:HTW524321 ICO524321:IDS524321 IMK524321:INO524321 IWG524321:IXK524321 JGC524321:JHG524321 JPY524321:JRC524321 JZU524321:KAY524321 KJQ524321:KKU524321 KTM524321:KUQ524321 LDI524321:LEM524321 LNE524321:LOI524321 LXA524321:LYE524321 MGW524321:MIA524321 MQS524321:MRW524321 NAO524321:NBS524321 NKK524321:NLO524321 NUG524321:NVK524321 OEC524321:OFG524321 ONY524321:OPC524321 OXU524321:OYY524321 PHQ524321:PIU524321 PRM524321:PSQ524321 QBI524321:QCM524321 QLE524321:QMI524321 QVA524321:QWE524321 REW524321:RGA524321 ROS524321:RPW524321 RYO524321:RZS524321 SIK524321:SJO524321 SSG524321:STK524321 TCC524321:TDG524321 TLY524321:TNC524321 TVU524321:TWY524321 UFQ524321:UGU524321 UPM524321:UQQ524321 UZI524321:VAM524321 VJE524321:VKI524321 VTA524321:VUE524321 WCW524321:WEA524321 WMS524321:WNW524321 WWO524321:WXS524321 F589857:AK589857 KC589857:LG589857 TY589857:VC589857 ADU589857:AEY589857 ANQ589857:AOU589857 AXM589857:AYQ589857 BHI589857:BIM589857 BRE589857:BSI589857 CBA589857:CCE589857 CKW589857:CMA589857 CUS589857:CVW589857 DEO589857:DFS589857 DOK589857:DPO589857 DYG589857:DZK589857 EIC589857:EJG589857 ERY589857:ETC589857 FBU589857:FCY589857 FLQ589857:FMU589857 FVM589857:FWQ589857 GFI589857:GGM589857 GPE589857:GQI589857 GZA589857:HAE589857 HIW589857:HKA589857 HSS589857:HTW589857 ICO589857:IDS589857 IMK589857:INO589857 IWG589857:IXK589857 JGC589857:JHG589857 JPY589857:JRC589857 JZU589857:KAY589857 KJQ589857:KKU589857 KTM589857:KUQ589857 LDI589857:LEM589857 LNE589857:LOI589857 LXA589857:LYE589857 MGW589857:MIA589857 MQS589857:MRW589857 NAO589857:NBS589857 NKK589857:NLO589857 NUG589857:NVK589857 OEC589857:OFG589857 ONY589857:OPC589857 OXU589857:OYY589857 PHQ589857:PIU589857 PRM589857:PSQ589857 QBI589857:QCM589857 QLE589857:QMI589857 QVA589857:QWE589857 REW589857:RGA589857 ROS589857:RPW589857 RYO589857:RZS589857 SIK589857:SJO589857 SSG589857:STK589857 TCC589857:TDG589857 TLY589857:TNC589857 TVU589857:TWY589857 UFQ589857:UGU589857 UPM589857:UQQ589857 UZI589857:VAM589857 VJE589857:VKI589857 VTA589857:VUE589857 WCW589857:WEA589857 WMS589857:WNW589857 WWO589857:WXS589857 F655393:AK655393 KC655393:LG655393 TY655393:VC655393 ADU655393:AEY655393 ANQ655393:AOU655393 AXM655393:AYQ655393 BHI655393:BIM655393 BRE655393:BSI655393 CBA655393:CCE655393 CKW655393:CMA655393 CUS655393:CVW655393 DEO655393:DFS655393 DOK655393:DPO655393 DYG655393:DZK655393 EIC655393:EJG655393 ERY655393:ETC655393 FBU655393:FCY655393 FLQ655393:FMU655393 FVM655393:FWQ655393 GFI655393:GGM655393 GPE655393:GQI655393 GZA655393:HAE655393 HIW655393:HKA655393 HSS655393:HTW655393 ICO655393:IDS655393 IMK655393:INO655393 IWG655393:IXK655393 JGC655393:JHG655393 JPY655393:JRC655393 JZU655393:KAY655393 KJQ655393:KKU655393 KTM655393:KUQ655393 LDI655393:LEM655393 LNE655393:LOI655393 LXA655393:LYE655393 MGW655393:MIA655393 MQS655393:MRW655393 NAO655393:NBS655393 NKK655393:NLO655393 NUG655393:NVK655393 OEC655393:OFG655393 ONY655393:OPC655393 OXU655393:OYY655393 PHQ655393:PIU655393 PRM655393:PSQ655393 QBI655393:QCM655393 QLE655393:QMI655393 QVA655393:QWE655393 REW655393:RGA655393 ROS655393:RPW655393 RYO655393:RZS655393 SIK655393:SJO655393 SSG655393:STK655393 TCC655393:TDG655393 TLY655393:TNC655393 TVU655393:TWY655393 UFQ655393:UGU655393 UPM655393:UQQ655393 UZI655393:VAM655393 VJE655393:VKI655393 VTA655393:VUE655393 WCW655393:WEA655393 WMS655393:WNW655393 WWO655393:WXS655393 F720929:AK720929 KC720929:LG720929 TY720929:VC720929 ADU720929:AEY720929 ANQ720929:AOU720929 AXM720929:AYQ720929 BHI720929:BIM720929 BRE720929:BSI720929 CBA720929:CCE720929 CKW720929:CMA720929 CUS720929:CVW720929 DEO720929:DFS720929 DOK720929:DPO720929 DYG720929:DZK720929 EIC720929:EJG720929 ERY720929:ETC720929 FBU720929:FCY720929 FLQ720929:FMU720929 FVM720929:FWQ720929 GFI720929:GGM720929 GPE720929:GQI720929 GZA720929:HAE720929 HIW720929:HKA720929 HSS720929:HTW720929 ICO720929:IDS720929 IMK720929:INO720929 IWG720929:IXK720929 JGC720929:JHG720929 JPY720929:JRC720929 JZU720929:KAY720929 KJQ720929:KKU720929 KTM720929:KUQ720929 LDI720929:LEM720929 LNE720929:LOI720929 LXA720929:LYE720929 MGW720929:MIA720929 MQS720929:MRW720929 NAO720929:NBS720929 NKK720929:NLO720929 NUG720929:NVK720929 OEC720929:OFG720929 ONY720929:OPC720929 OXU720929:OYY720929 PHQ720929:PIU720929 PRM720929:PSQ720929 QBI720929:QCM720929 QLE720929:QMI720929 QVA720929:QWE720929 REW720929:RGA720929 ROS720929:RPW720929 RYO720929:RZS720929 SIK720929:SJO720929 SSG720929:STK720929 TCC720929:TDG720929 TLY720929:TNC720929 TVU720929:TWY720929 UFQ720929:UGU720929 UPM720929:UQQ720929 UZI720929:VAM720929 VJE720929:VKI720929 VTA720929:VUE720929 WCW720929:WEA720929 WMS720929:WNW720929 WWO720929:WXS720929 F786465:AK786465 KC786465:LG786465 TY786465:VC786465 ADU786465:AEY786465 ANQ786465:AOU786465 AXM786465:AYQ786465 BHI786465:BIM786465 BRE786465:BSI786465 CBA786465:CCE786465 CKW786465:CMA786465 CUS786465:CVW786465 DEO786465:DFS786465 DOK786465:DPO786465 DYG786465:DZK786465 EIC786465:EJG786465 ERY786465:ETC786465 FBU786465:FCY786465 FLQ786465:FMU786465 FVM786465:FWQ786465 GFI786465:GGM786465 GPE786465:GQI786465 GZA786465:HAE786465 HIW786465:HKA786465 HSS786465:HTW786465 ICO786465:IDS786465 IMK786465:INO786465 IWG786465:IXK786465 JGC786465:JHG786465 JPY786465:JRC786465 JZU786465:KAY786465 KJQ786465:KKU786465 KTM786465:KUQ786465 LDI786465:LEM786465 LNE786465:LOI786465 LXA786465:LYE786465 MGW786465:MIA786465 MQS786465:MRW786465 NAO786465:NBS786465 NKK786465:NLO786465 NUG786465:NVK786465 OEC786465:OFG786465 ONY786465:OPC786465 OXU786465:OYY786465 PHQ786465:PIU786465 PRM786465:PSQ786465 QBI786465:QCM786465 QLE786465:QMI786465 QVA786465:QWE786465 REW786465:RGA786465 ROS786465:RPW786465 RYO786465:RZS786465 SIK786465:SJO786465 SSG786465:STK786465 TCC786465:TDG786465 TLY786465:TNC786465 TVU786465:TWY786465 UFQ786465:UGU786465 UPM786465:UQQ786465 UZI786465:VAM786465 VJE786465:VKI786465 VTA786465:VUE786465 WCW786465:WEA786465 WMS786465:WNW786465 WWO786465:WXS786465 F852001:AK852001 KC852001:LG852001 TY852001:VC852001 ADU852001:AEY852001 ANQ852001:AOU852001 AXM852001:AYQ852001 BHI852001:BIM852001 BRE852001:BSI852001 CBA852001:CCE852001 CKW852001:CMA852001 CUS852001:CVW852001 DEO852001:DFS852001 DOK852001:DPO852001 DYG852001:DZK852001 EIC852001:EJG852001 ERY852001:ETC852001 FBU852001:FCY852001 FLQ852001:FMU852001 FVM852001:FWQ852001 GFI852001:GGM852001 GPE852001:GQI852001 GZA852001:HAE852001 HIW852001:HKA852001 HSS852001:HTW852001 ICO852001:IDS852001 IMK852001:INO852001 IWG852001:IXK852001 JGC852001:JHG852001 JPY852001:JRC852001 JZU852001:KAY852001 KJQ852001:KKU852001 KTM852001:KUQ852001 LDI852001:LEM852001 LNE852001:LOI852001 LXA852001:LYE852001 MGW852001:MIA852001 MQS852001:MRW852001 NAO852001:NBS852001 NKK852001:NLO852001 NUG852001:NVK852001 OEC852001:OFG852001 ONY852001:OPC852001 OXU852001:OYY852001 PHQ852001:PIU852001 PRM852001:PSQ852001 QBI852001:QCM852001 QLE852001:QMI852001 QVA852001:QWE852001 REW852001:RGA852001 ROS852001:RPW852001 RYO852001:RZS852001 SIK852001:SJO852001 SSG852001:STK852001 TCC852001:TDG852001 TLY852001:TNC852001 TVU852001:TWY852001 UFQ852001:UGU852001 UPM852001:UQQ852001 UZI852001:VAM852001 VJE852001:VKI852001 VTA852001:VUE852001 WCW852001:WEA852001 WMS852001:WNW852001 WWO852001:WXS852001 F917537:AK917537 KC917537:LG917537 TY917537:VC917537 ADU917537:AEY917537 ANQ917537:AOU917537 AXM917537:AYQ917537 BHI917537:BIM917537 BRE917537:BSI917537 CBA917537:CCE917537 CKW917537:CMA917537 CUS917537:CVW917537 DEO917537:DFS917537 DOK917537:DPO917537 DYG917537:DZK917537 EIC917537:EJG917537 ERY917537:ETC917537 FBU917537:FCY917537 FLQ917537:FMU917537 FVM917537:FWQ917537 GFI917537:GGM917537 GPE917537:GQI917537 GZA917537:HAE917537 HIW917537:HKA917537 HSS917537:HTW917537 ICO917537:IDS917537 IMK917537:INO917537 IWG917537:IXK917537 JGC917537:JHG917537 JPY917537:JRC917537 JZU917537:KAY917537 KJQ917537:KKU917537 KTM917537:KUQ917537 LDI917537:LEM917537 LNE917537:LOI917537 LXA917537:LYE917537 MGW917537:MIA917537 MQS917537:MRW917537 NAO917537:NBS917537 NKK917537:NLO917537 NUG917537:NVK917537 OEC917537:OFG917537 ONY917537:OPC917537 OXU917537:OYY917537 PHQ917537:PIU917537 PRM917537:PSQ917537 QBI917537:QCM917537 QLE917537:QMI917537 QVA917537:QWE917537 REW917537:RGA917537 ROS917537:RPW917537 RYO917537:RZS917537 SIK917537:SJO917537 SSG917537:STK917537 TCC917537:TDG917537 TLY917537:TNC917537 TVU917537:TWY917537 UFQ917537:UGU917537 UPM917537:UQQ917537 UZI917537:VAM917537 VJE917537:VKI917537 VTA917537:VUE917537 WCW917537:WEA917537 WMS917537:WNW917537 WWO917537:WXS917537 F983073:AK983073 KC983073:LG983073 TY983073:VC983073 ADU983073:AEY983073 ANQ983073:AOU983073 AXM983073:AYQ983073 BHI983073:BIM983073 BRE983073:BSI983073 CBA983073:CCE983073 CKW983073:CMA983073 CUS983073:CVW983073 DEO983073:DFS983073 DOK983073:DPO983073 DYG983073:DZK983073 EIC983073:EJG983073 ERY983073:ETC983073 FBU983073:FCY983073 FLQ983073:FMU983073 FVM983073:FWQ983073 GFI983073:GGM983073 GPE983073:GQI983073 GZA983073:HAE983073 HIW983073:HKA983073 HSS983073:HTW983073 ICO983073:IDS983073 IMK983073:INO983073 IWG983073:IXK983073 JGC983073:JHG983073 JPY983073:JRC983073 JZU983073:KAY983073 KJQ983073:KKU983073 KTM983073:KUQ983073 LDI983073:LEM983073 LNE983073:LOI983073 LXA983073:LYE983073 MGW983073:MIA983073 MQS983073:MRW983073 NAO983073:NBS983073 NKK983073:NLO983073 NUG983073:NVK983073 OEC983073:OFG983073 ONY983073:OPC983073 OXU983073:OYY983073 PHQ983073:PIU983073 PRM983073:PSQ983073 QBI983073:QCM983073 QLE983073:QMI983073 QVA983073:QWE983073 REW983073:RGA983073 ROS983073:RPW983073 RYO983073:RZS983073 SIK983073:SJO983073 SSG983073:STK983073 TCC983073:TDG983073 TLY983073:TNC983073 TVU983073:TWY983073 UFQ983073:UGU983073 UPM983073:UQQ983073 UZI983073:VAM983073 VJE983073:VKI983073 VTA983073:VUE983073 WCW983073:WEA983073 WMS983073:WNW983073 G33:AK33" xr:uid="{00000000-0002-0000-0700-000000000000}">
      <formula1>"○,無"</formula1>
    </dataValidation>
    <dataValidation type="list" allowBlank="1" showInputMessage="1" showErrorMessage="1" sqref="WWO983051:WXS983070 KD11:LH30 TZ11:VD30 ADV11:AEZ30 ANR11:AOV30 AXN11:AYR30 BHJ11:BIN30 BRF11:BSJ30 CBB11:CCF30 CKX11:CMB30 CUT11:CVX30 DEP11:DFT30 DOL11:DPP30 DYH11:DZL30 EID11:EJH30 ERZ11:ETD30 FBV11:FCZ30 FLR11:FMV30 FVN11:FWR30 GFJ11:GGN30 GPF11:GQJ30 GZB11:HAF30 HIX11:HKB30 HST11:HTX30 ICP11:IDT30 IML11:INP30 IWH11:IXL30 JGD11:JHH30 JPZ11:JRD30 JZV11:KAZ30 KJR11:KKV30 KTN11:KUR30 LDJ11:LEN30 LNF11:LOJ30 LXB11:LYF30 MGX11:MIB30 MQT11:MRX30 NAP11:NBT30 NKL11:NLP30 NUH11:NVL30 OED11:OFH30 ONZ11:OPD30 OXV11:OYZ30 PHR11:PIV30 PRN11:PSR30 QBJ11:QCN30 QLF11:QMJ30 QVB11:QWF30 REX11:RGB30 ROT11:RPX30 RYP11:RZT30 SIL11:SJP30 SSH11:STL30 TCD11:TDH30 TLZ11:TND30 TVV11:TWZ30 UFR11:UGV30 UPN11:UQR30 UZJ11:VAN30 VJF11:VKJ30 VTB11:VUF30 WCX11:WEB30 WMT11:WNX30 WWP11:WXT30 F65547:AK65566 KC65547:LG65566 TY65547:VC65566 ADU65547:AEY65566 ANQ65547:AOU65566 AXM65547:AYQ65566 BHI65547:BIM65566 BRE65547:BSI65566 CBA65547:CCE65566 CKW65547:CMA65566 CUS65547:CVW65566 DEO65547:DFS65566 DOK65547:DPO65566 DYG65547:DZK65566 EIC65547:EJG65566 ERY65547:ETC65566 FBU65547:FCY65566 FLQ65547:FMU65566 FVM65547:FWQ65566 GFI65547:GGM65566 GPE65547:GQI65566 GZA65547:HAE65566 HIW65547:HKA65566 HSS65547:HTW65566 ICO65547:IDS65566 IMK65547:INO65566 IWG65547:IXK65566 JGC65547:JHG65566 JPY65547:JRC65566 JZU65547:KAY65566 KJQ65547:KKU65566 KTM65547:KUQ65566 LDI65547:LEM65566 LNE65547:LOI65566 LXA65547:LYE65566 MGW65547:MIA65566 MQS65547:MRW65566 NAO65547:NBS65566 NKK65547:NLO65566 NUG65547:NVK65566 OEC65547:OFG65566 ONY65547:OPC65566 OXU65547:OYY65566 PHQ65547:PIU65566 PRM65547:PSQ65566 QBI65547:QCM65566 QLE65547:QMI65566 QVA65547:QWE65566 REW65547:RGA65566 ROS65547:RPW65566 RYO65547:RZS65566 SIK65547:SJO65566 SSG65547:STK65566 TCC65547:TDG65566 TLY65547:TNC65566 TVU65547:TWY65566 UFQ65547:UGU65566 UPM65547:UQQ65566 UZI65547:VAM65566 VJE65547:VKI65566 VTA65547:VUE65566 WCW65547:WEA65566 WMS65547:WNW65566 WWO65547:WXS65566 F131083:AK131102 KC131083:LG131102 TY131083:VC131102 ADU131083:AEY131102 ANQ131083:AOU131102 AXM131083:AYQ131102 BHI131083:BIM131102 BRE131083:BSI131102 CBA131083:CCE131102 CKW131083:CMA131102 CUS131083:CVW131102 DEO131083:DFS131102 DOK131083:DPO131102 DYG131083:DZK131102 EIC131083:EJG131102 ERY131083:ETC131102 FBU131083:FCY131102 FLQ131083:FMU131102 FVM131083:FWQ131102 GFI131083:GGM131102 GPE131083:GQI131102 GZA131083:HAE131102 HIW131083:HKA131102 HSS131083:HTW131102 ICO131083:IDS131102 IMK131083:INO131102 IWG131083:IXK131102 JGC131083:JHG131102 JPY131083:JRC131102 JZU131083:KAY131102 KJQ131083:KKU131102 KTM131083:KUQ131102 LDI131083:LEM131102 LNE131083:LOI131102 LXA131083:LYE131102 MGW131083:MIA131102 MQS131083:MRW131102 NAO131083:NBS131102 NKK131083:NLO131102 NUG131083:NVK131102 OEC131083:OFG131102 ONY131083:OPC131102 OXU131083:OYY131102 PHQ131083:PIU131102 PRM131083:PSQ131102 QBI131083:QCM131102 QLE131083:QMI131102 QVA131083:QWE131102 REW131083:RGA131102 ROS131083:RPW131102 RYO131083:RZS131102 SIK131083:SJO131102 SSG131083:STK131102 TCC131083:TDG131102 TLY131083:TNC131102 TVU131083:TWY131102 UFQ131083:UGU131102 UPM131083:UQQ131102 UZI131083:VAM131102 VJE131083:VKI131102 VTA131083:VUE131102 WCW131083:WEA131102 WMS131083:WNW131102 WWO131083:WXS131102 F196619:AK196638 KC196619:LG196638 TY196619:VC196638 ADU196619:AEY196638 ANQ196619:AOU196638 AXM196619:AYQ196638 BHI196619:BIM196638 BRE196619:BSI196638 CBA196619:CCE196638 CKW196619:CMA196638 CUS196619:CVW196638 DEO196619:DFS196638 DOK196619:DPO196638 DYG196619:DZK196638 EIC196619:EJG196638 ERY196619:ETC196638 FBU196619:FCY196638 FLQ196619:FMU196638 FVM196619:FWQ196638 GFI196619:GGM196638 GPE196619:GQI196638 GZA196619:HAE196638 HIW196619:HKA196638 HSS196619:HTW196638 ICO196619:IDS196638 IMK196619:INO196638 IWG196619:IXK196638 JGC196619:JHG196638 JPY196619:JRC196638 JZU196619:KAY196638 KJQ196619:KKU196638 KTM196619:KUQ196638 LDI196619:LEM196638 LNE196619:LOI196638 LXA196619:LYE196638 MGW196619:MIA196638 MQS196619:MRW196638 NAO196619:NBS196638 NKK196619:NLO196638 NUG196619:NVK196638 OEC196619:OFG196638 ONY196619:OPC196638 OXU196619:OYY196638 PHQ196619:PIU196638 PRM196619:PSQ196638 QBI196619:QCM196638 QLE196619:QMI196638 QVA196619:QWE196638 REW196619:RGA196638 ROS196619:RPW196638 RYO196619:RZS196638 SIK196619:SJO196638 SSG196619:STK196638 TCC196619:TDG196638 TLY196619:TNC196638 TVU196619:TWY196638 UFQ196619:UGU196638 UPM196619:UQQ196638 UZI196619:VAM196638 VJE196619:VKI196638 VTA196619:VUE196638 WCW196619:WEA196638 WMS196619:WNW196638 WWO196619:WXS196638 F262155:AK262174 KC262155:LG262174 TY262155:VC262174 ADU262155:AEY262174 ANQ262155:AOU262174 AXM262155:AYQ262174 BHI262155:BIM262174 BRE262155:BSI262174 CBA262155:CCE262174 CKW262155:CMA262174 CUS262155:CVW262174 DEO262155:DFS262174 DOK262155:DPO262174 DYG262155:DZK262174 EIC262155:EJG262174 ERY262155:ETC262174 FBU262155:FCY262174 FLQ262155:FMU262174 FVM262155:FWQ262174 GFI262155:GGM262174 GPE262155:GQI262174 GZA262155:HAE262174 HIW262155:HKA262174 HSS262155:HTW262174 ICO262155:IDS262174 IMK262155:INO262174 IWG262155:IXK262174 JGC262155:JHG262174 JPY262155:JRC262174 JZU262155:KAY262174 KJQ262155:KKU262174 KTM262155:KUQ262174 LDI262155:LEM262174 LNE262155:LOI262174 LXA262155:LYE262174 MGW262155:MIA262174 MQS262155:MRW262174 NAO262155:NBS262174 NKK262155:NLO262174 NUG262155:NVK262174 OEC262155:OFG262174 ONY262155:OPC262174 OXU262155:OYY262174 PHQ262155:PIU262174 PRM262155:PSQ262174 QBI262155:QCM262174 QLE262155:QMI262174 QVA262155:QWE262174 REW262155:RGA262174 ROS262155:RPW262174 RYO262155:RZS262174 SIK262155:SJO262174 SSG262155:STK262174 TCC262155:TDG262174 TLY262155:TNC262174 TVU262155:TWY262174 UFQ262155:UGU262174 UPM262155:UQQ262174 UZI262155:VAM262174 VJE262155:VKI262174 VTA262155:VUE262174 WCW262155:WEA262174 WMS262155:WNW262174 WWO262155:WXS262174 F327691:AK327710 KC327691:LG327710 TY327691:VC327710 ADU327691:AEY327710 ANQ327691:AOU327710 AXM327691:AYQ327710 BHI327691:BIM327710 BRE327691:BSI327710 CBA327691:CCE327710 CKW327691:CMA327710 CUS327691:CVW327710 DEO327691:DFS327710 DOK327691:DPO327710 DYG327691:DZK327710 EIC327691:EJG327710 ERY327691:ETC327710 FBU327691:FCY327710 FLQ327691:FMU327710 FVM327691:FWQ327710 GFI327691:GGM327710 GPE327691:GQI327710 GZA327691:HAE327710 HIW327691:HKA327710 HSS327691:HTW327710 ICO327691:IDS327710 IMK327691:INO327710 IWG327691:IXK327710 JGC327691:JHG327710 JPY327691:JRC327710 JZU327691:KAY327710 KJQ327691:KKU327710 KTM327691:KUQ327710 LDI327691:LEM327710 LNE327691:LOI327710 LXA327691:LYE327710 MGW327691:MIA327710 MQS327691:MRW327710 NAO327691:NBS327710 NKK327691:NLO327710 NUG327691:NVK327710 OEC327691:OFG327710 ONY327691:OPC327710 OXU327691:OYY327710 PHQ327691:PIU327710 PRM327691:PSQ327710 QBI327691:QCM327710 QLE327691:QMI327710 QVA327691:QWE327710 REW327691:RGA327710 ROS327691:RPW327710 RYO327691:RZS327710 SIK327691:SJO327710 SSG327691:STK327710 TCC327691:TDG327710 TLY327691:TNC327710 TVU327691:TWY327710 UFQ327691:UGU327710 UPM327691:UQQ327710 UZI327691:VAM327710 VJE327691:VKI327710 VTA327691:VUE327710 WCW327691:WEA327710 WMS327691:WNW327710 WWO327691:WXS327710 F393227:AK393246 KC393227:LG393246 TY393227:VC393246 ADU393227:AEY393246 ANQ393227:AOU393246 AXM393227:AYQ393246 BHI393227:BIM393246 BRE393227:BSI393246 CBA393227:CCE393246 CKW393227:CMA393246 CUS393227:CVW393246 DEO393227:DFS393246 DOK393227:DPO393246 DYG393227:DZK393246 EIC393227:EJG393246 ERY393227:ETC393246 FBU393227:FCY393246 FLQ393227:FMU393246 FVM393227:FWQ393246 GFI393227:GGM393246 GPE393227:GQI393246 GZA393227:HAE393246 HIW393227:HKA393246 HSS393227:HTW393246 ICO393227:IDS393246 IMK393227:INO393246 IWG393227:IXK393246 JGC393227:JHG393246 JPY393227:JRC393246 JZU393227:KAY393246 KJQ393227:KKU393246 KTM393227:KUQ393246 LDI393227:LEM393246 LNE393227:LOI393246 LXA393227:LYE393246 MGW393227:MIA393246 MQS393227:MRW393246 NAO393227:NBS393246 NKK393227:NLO393246 NUG393227:NVK393246 OEC393227:OFG393246 ONY393227:OPC393246 OXU393227:OYY393246 PHQ393227:PIU393246 PRM393227:PSQ393246 QBI393227:QCM393246 QLE393227:QMI393246 QVA393227:QWE393246 REW393227:RGA393246 ROS393227:RPW393246 RYO393227:RZS393246 SIK393227:SJO393246 SSG393227:STK393246 TCC393227:TDG393246 TLY393227:TNC393246 TVU393227:TWY393246 UFQ393227:UGU393246 UPM393227:UQQ393246 UZI393227:VAM393246 VJE393227:VKI393246 VTA393227:VUE393246 WCW393227:WEA393246 WMS393227:WNW393246 WWO393227:WXS393246 F458763:AK458782 KC458763:LG458782 TY458763:VC458782 ADU458763:AEY458782 ANQ458763:AOU458782 AXM458763:AYQ458782 BHI458763:BIM458782 BRE458763:BSI458782 CBA458763:CCE458782 CKW458763:CMA458782 CUS458763:CVW458782 DEO458763:DFS458782 DOK458763:DPO458782 DYG458763:DZK458782 EIC458763:EJG458782 ERY458763:ETC458782 FBU458763:FCY458782 FLQ458763:FMU458782 FVM458763:FWQ458782 GFI458763:GGM458782 GPE458763:GQI458782 GZA458763:HAE458782 HIW458763:HKA458782 HSS458763:HTW458782 ICO458763:IDS458782 IMK458763:INO458782 IWG458763:IXK458782 JGC458763:JHG458782 JPY458763:JRC458782 JZU458763:KAY458782 KJQ458763:KKU458782 KTM458763:KUQ458782 LDI458763:LEM458782 LNE458763:LOI458782 LXA458763:LYE458782 MGW458763:MIA458782 MQS458763:MRW458782 NAO458763:NBS458782 NKK458763:NLO458782 NUG458763:NVK458782 OEC458763:OFG458782 ONY458763:OPC458782 OXU458763:OYY458782 PHQ458763:PIU458782 PRM458763:PSQ458782 QBI458763:QCM458782 QLE458763:QMI458782 QVA458763:QWE458782 REW458763:RGA458782 ROS458763:RPW458782 RYO458763:RZS458782 SIK458763:SJO458782 SSG458763:STK458782 TCC458763:TDG458782 TLY458763:TNC458782 TVU458763:TWY458782 UFQ458763:UGU458782 UPM458763:UQQ458782 UZI458763:VAM458782 VJE458763:VKI458782 VTA458763:VUE458782 WCW458763:WEA458782 WMS458763:WNW458782 WWO458763:WXS458782 F524299:AK524318 KC524299:LG524318 TY524299:VC524318 ADU524299:AEY524318 ANQ524299:AOU524318 AXM524299:AYQ524318 BHI524299:BIM524318 BRE524299:BSI524318 CBA524299:CCE524318 CKW524299:CMA524318 CUS524299:CVW524318 DEO524299:DFS524318 DOK524299:DPO524318 DYG524299:DZK524318 EIC524299:EJG524318 ERY524299:ETC524318 FBU524299:FCY524318 FLQ524299:FMU524318 FVM524299:FWQ524318 GFI524299:GGM524318 GPE524299:GQI524318 GZA524299:HAE524318 HIW524299:HKA524318 HSS524299:HTW524318 ICO524299:IDS524318 IMK524299:INO524318 IWG524299:IXK524318 JGC524299:JHG524318 JPY524299:JRC524318 JZU524299:KAY524318 KJQ524299:KKU524318 KTM524299:KUQ524318 LDI524299:LEM524318 LNE524299:LOI524318 LXA524299:LYE524318 MGW524299:MIA524318 MQS524299:MRW524318 NAO524299:NBS524318 NKK524299:NLO524318 NUG524299:NVK524318 OEC524299:OFG524318 ONY524299:OPC524318 OXU524299:OYY524318 PHQ524299:PIU524318 PRM524299:PSQ524318 QBI524299:QCM524318 QLE524299:QMI524318 QVA524299:QWE524318 REW524299:RGA524318 ROS524299:RPW524318 RYO524299:RZS524318 SIK524299:SJO524318 SSG524299:STK524318 TCC524299:TDG524318 TLY524299:TNC524318 TVU524299:TWY524318 UFQ524299:UGU524318 UPM524299:UQQ524318 UZI524299:VAM524318 VJE524299:VKI524318 VTA524299:VUE524318 WCW524299:WEA524318 WMS524299:WNW524318 WWO524299:WXS524318 F589835:AK589854 KC589835:LG589854 TY589835:VC589854 ADU589835:AEY589854 ANQ589835:AOU589854 AXM589835:AYQ589854 BHI589835:BIM589854 BRE589835:BSI589854 CBA589835:CCE589854 CKW589835:CMA589854 CUS589835:CVW589854 DEO589835:DFS589854 DOK589835:DPO589854 DYG589835:DZK589854 EIC589835:EJG589854 ERY589835:ETC589854 FBU589835:FCY589854 FLQ589835:FMU589854 FVM589835:FWQ589854 GFI589835:GGM589854 GPE589835:GQI589854 GZA589835:HAE589854 HIW589835:HKA589854 HSS589835:HTW589854 ICO589835:IDS589854 IMK589835:INO589854 IWG589835:IXK589854 JGC589835:JHG589854 JPY589835:JRC589854 JZU589835:KAY589854 KJQ589835:KKU589854 KTM589835:KUQ589854 LDI589835:LEM589854 LNE589835:LOI589854 LXA589835:LYE589854 MGW589835:MIA589854 MQS589835:MRW589854 NAO589835:NBS589854 NKK589835:NLO589854 NUG589835:NVK589854 OEC589835:OFG589854 ONY589835:OPC589854 OXU589835:OYY589854 PHQ589835:PIU589854 PRM589835:PSQ589854 QBI589835:QCM589854 QLE589835:QMI589854 QVA589835:QWE589854 REW589835:RGA589854 ROS589835:RPW589854 RYO589835:RZS589854 SIK589835:SJO589854 SSG589835:STK589854 TCC589835:TDG589854 TLY589835:TNC589854 TVU589835:TWY589854 UFQ589835:UGU589854 UPM589835:UQQ589854 UZI589835:VAM589854 VJE589835:VKI589854 VTA589835:VUE589854 WCW589835:WEA589854 WMS589835:WNW589854 WWO589835:WXS589854 F655371:AK655390 KC655371:LG655390 TY655371:VC655390 ADU655371:AEY655390 ANQ655371:AOU655390 AXM655371:AYQ655390 BHI655371:BIM655390 BRE655371:BSI655390 CBA655371:CCE655390 CKW655371:CMA655390 CUS655371:CVW655390 DEO655371:DFS655390 DOK655371:DPO655390 DYG655371:DZK655390 EIC655371:EJG655390 ERY655371:ETC655390 FBU655371:FCY655390 FLQ655371:FMU655390 FVM655371:FWQ655390 GFI655371:GGM655390 GPE655371:GQI655390 GZA655371:HAE655390 HIW655371:HKA655390 HSS655371:HTW655390 ICO655371:IDS655390 IMK655371:INO655390 IWG655371:IXK655390 JGC655371:JHG655390 JPY655371:JRC655390 JZU655371:KAY655390 KJQ655371:KKU655390 KTM655371:KUQ655390 LDI655371:LEM655390 LNE655371:LOI655390 LXA655371:LYE655390 MGW655371:MIA655390 MQS655371:MRW655390 NAO655371:NBS655390 NKK655371:NLO655390 NUG655371:NVK655390 OEC655371:OFG655390 ONY655371:OPC655390 OXU655371:OYY655390 PHQ655371:PIU655390 PRM655371:PSQ655390 QBI655371:QCM655390 QLE655371:QMI655390 QVA655371:QWE655390 REW655371:RGA655390 ROS655371:RPW655390 RYO655371:RZS655390 SIK655371:SJO655390 SSG655371:STK655390 TCC655371:TDG655390 TLY655371:TNC655390 TVU655371:TWY655390 UFQ655371:UGU655390 UPM655371:UQQ655390 UZI655371:VAM655390 VJE655371:VKI655390 VTA655371:VUE655390 WCW655371:WEA655390 WMS655371:WNW655390 WWO655371:WXS655390 F720907:AK720926 KC720907:LG720926 TY720907:VC720926 ADU720907:AEY720926 ANQ720907:AOU720926 AXM720907:AYQ720926 BHI720907:BIM720926 BRE720907:BSI720926 CBA720907:CCE720926 CKW720907:CMA720926 CUS720907:CVW720926 DEO720907:DFS720926 DOK720907:DPO720926 DYG720907:DZK720926 EIC720907:EJG720926 ERY720907:ETC720926 FBU720907:FCY720926 FLQ720907:FMU720926 FVM720907:FWQ720926 GFI720907:GGM720926 GPE720907:GQI720926 GZA720907:HAE720926 HIW720907:HKA720926 HSS720907:HTW720926 ICO720907:IDS720926 IMK720907:INO720926 IWG720907:IXK720926 JGC720907:JHG720926 JPY720907:JRC720926 JZU720907:KAY720926 KJQ720907:KKU720926 KTM720907:KUQ720926 LDI720907:LEM720926 LNE720907:LOI720926 LXA720907:LYE720926 MGW720907:MIA720926 MQS720907:MRW720926 NAO720907:NBS720926 NKK720907:NLO720926 NUG720907:NVK720926 OEC720907:OFG720926 ONY720907:OPC720926 OXU720907:OYY720926 PHQ720907:PIU720926 PRM720907:PSQ720926 QBI720907:QCM720926 QLE720907:QMI720926 QVA720907:QWE720926 REW720907:RGA720926 ROS720907:RPW720926 RYO720907:RZS720926 SIK720907:SJO720926 SSG720907:STK720926 TCC720907:TDG720926 TLY720907:TNC720926 TVU720907:TWY720926 UFQ720907:UGU720926 UPM720907:UQQ720926 UZI720907:VAM720926 VJE720907:VKI720926 VTA720907:VUE720926 WCW720907:WEA720926 WMS720907:WNW720926 WWO720907:WXS720926 F786443:AK786462 KC786443:LG786462 TY786443:VC786462 ADU786443:AEY786462 ANQ786443:AOU786462 AXM786443:AYQ786462 BHI786443:BIM786462 BRE786443:BSI786462 CBA786443:CCE786462 CKW786443:CMA786462 CUS786443:CVW786462 DEO786443:DFS786462 DOK786443:DPO786462 DYG786443:DZK786462 EIC786443:EJG786462 ERY786443:ETC786462 FBU786443:FCY786462 FLQ786443:FMU786462 FVM786443:FWQ786462 GFI786443:GGM786462 GPE786443:GQI786462 GZA786443:HAE786462 HIW786443:HKA786462 HSS786443:HTW786462 ICO786443:IDS786462 IMK786443:INO786462 IWG786443:IXK786462 JGC786443:JHG786462 JPY786443:JRC786462 JZU786443:KAY786462 KJQ786443:KKU786462 KTM786443:KUQ786462 LDI786443:LEM786462 LNE786443:LOI786462 LXA786443:LYE786462 MGW786443:MIA786462 MQS786443:MRW786462 NAO786443:NBS786462 NKK786443:NLO786462 NUG786443:NVK786462 OEC786443:OFG786462 ONY786443:OPC786462 OXU786443:OYY786462 PHQ786443:PIU786462 PRM786443:PSQ786462 QBI786443:QCM786462 QLE786443:QMI786462 QVA786443:QWE786462 REW786443:RGA786462 ROS786443:RPW786462 RYO786443:RZS786462 SIK786443:SJO786462 SSG786443:STK786462 TCC786443:TDG786462 TLY786443:TNC786462 TVU786443:TWY786462 UFQ786443:UGU786462 UPM786443:UQQ786462 UZI786443:VAM786462 VJE786443:VKI786462 VTA786443:VUE786462 WCW786443:WEA786462 WMS786443:WNW786462 WWO786443:WXS786462 F851979:AK851998 KC851979:LG851998 TY851979:VC851998 ADU851979:AEY851998 ANQ851979:AOU851998 AXM851979:AYQ851998 BHI851979:BIM851998 BRE851979:BSI851998 CBA851979:CCE851998 CKW851979:CMA851998 CUS851979:CVW851998 DEO851979:DFS851998 DOK851979:DPO851998 DYG851979:DZK851998 EIC851979:EJG851998 ERY851979:ETC851998 FBU851979:FCY851998 FLQ851979:FMU851998 FVM851979:FWQ851998 GFI851979:GGM851998 GPE851979:GQI851998 GZA851979:HAE851998 HIW851979:HKA851998 HSS851979:HTW851998 ICO851979:IDS851998 IMK851979:INO851998 IWG851979:IXK851998 JGC851979:JHG851998 JPY851979:JRC851998 JZU851979:KAY851998 KJQ851979:KKU851998 KTM851979:KUQ851998 LDI851979:LEM851998 LNE851979:LOI851998 LXA851979:LYE851998 MGW851979:MIA851998 MQS851979:MRW851998 NAO851979:NBS851998 NKK851979:NLO851998 NUG851979:NVK851998 OEC851979:OFG851998 ONY851979:OPC851998 OXU851979:OYY851998 PHQ851979:PIU851998 PRM851979:PSQ851998 QBI851979:QCM851998 QLE851979:QMI851998 QVA851979:QWE851998 REW851979:RGA851998 ROS851979:RPW851998 RYO851979:RZS851998 SIK851979:SJO851998 SSG851979:STK851998 TCC851979:TDG851998 TLY851979:TNC851998 TVU851979:TWY851998 UFQ851979:UGU851998 UPM851979:UQQ851998 UZI851979:VAM851998 VJE851979:VKI851998 VTA851979:VUE851998 WCW851979:WEA851998 WMS851979:WNW851998 WWO851979:WXS851998 F917515:AK917534 KC917515:LG917534 TY917515:VC917534 ADU917515:AEY917534 ANQ917515:AOU917534 AXM917515:AYQ917534 BHI917515:BIM917534 BRE917515:BSI917534 CBA917515:CCE917534 CKW917515:CMA917534 CUS917515:CVW917534 DEO917515:DFS917534 DOK917515:DPO917534 DYG917515:DZK917534 EIC917515:EJG917534 ERY917515:ETC917534 FBU917515:FCY917534 FLQ917515:FMU917534 FVM917515:FWQ917534 GFI917515:GGM917534 GPE917515:GQI917534 GZA917515:HAE917534 HIW917515:HKA917534 HSS917515:HTW917534 ICO917515:IDS917534 IMK917515:INO917534 IWG917515:IXK917534 JGC917515:JHG917534 JPY917515:JRC917534 JZU917515:KAY917534 KJQ917515:KKU917534 KTM917515:KUQ917534 LDI917515:LEM917534 LNE917515:LOI917534 LXA917515:LYE917534 MGW917515:MIA917534 MQS917515:MRW917534 NAO917515:NBS917534 NKK917515:NLO917534 NUG917515:NVK917534 OEC917515:OFG917534 ONY917515:OPC917534 OXU917515:OYY917534 PHQ917515:PIU917534 PRM917515:PSQ917534 QBI917515:QCM917534 QLE917515:QMI917534 QVA917515:QWE917534 REW917515:RGA917534 ROS917515:RPW917534 RYO917515:RZS917534 SIK917515:SJO917534 SSG917515:STK917534 TCC917515:TDG917534 TLY917515:TNC917534 TVU917515:TWY917534 UFQ917515:UGU917534 UPM917515:UQQ917534 UZI917515:VAM917534 VJE917515:VKI917534 VTA917515:VUE917534 WCW917515:WEA917534 WMS917515:WNW917534 WWO917515:WXS917534 F983051:AK983070 KC983051:LG983070 TY983051:VC983070 ADU983051:AEY983070 ANQ983051:AOU983070 AXM983051:AYQ983070 BHI983051:BIM983070 BRE983051:BSI983070 CBA983051:CCE983070 CKW983051:CMA983070 CUS983051:CVW983070 DEO983051:DFS983070 DOK983051:DPO983070 DYG983051:DZK983070 EIC983051:EJG983070 ERY983051:ETC983070 FBU983051:FCY983070 FLQ983051:FMU983070 FVM983051:FWQ983070 GFI983051:GGM983070 GPE983051:GQI983070 GZA983051:HAE983070 HIW983051:HKA983070 HSS983051:HTW983070 ICO983051:IDS983070 IMK983051:INO983070 IWG983051:IXK983070 JGC983051:JHG983070 JPY983051:JRC983070 JZU983051:KAY983070 KJQ983051:KKU983070 KTM983051:KUQ983070 LDI983051:LEM983070 LNE983051:LOI983070 LXA983051:LYE983070 MGW983051:MIA983070 MQS983051:MRW983070 NAO983051:NBS983070 NKK983051:NLO983070 NUG983051:NVK983070 OEC983051:OFG983070 ONY983051:OPC983070 OXU983051:OYY983070 PHQ983051:PIU983070 PRM983051:PSQ983070 QBI983051:QCM983070 QLE983051:QMI983070 QVA983051:QWE983070 REW983051:RGA983070 ROS983051:RPW983070 RYO983051:RZS983070 SIK983051:SJO983070 SSG983051:STK983070 TCC983051:TDG983070 TLY983051:TNC983070 TVU983051:TWY983070 UFQ983051:UGU983070 UPM983051:UQQ983070 UZI983051:VAM983070 VJE983051:VKI983070 VTA983051:VUE983070 WCW983051:WEA983070 WMS983051:WNW983070 G11:AK30" xr:uid="{00000000-0002-0000-0700-000001000000}">
      <formula1>INDIRECT("$K$61:$K$76")</formula1>
    </dataValidation>
    <dataValidation type="list" allowBlank="1" showInputMessage="1" showErrorMessage="1" sqref="WWO983077:WXS983089 KD37:LH49 TZ37:VD49 ADV37:AEZ49 ANR37:AOV49 AXN37:AYR49 BHJ37:BIN49 BRF37:BSJ49 CBB37:CCF49 CKX37:CMB49 CUT37:CVX49 DEP37:DFT49 DOL37:DPP49 DYH37:DZL49 EID37:EJH49 ERZ37:ETD49 FBV37:FCZ49 FLR37:FMV49 FVN37:FWR49 GFJ37:GGN49 GPF37:GQJ49 GZB37:HAF49 HIX37:HKB49 HST37:HTX49 ICP37:IDT49 IML37:INP49 IWH37:IXL49 JGD37:JHH49 JPZ37:JRD49 JZV37:KAZ49 KJR37:KKV49 KTN37:KUR49 LDJ37:LEN49 LNF37:LOJ49 LXB37:LYF49 MGX37:MIB49 MQT37:MRX49 NAP37:NBT49 NKL37:NLP49 NUH37:NVL49 OED37:OFH49 ONZ37:OPD49 OXV37:OYZ49 PHR37:PIV49 PRN37:PSR49 QBJ37:QCN49 QLF37:QMJ49 QVB37:QWF49 REX37:RGB49 ROT37:RPX49 RYP37:RZT49 SIL37:SJP49 SSH37:STL49 TCD37:TDH49 TLZ37:TND49 TVV37:TWZ49 UFR37:UGV49 UPN37:UQR49 UZJ37:VAN49 VJF37:VKJ49 VTB37:VUF49 WCX37:WEB49 WMT37:WNX49 WWP37:WXT49 F65573:AK65585 KC65573:LG65585 TY65573:VC65585 ADU65573:AEY65585 ANQ65573:AOU65585 AXM65573:AYQ65585 BHI65573:BIM65585 BRE65573:BSI65585 CBA65573:CCE65585 CKW65573:CMA65585 CUS65573:CVW65585 DEO65573:DFS65585 DOK65573:DPO65585 DYG65573:DZK65585 EIC65573:EJG65585 ERY65573:ETC65585 FBU65573:FCY65585 FLQ65573:FMU65585 FVM65573:FWQ65585 GFI65573:GGM65585 GPE65573:GQI65585 GZA65573:HAE65585 HIW65573:HKA65585 HSS65573:HTW65585 ICO65573:IDS65585 IMK65573:INO65585 IWG65573:IXK65585 JGC65573:JHG65585 JPY65573:JRC65585 JZU65573:KAY65585 KJQ65573:KKU65585 KTM65573:KUQ65585 LDI65573:LEM65585 LNE65573:LOI65585 LXA65573:LYE65585 MGW65573:MIA65585 MQS65573:MRW65585 NAO65573:NBS65585 NKK65573:NLO65585 NUG65573:NVK65585 OEC65573:OFG65585 ONY65573:OPC65585 OXU65573:OYY65585 PHQ65573:PIU65585 PRM65573:PSQ65585 QBI65573:QCM65585 QLE65573:QMI65585 QVA65573:QWE65585 REW65573:RGA65585 ROS65573:RPW65585 RYO65573:RZS65585 SIK65573:SJO65585 SSG65573:STK65585 TCC65573:TDG65585 TLY65573:TNC65585 TVU65573:TWY65585 UFQ65573:UGU65585 UPM65573:UQQ65585 UZI65573:VAM65585 VJE65573:VKI65585 VTA65573:VUE65585 WCW65573:WEA65585 WMS65573:WNW65585 WWO65573:WXS65585 F131109:AK131121 KC131109:LG131121 TY131109:VC131121 ADU131109:AEY131121 ANQ131109:AOU131121 AXM131109:AYQ131121 BHI131109:BIM131121 BRE131109:BSI131121 CBA131109:CCE131121 CKW131109:CMA131121 CUS131109:CVW131121 DEO131109:DFS131121 DOK131109:DPO131121 DYG131109:DZK131121 EIC131109:EJG131121 ERY131109:ETC131121 FBU131109:FCY131121 FLQ131109:FMU131121 FVM131109:FWQ131121 GFI131109:GGM131121 GPE131109:GQI131121 GZA131109:HAE131121 HIW131109:HKA131121 HSS131109:HTW131121 ICO131109:IDS131121 IMK131109:INO131121 IWG131109:IXK131121 JGC131109:JHG131121 JPY131109:JRC131121 JZU131109:KAY131121 KJQ131109:KKU131121 KTM131109:KUQ131121 LDI131109:LEM131121 LNE131109:LOI131121 LXA131109:LYE131121 MGW131109:MIA131121 MQS131109:MRW131121 NAO131109:NBS131121 NKK131109:NLO131121 NUG131109:NVK131121 OEC131109:OFG131121 ONY131109:OPC131121 OXU131109:OYY131121 PHQ131109:PIU131121 PRM131109:PSQ131121 QBI131109:QCM131121 QLE131109:QMI131121 QVA131109:QWE131121 REW131109:RGA131121 ROS131109:RPW131121 RYO131109:RZS131121 SIK131109:SJO131121 SSG131109:STK131121 TCC131109:TDG131121 TLY131109:TNC131121 TVU131109:TWY131121 UFQ131109:UGU131121 UPM131109:UQQ131121 UZI131109:VAM131121 VJE131109:VKI131121 VTA131109:VUE131121 WCW131109:WEA131121 WMS131109:WNW131121 WWO131109:WXS131121 F196645:AK196657 KC196645:LG196657 TY196645:VC196657 ADU196645:AEY196657 ANQ196645:AOU196657 AXM196645:AYQ196657 BHI196645:BIM196657 BRE196645:BSI196657 CBA196645:CCE196657 CKW196645:CMA196657 CUS196645:CVW196657 DEO196645:DFS196657 DOK196645:DPO196657 DYG196645:DZK196657 EIC196645:EJG196657 ERY196645:ETC196657 FBU196645:FCY196657 FLQ196645:FMU196657 FVM196645:FWQ196657 GFI196645:GGM196657 GPE196645:GQI196657 GZA196645:HAE196657 HIW196645:HKA196657 HSS196645:HTW196657 ICO196645:IDS196657 IMK196645:INO196657 IWG196645:IXK196657 JGC196645:JHG196657 JPY196645:JRC196657 JZU196645:KAY196657 KJQ196645:KKU196657 KTM196645:KUQ196657 LDI196645:LEM196657 LNE196645:LOI196657 LXA196645:LYE196657 MGW196645:MIA196657 MQS196645:MRW196657 NAO196645:NBS196657 NKK196645:NLO196657 NUG196645:NVK196657 OEC196645:OFG196657 ONY196645:OPC196657 OXU196645:OYY196657 PHQ196645:PIU196657 PRM196645:PSQ196657 QBI196645:QCM196657 QLE196645:QMI196657 QVA196645:QWE196657 REW196645:RGA196657 ROS196645:RPW196657 RYO196645:RZS196657 SIK196645:SJO196657 SSG196645:STK196657 TCC196645:TDG196657 TLY196645:TNC196657 TVU196645:TWY196657 UFQ196645:UGU196657 UPM196645:UQQ196657 UZI196645:VAM196657 VJE196645:VKI196657 VTA196645:VUE196657 WCW196645:WEA196657 WMS196645:WNW196657 WWO196645:WXS196657 F262181:AK262193 KC262181:LG262193 TY262181:VC262193 ADU262181:AEY262193 ANQ262181:AOU262193 AXM262181:AYQ262193 BHI262181:BIM262193 BRE262181:BSI262193 CBA262181:CCE262193 CKW262181:CMA262193 CUS262181:CVW262193 DEO262181:DFS262193 DOK262181:DPO262193 DYG262181:DZK262193 EIC262181:EJG262193 ERY262181:ETC262193 FBU262181:FCY262193 FLQ262181:FMU262193 FVM262181:FWQ262193 GFI262181:GGM262193 GPE262181:GQI262193 GZA262181:HAE262193 HIW262181:HKA262193 HSS262181:HTW262193 ICO262181:IDS262193 IMK262181:INO262193 IWG262181:IXK262193 JGC262181:JHG262193 JPY262181:JRC262193 JZU262181:KAY262193 KJQ262181:KKU262193 KTM262181:KUQ262193 LDI262181:LEM262193 LNE262181:LOI262193 LXA262181:LYE262193 MGW262181:MIA262193 MQS262181:MRW262193 NAO262181:NBS262193 NKK262181:NLO262193 NUG262181:NVK262193 OEC262181:OFG262193 ONY262181:OPC262193 OXU262181:OYY262193 PHQ262181:PIU262193 PRM262181:PSQ262193 QBI262181:QCM262193 QLE262181:QMI262193 QVA262181:QWE262193 REW262181:RGA262193 ROS262181:RPW262193 RYO262181:RZS262193 SIK262181:SJO262193 SSG262181:STK262193 TCC262181:TDG262193 TLY262181:TNC262193 TVU262181:TWY262193 UFQ262181:UGU262193 UPM262181:UQQ262193 UZI262181:VAM262193 VJE262181:VKI262193 VTA262181:VUE262193 WCW262181:WEA262193 WMS262181:WNW262193 WWO262181:WXS262193 F327717:AK327729 KC327717:LG327729 TY327717:VC327729 ADU327717:AEY327729 ANQ327717:AOU327729 AXM327717:AYQ327729 BHI327717:BIM327729 BRE327717:BSI327729 CBA327717:CCE327729 CKW327717:CMA327729 CUS327717:CVW327729 DEO327717:DFS327729 DOK327717:DPO327729 DYG327717:DZK327729 EIC327717:EJG327729 ERY327717:ETC327729 FBU327717:FCY327729 FLQ327717:FMU327729 FVM327717:FWQ327729 GFI327717:GGM327729 GPE327717:GQI327729 GZA327717:HAE327729 HIW327717:HKA327729 HSS327717:HTW327729 ICO327717:IDS327729 IMK327717:INO327729 IWG327717:IXK327729 JGC327717:JHG327729 JPY327717:JRC327729 JZU327717:KAY327729 KJQ327717:KKU327729 KTM327717:KUQ327729 LDI327717:LEM327729 LNE327717:LOI327729 LXA327717:LYE327729 MGW327717:MIA327729 MQS327717:MRW327729 NAO327717:NBS327729 NKK327717:NLO327729 NUG327717:NVK327729 OEC327717:OFG327729 ONY327717:OPC327729 OXU327717:OYY327729 PHQ327717:PIU327729 PRM327717:PSQ327729 QBI327717:QCM327729 QLE327717:QMI327729 QVA327717:QWE327729 REW327717:RGA327729 ROS327717:RPW327729 RYO327717:RZS327729 SIK327717:SJO327729 SSG327717:STK327729 TCC327717:TDG327729 TLY327717:TNC327729 TVU327717:TWY327729 UFQ327717:UGU327729 UPM327717:UQQ327729 UZI327717:VAM327729 VJE327717:VKI327729 VTA327717:VUE327729 WCW327717:WEA327729 WMS327717:WNW327729 WWO327717:WXS327729 F393253:AK393265 KC393253:LG393265 TY393253:VC393265 ADU393253:AEY393265 ANQ393253:AOU393265 AXM393253:AYQ393265 BHI393253:BIM393265 BRE393253:BSI393265 CBA393253:CCE393265 CKW393253:CMA393265 CUS393253:CVW393265 DEO393253:DFS393265 DOK393253:DPO393265 DYG393253:DZK393265 EIC393253:EJG393265 ERY393253:ETC393265 FBU393253:FCY393265 FLQ393253:FMU393265 FVM393253:FWQ393265 GFI393253:GGM393265 GPE393253:GQI393265 GZA393253:HAE393265 HIW393253:HKA393265 HSS393253:HTW393265 ICO393253:IDS393265 IMK393253:INO393265 IWG393253:IXK393265 JGC393253:JHG393265 JPY393253:JRC393265 JZU393253:KAY393265 KJQ393253:KKU393265 KTM393253:KUQ393265 LDI393253:LEM393265 LNE393253:LOI393265 LXA393253:LYE393265 MGW393253:MIA393265 MQS393253:MRW393265 NAO393253:NBS393265 NKK393253:NLO393265 NUG393253:NVK393265 OEC393253:OFG393265 ONY393253:OPC393265 OXU393253:OYY393265 PHQ393253:PIU393265 PRM393253:PSQ393265 QBI393253:QCM393265 QLE393253:QMI393265 QVA393253:QWE393265 REW393253:RGA393265 ROS393253:RPW393265 RYO393253:RZS393265 SIK393253:SJO393265 SSG393253:STK393265 TCC393253:TDG393265 TLY393253:TNC393265 TVU393253:TWY393265 UFQ393253:UGU393265 UPM393253:UQQ393265 UZI393253:VAM393265 VJE393253:VKI393265 VTA393253:VUE393265 WCW393253:WEA393265 WMS393253:WNW393265 WWO393253:WXS393265 F458789:AK458801 KC458789:LG458801 TY458789:VC458801 ADU458789:AEY458801 ANQ458789:AOU458801 AXM458789:AYQ458801 BHI458789:BIM458801 BRE458789:BSI458801 CBA458789:CCE458801 CKW458789:CMA458801 CUS458789:CVW458801 DEO458789:DFS458801 DOK458789:DPO458801 DYG458789:DZK458801 EIC458789:EJG458801 ERY458789:ETC458801 FBU458789:FCY458801 FLQ458789:FMU458801 FVM458789:FWQ458801 GFI458789:GGM458801 GPE458789:GQI458801 GZA458789:HAE458801 HIW458789:HKA458801 HSS458789:HTW458801 ICO458789:IDS458801 IMK458789:INO458801 IWG458789:IXK458801 JGC458789:JHG458801 JPY458789:JRC458801 JZU458789:KAY458801 KJQ458789:KKU458801 KTM458789:KUQ458801 LDI458789:LEM458801 LNE458789:LOI458801 LXA458789:LYE458801 MGW458789:MIA458801 MQS458789:MRW458801 NAO458789:NBS458801 NKK458789:NLO458801 NUG458789:NVK458801 OEC458789:OFG458801 ONY458789:OPC458801 OXU458789:OYY458801 PHQ458789:PIU458801 PRM458789:PSQ458801 QBI458789:QCM458801 QLE458789:QMI458801 QVA458789:QWE458801 REW458789:RGA458801 ROS458789:RPW458801 RYO458789:RZS458801 SIK458789:SJO458801 SSG458789:STK458801 TCC458789:TDG458801 TLY458789:TNC458801 TVU458789:TWY458801 UFQ458789:UGU458801 UPM458789:UQQ458801 UZI458789:VAM458801 VJE458789:VKI458801 VTA458789:VUE458801 WCW458789:WEA458801 WMS458789:WNW458801 WWO458789:WXS458801 F524325:AK524337 KC524325:LG524337 TY524325:VC524337 ADU524325:AEY524337 ANQ524325:AOU524337 AXM524325:AYQ524337 BHI524325:BIM524337 BRE524325:BSI524337 CBA524325:CCE524337 CKW524325:CMA524337 CUS524325:CVW524337 DEO524325:DFS524337 DOK524325:DPO524337 DYG524325:DZK524337 EIC524325:EJG524337 ERY524325:ETC524337 FBU524325:FCY524337 FLQ524325:FMU524337 FVM524325:FWQ524337 GFI524325:GGM524337 GPE524325:GQI524337 GZA524325:HAE524337 HIW524325:HKA524337 HSS524325:HTW524337 ICO524325:IDS524337 IMK524325:INO524337 IWG524325:IXK524337 JGC524325:JHG524337 JPY524325:JRC524337 JZU524325:KAY524337 KJQ524325:KKU524337 KTM524325:KUQ524337 LDI524325:LEM524337 LNE524325:LOI524337 LXA524325:LYE524337 MGW524325:MIA524337 MQS524325:MRW524337 NAO524325:NBS524337 NKK524325:NLO524337 NUG524325:NVK524337 OEC524325:OFG524337 ONY524325:OPC524337 OXU524325:OYY524337 PHQ524325:PIU524337 PRM524325:PSQ524337 QBI524325:QCM524337 QLE524325:QMI524337 QVA524325:QWE524337 REW524325:RGA524337 ROS524325:RPW524337 RYO524325:RZS524337 SIK524325:SJO524337 SSG524325:STK524337 TCC524325:TDG524337 TLY524325:TNC524337 TVU524325:TWY524337 UFQ524325:UGU524337 UPM524325:UQQ524337 UZI524325:VAM524337 VJE524325:VKI524337 VTA524325:VUE524337 WCW524325:WEA524337 WMS524325:WNW524337 WWO524325:WXS524337 F589861:AK589873 KC589861:LG589873 TY589861:VC589873 ADU589861:AEY589873 ANQ589861:AOU589873 AXM589861:AYQ589873 BHI589861:BIM589873 BRE589861:BSI589873 CBA589861:CCE589873 CKW589861:CMA589873 CUS589861:CVW589873 DEO589861:DFS589873 DOK589861:DPO589873 DYG589861:DZK589873 EIC589861:EJG589873 ERY589861:ETC589873 FBU589861:FCY589873 FLQ589861:FMU589873 FVM589861:FWQ589873 GFI589861:GGM589873 GPE589861:GQI589873 GZA589861:HAE589873 HIW589861:HKA589873 HSS589861:HTW589873 ICO589861:IDS589873 IMK589861:INO589873 IWG589861:IXK589873 JGC589861:JHG589873 JPY589861:JRC589873 JZU589861:KAY589873 KJQ589861:KKU589873 KTM589861:KUQ589873 LDI589861:LEM589873 LNE589861:LOI589873 LXA589861:LYE589873 MGW589861:MIA589873 MQS589861:MRW589873 NAO589861:NBS589873 NKK589861:NLO589873 NUG589861:NVK589873 OEC589861:OFG589873 ONY589861:OPC589873 OXU589861:OYY589873 PHQ589861:PIU589873 PRM589861:PSQ589873 QBI589861:QCM589873 QLE589861:QMI589873 QVA589861:QWE589873 REW589861:RGA589873 ROS589861:RPW589873 RYO589861:RZS589873 SIK589861:SJO589873 SSG589861:STK589873 TCC589861:TDG589873 TLY589861:TNC589873 TVU589861:TWY589873 UFQ589861:UGU589873 UPM589861:UQQ589873 UZI589861:VAM589873 VJE589861:VKI589873 VTA589861:VUE589873 WCW589861:WEA589873 WMS589861:WNW589873 WWO589861:WXS589873 F655397:AK655409 KC655397:LG655409 TY655397:VC655409 ADU655397:AEY655409 ANQ655397:AOU655409 AXM655397:AYQ655409 BHI655397:BIM655409 BRE655397:BSI655409 CBA655397:CCE655409 CKW655397:CMA655409 CUS655397:CVW655409 DEO655397:DFS655409 DOK655397:DPO655409 DYG655397:DZK655409 EIC655397:EJG655409 ERY655397:ETC655409 FBU655397:FCY655409 FLQ655397:FMU655409 FVM655397:FWQ655409 GFI655397:GGM655409 GPE655397:GQI655409 GZA655397:HAE655409 HIW655397:HKA655409 HSS655397:HTW655409 ICO655397:IDS655409 IMK655397:INO655409 IWG655397:IXK655409 JGC655397:JHG655409 JPY655397:JRC655409 JZU655397:KAY655409 KJQ655397:KKU655409 KTM655397:KUQ655409 LDI655397:LEM655409 LNE655397:LOI655409 LXA655397:LYE655409 MGW655397:MIA655409 MQS655397:MRW655409 NAO655397:NBS655409 NKK655397:NLO655409 NUG655397:NVK655409 OEC655397:OFG655409 ONY655397:OPC655409 OXU655397:OYY655409 PHQ655397:PIU655409 PRM655397:PSQ655409 QBI655397:QCM655409 QLE655397:QMI655409 QVA655397:QWE655409 REW655397:RGA655409 ROS655397:RPW655409 RYO655397:RZS655409 SIK655397:SJO655409 SSG655397:STK655409 TCC655397:TDG655409 TLY655397:TNC655409 TVU655397:TWY655409 UFQ655397:UGU655409 UPM655397:UQQ655409 UZI655397:VAM655409 VJE655397:VKI655409 VTA655397:VUE655409 WCW655397:WEA655409 WMS655397:WNW655409 WWO655397:WXS655409 F720933:AK720945 KC720933:LG720945 TY720933:VC720945 ADU720933:AEY720945 ANQ720933:AOU720945 AXM720933:AYQ720945 BHI720933:BIM720945 BRE720933:BSI720945 CBA720933:CCE720945 CKW720933:CMA720945 CUS720933:CVW720945 DEO720933:DFS720945 DOK720933:DPO720945 DYG720933:DZK720945 EIC720933:EJG720945 ERY720933:ETC720945 FBU720933:FCY720945 FLQ720933:FMU720945 FVM720933:FWQ720945 GFI720933:GGM720945 GPE720933:GQI720945 GZA720933:HAE720945 HIW720933:HKA720945 HSS720933:HTW720945 ICO720933:IDS720945 IMK720933:INO720945 IWG720933:IXK720945 JGC720933:JHG720945 JPY720933:JRC720945 JZU720933:KAY720945 KJQ720933:KKU720945 KTM720933:KUQ720945 LDI720933:LEM720945 LNE720933:LOI720945 LXA720933:LYE720945 MGW720933:MIA720945 MQS720933:MRW720945 NAO720933:NBS720945 NKK720933:NLO720945 NUG720933:NVK720945 OEC720933:OFG720945 ONY720933:OPC720945 OXU720933:OYY720945 PHQ720933:PIU720945 PRM720933:PSQ720945 QBI720933:QCM720945 QLE720933:QMI720945 QVA720933:QWE720945 REW720933:RGA720945 ROS720933:RPW720945 RYO720933:RZS720945 SIK720933:SJO720945 SSG720933:STK720945 TCC720933:TDG720945 TLY720933:TNC720945 TVU720933:TWY720945 UFQ720933:UGU720945 UPM720933:UQQ720945 UZI720933:VAM720945 VJE720933:VKI720945 VTA720933:VUE720945 WCW720933:WEA720945 WMS720933:WNW720945 WWO720933:WXS720945 F786469:AK786481 KC786469:LG786481 TY786469:VC786481 ADU786469:AEY786481 ANQ786469:AOU786481 AXM786469:AYQ786481 BHI786469:BIM786481 BRE786469:BSI786481 CBA786469:CCE786481 CKW786469:CMA786481 CUS786469:CVW786481 DEO786469:DFS786481 DOK786469:DPO786481 DYG786469:DZK786481 EIC786469:EJG786481 ERY786469:ETC786481 FBU786469:FCY786481 FLQ786469:FMU786481 FVM786469:FWQ786481 GFI786469:GGM786481 GPE786469:GQI786481 GZA786469:HAE786481 HIW786469:HKA786481 HSS786469:HTW786481 ICO786469:IDS786481 IMK786469:INO786481 IWG786469:IXK786481 JGC786469:JHG786481 JPY786469:JRC786481 JZU786469:KAY786481 KJQ786469:KKU786481 KTM786469:KUQ786481 LDI786469:LEM786481 LNE786469:LOI786481 LXA786469:LYE786481 MGW786469:MIA786481 MQS786469:MRW786481 NAO786469:NBS786481 NKK786469:NLO786481 NUG786469:NVK786481 OEC786469:OFG786481 ONY786469:OPC786481 OXU786469:OYY786481 PHQ786469:PIU786481 PRM786469:PSQ786481 QBI786469:QCM786481 QLE786469:QMI786481 QVA786469:QWE786481 REW786469:RGA786481 ROS786469:RPW786481 RYO786469:RZS786481 SIK786469:SJO786481 SSG786469:STK786481 TCC786469:TDG786481 TLY786469:TNC786481 TVU786469:TWY786481 UFQ786469:UGU786481 UPM786469:UQQ786481 UZI786469:VAM786481 VJE786469:VKI786481 VTA786469:VUE786481 WCW786469:WEA786481 WMS786469:WNW786481 WWO786469:WXS786481 F852005:AK852017 KC852005:LG852017 TY852005:VC852017 ADU852005:AEY852017 ANQ852005:AOU852017 AXM852005:AYQ852017 BHI852005:BIM852017 BRE852005:BSI852017 CBA852005:CCE852017 CKW852005:CMA852017 CUS852005:CVW852017 DEO852005:DFS852017 DOK852005:DPO852017 DYG852005:DZK852017 EIC852005:EJG852017 ERY852005:ETC852017 FBU852005:FCY852017 FLQ852005:FMU852017 FVM852005:FWQ852017 GFI852005:GGM852017 GPE852005:GQI852017 GZA852005:HAE852017 HIW852005:HKA852017 HSS852005:HTW852017 ICO852005:IDS852017 IMK852005:INO852017 IWG852005:IXK852017 JGC852005:JHG852017 JPY852005:JRC852017 JZU852005:KAY852017 KJQ852005:KKU852017 KTM852005:KUQ852017 LDI852005:LEM852017 LNE852005:LOI852017 LXA852005:LYE852017 MGW852005:MIA852017 MQS852005:MRW852017 NAO852005:NBS852017 NKK852005:NLO852017 NUG852005:NVK852017 OEC852005:OFG852017 ONY852005:OPC852017 OXU852005:OYY852017 PHQ852005:PIU852017 PRM852005:PSQ852017 QBI852005:QCM852017 QLE852005:QMI852017 QVA852005:QWE852017 REW852005:RGA852017 ROS852005:RPW852017 RYO852005:RZS852017 SIK852005:SJO852017 SSG852005:STK852017 TCC852005:TDG852017 TLY852005:TNC852017 TVU852005:TWY852017 UFQ852005:UGU852017 UPM852005:UQQ852017 UZI852005:VAM852017 VJE852005:VKI852017 VTA852005:VUE852017 WCW852005:WEA852017 WMS852005:WNW852017 WWO852005:WXS852017 F917541:AK917553 KC917541:LG917553 TY917541:VC917553 ADU917541:AEY917553 ANQ917541:AOU917553 AXM917541:AYQ917553 BHI917541:BIM917553 BRE917541:BSI917553 CBA917541:CCE917553 CKW917541:CMA917553 CUS917541:CVW917553 DEO917541:DFS917553 DOK917541:DPO917553 DYG917541:DZK917553 EIC917541:EJG917553 ERY917541:ETC917553 FBU917541:FCY917553 FLQ917541:FMU917553 FVM917541:FWQ917553 GFI917541:GGM917553 GPE917541:GQI917553 GZA917541:HAE917553 HIW917541:HKA917553 HSS917541:HTW917553 ICO917541:IDS917553 IMK917541:INO917553 IWG917541:IXK917553 JGC917541:JHG917553 JPY917541:JRC917553 JZU917541:KAY917553 KJQ917541:KKU917553 KTM917541:KUQ917553 LDI917541:LEM917553 LNE917541:LOI917553 LXA917541:LYE917553 MGW917541:MIA917553 MQS917541:MRW917553 NAO917541:NBS917553 NKK917541:NLO917553 NUG917541:NVK917553 OEC917541:OFG917553 ONY917541:OPC917553 OXU917541:OYY917553 PHQ917541:PIU917553 PRM917541:PSQ917553 QBI917541:QCM917553 QLE917541:QMI917553 QVA917541:QWE917553 REW917541:RGA917553 ROS917541:RPW917553 RYO917541:RZS917553 SIK917541:SJO917553 SSG917541:STK917553 TCC917541:TDG917553 TLY917541:TNC917553 TVU917541:TWY917553 UFQ917541:UGU917553 UPM917541:UQQ917553 UZI917541:VAM917553 VJE917541:VKI917553 VTA917541:VUE917553 WCW917541:WEA917553 WMS917541:WNW917553 WWO917541:WXS917553 F983077:AK983089 KC983077:LG983089 TY983077:VC983089 ADU983077:AEY983089 ANQ983077:AOU983089 AXM983077:AYQ983089 BHI983077:BIM983089 BRE983077:BSI983089 CBA983077:CCE983089 CKW983077:CMA983089 CUS983077:CVW983089 DEO983077:DFS983089 DOK983077:DPO983089 DYG983077:DZK983089 EIC983077:EJG983089 ERY983077:ETC983089 FBU983077:FCY983089 FLQ983077:FMU983089 FVM983077:FWQ983089 GFI983077:GGM983089 GPE983077:GQI983089 GZA983077:HAE983089 HIW983077:HKA983089 HSS983077:HTW983089 ICO983077:IDS983089 IMK983077:INO983089 IWG983077:IXK983089 JGC983077:JHG983089 JPY983077:JRC983089 JZU983077:KAY983089 KJQ983077:KKU983089 KTM983077:KUQ983089 LDI983077:LEM983089 LNE983077:LOI983089 LXA983077:LYE983089 MGW983077:MIA983089 MQS983077:MRW983089 NAO983077:NBS983089 NKK983077:NLO983089 NUG983077:NVK983089 OEC983077:OFG983089 ONY983077:OPC983089 OXU983077:OYY983089 PHQ983077:PIU983089 PRM983077:PSQ983089 QBI983077:QCM983089 QLE983077:QMI983089 QVA983077:QWE983089 REW983077:RGA983089 ROS983077:RPW983089 RYO983077:RZS983089 SIK983077:SJO983089 SSG983077:STK983089 TCC983077:TDG983089 TLY983077:TNC983089 TVU983077:TWY983089 UFQ983077:UGU983089 UPM983077:UQQ983089 UZI983077:VAM983089 VJE983077:VKI983089 VTA983077:VUE983089 WCW983077:WEA983089 WMS983077:WNW983089 G37:AK49" xr:uid="{00000000-0002-0000-0700-000002000000}">
      <formula1>"出"</formula1>
    </dataValidation>
    <dataValidation type="whole" operator="lessThanOrEqual" allowBlank="1" showInputMessage="1" showErrorMessage="1" error="月当たりの上限額は２万円となります。_x000a_（男性研修生は対象外）" sqref="BE19:BE48 BE65555:BE65584 BE131091:BE131120 BE196627:BE196656 BE262163:BE262192 BE327699:BE327728 BE393235:BE393264 BE458771:BE458800 BE524307:BE524336 BE589843:BE589872 BE655379:BE655408 BE720915:BE720944 BE786451:BE786480 BE851987:BE852016 BE917523:BE917552 BE983059:BE983088" xr:uid="{00000000-0002-0000-0700-000003000000}">
      <formula1>20000</formula1>
    </dataValidation>
    <dataValidation type="list" allowBlank="1" showInputMessage="1" showErrorMessage="1" sqref="B11:B30" xr:uid="{00000000-0002-0000-0700-000004000000}">
      <formula1>"TR,FW1,FW2,FW3"</formula1>
    </dataValidation>
  </dataValidations>
  <printOptions horizontalCentered="1" verticalCentered="1"/>
  <pageMargins left="0.19685039370078741" right="0.19685039370078741" top="0.39370078740157483" bottom="0" header="0" footer="0.19685039370078741"/>
  <pageSetup paperSize="9" scale="59" orientation="landscape" cellComments="asDisplayed" r:id="rId1"/>
  <headerFooter alignWithMargins="0"/>
  <colBreaks count="1" manualBreakCount="1">
    <brk id="43" max="54" man="1"/>
  </colBreaks>
  <drawing r:id="rId2"/>
  <legacyDrawing r:id="rId3"/>
  <extLst>
    <ext xmlns:x14="http://schemas.microsoft.com/office/spreadsheetml/2009/9/main" uri="{78C0D931-6437-407d-A8EE-F0AAD7539E65}">
      <x14:conditionalFormattings>
        <x14:conditionalFormatting xmlns:xm="http://schemas.microsoft.com/office/excel/2006/main">
          <x14:cfRule type="containsBlanks" priority="7" stopIfTrue="1" id="{0B65238B-0E15-41B0-AAA9-FAA18FFCC995}">
            <xm:f>LEN(TRIM(【6月】月集計表!AU9))=0</xm:f>
            <x14:dxf>
              <fill>
                <patternFill>
                  <bgColor rgb="FFCCFFFF"/>
                </patternFill>
              </fill>
            </x14:dxf>
          </x14:cfRule>
          <xm:sqref>AV9:AV48 AX19:AX48 AZ9:AZ28 BB9:BB28 BD29:BD48 BF9:BF48 BC19:BD28 BE19:BE48</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FF00"/>
    <pageSetUpPr fitToPage="1"/>
  </sheetPr>
  <dimension ref="A1:AH45"/>
  <sheetViews>
    <sheetView view="pageBreakPreview" topLeftCell="A13" zoomScale="70" zoomScaleNormal="25" zoomScaleSheetLayoutView="70" workbookViewId="0">
      <selection activeCell="H25" sqref="A19:H28"/>
    </sheetView>
  </sheetViews>
  <sheetFormatPr defaultColWidth="5.375" defaultRowHeight="15" customHeight="1"/>
  <cols>
    <col min="1" max="1" width="8.375" style="194" customWidth="1"/>
    <col min="2" max="2" width="24.625" style="194" customWidth="1"/>
    <col min="3" max="14" width="12.375" style="194" customWidth="1"/>
    <col min="15" max="16" width="13.625" style="194" customWidth="1"/>
    <col min="17" max="20" width="13.75" style="194" customWidth="1"/>
    <col min="21" max="33" width="5.375" style="194" customWidth="1"/>
    <col min="34" max="34" width="6.375" style="194" customWidth="1"/>
    <col min="35" max="256" width="5.375" style="194"/>
    <col min="257" max="257" width="8.375" style="194" customWidth="1"/>
    <col min="258" max="258" width="24.625" style="194" customWidth="1"/>
    <col min="259" max="270" width="12.375" style="194" customWidth="1"/>
    <col min="271" max="272" width="13.625" style="194" customWidth="1"/>
    <col min="273" max="276" width="13.75" style="194" customWidth="1"/>
    <col min="277" max="289" width="5.375" style="194" customWidth="1"/>
    <col min="290" max="290" width="6.375" style="194" customWidth="1"/>
    <col min="291" max="512" width="5.375" style="194"/>
    <col min="513" max="513" width="8.375" style="194" customWidth="1"/>
    <col min="514" max="514" width="24.625" style="194" customWidth="1"/>
    <col min="515" max="526" width="12.375" style="194" customWidth="1"/>
    <col min="527" max="528" width="13.625" style="194" customWidth="1"/>
    <col min="529" max="532" width="13.75" style="194" customWidth="1"/>
    <col min="533" max="545" width="5.375" style="194" customWidth="1"/>
    <col min="546" max="546" width="6.375" style="194" customWidth="1"/>
    <col min="547" max="768" width="5.375" style="194"/>
    <col min="769" max="769" width="8.375" style="194" customWidth="1"/>
    <col min="770" max="770" width="24.625" style="194" customWidth="1"/>
    <col min="771" max="782" width="12.375" style="194" customWidth="1"/>
    <col min="783" max="784" width="13.625" style="194" customWidth="1"/>
    <col min="785" max="788" width="13.75" style="194" customWidth="1"/>
    <col min="789" max="801" width="5.375" style="194" customWidth="1"/>
    <col min="802" max="802" width="6.375" style="194" customWidth="1"/>
    <col min="803" max="1024" width="5.375" style="194"/>
    <col min="1025" max="1025" width="8.375" style="194" customWidth="1"/>
    <col min="1026" max="1026" width="24.625" style="194" customWidth="1"/>
    <col min="1027" max="1038" width="12.375" style="194" customWidth="1"/>
    <col min="1039" max="1040" width="13.625" style="194" customWidth="1"/>
    <col min="1041" max="1044" width="13.75" style="194" customWidth="1"/>
    <col min="1045" max="1057" width="5.375" style="194" customWidth="1"/>
    <col min="1058" max="1058" width="6.375" style="194" customWidth="1"/>
    <col min="1059" max="1280" width="5.375" style="194"/>
    <col min="1281" max="1281" width="8.375" style="194" customWidth="1"/>
    <col min="1282" max="1282" width="24.625" style="194" customWidth="1"/>
    <col min="1283" max="1294" width="12.375" style="194" customWidth="1"/>
    <col min="1295" max="1296" width="13.625" style="194" customWidth="1"/>
    <col min="1297" max="1300" width="13.75" style="194" customWidth="1"/>
    <col min="1301" max="1313" width="5.375" style="194" customWidth="1"/>
    <col min="1314" max="1314" width="6.375" style="194" customWidth="1"/>
    <col min="1315" max="1536" width="5.375" style="194"/>
    <col min="1537" max="1537" width="8.375" style="194" customWidth="1"/>
    <col min="1538" max="1538" width="24.625" style="194" customWidth="1"/>
    <col min="1539" max="1550" width="12.375" style="194" customWidth="1"/>
    <col min="1551" max="1552" width="13.625" style="194" customWidth="1"/>
    <col min="1553" max="1556" width="13.75" style="194" customWidth="1"/>
    <col min="1557" max="1569" width="5.375" style="194" customWidth="1"/>
    <col min="1570" max="1570" width="6.375" style="194" customWidth="1"/>
    <col min="1571" max="1792" width="5.375" style="194"/>
    <col min="1793" max="1793" width="8.375" style="194" customWidth="1"/>
    <col min="1794" max="1794" width="24.625" style="194" customWidth="1"/>
    <col min="1795" max="1806" width="12.375" style="194" customWidth="1"/>
    <col min="1807" max="1808" width="13.625" style="194" customWidth="1"/>
    <col min="1809" max="1812" width="13.75" style="194" customWidth="1"/>
    <col min="1813" max="1825" width="5.375" style="194" customWidth="1"/>
    <col min="1826" max="1826" width="6.375" style="194" customWidth="1"/>
    <col min="1827" max="2048" width="5.375" style="194"/>
    <col min="2049" max="2049" width="8.375" style="194" customWidth="1"/>
    <col min="2050" max="2050" width="24.625" style="194" customWidth="1"/>
    <col min="2051" max="2062" width="12.375" style="194" customWidth="1"/>
    <col min="2063" max="2064" width="13.625" style="194" customWidth="1"/>
    <col min="2065" max="2068" width="13.75" style="194" customWidth="1"/>
    <col min="2069" max="2081" width="5.375" style="194" customWidth="1"/>
    <col min="2082" max="2082" width="6.375" style="194" customWidth="1"/>
    <col min="2083" max="2304" width="5.375" style="194"/>
    <col min="2305" max="2305" width="8.375" style="194" customWidth="1"/>
    <col min="2306" max="2306" width="24.625" style="194" customWidth="1"/>
    <col min="2307" max="2318" width="12.375" style="194" customWidth="1"/>
    <col min="2319" max="2320" width="13.625" style="194" customWidth="1"/>
    <col min="2321" max="2324" width="13.75" style="194" customWidth="1"/>
    <col min="2325" max="2337" width="5.375" style="194" customWidth="1"/>
    <col min="2338" max="2338" width="6.375" style="194" customWidth="1"/>
    <col min="2339" max="2560" width="5.375" style="194"/>
    <col min="2561" max="2561" width="8.375" style="194" customWidth="1"/>
    <col min="2562" max="2562" width="24.625" style="194" customWidth="1"/>
    <col min="2563" max="2574" width="12.375" style="194" customWidth="1"/>
    <col min="2575" max="2576" width="13.625" style="194" customWidth="1"/>
    <col min="2577" max="2580" width="13.75" style="194" customWidth="1"/>
    <col min="2581" max="2593" width="5.375" style="194" customWidth="1"/>
    <col min="2594" max="2594" width="6.375" style="194" customWidth="1"/>
    <col min="2595" max="2816" width="5.375" style="194"/>
    <col min="2817" max="2817" width="8.375" style="194" customWidth="1"/>
    <col min="2818" max="2818" width="24.625" style="194" customWidth="1"/>
    <col min="2819" max="2830" width="12.375" style="194" customWidth="1"/>
    <col min="2831" max="2832" width="13.625" style="194" customWidth="1"/>
    <col min="2833" max="2836" width="13.75" style="194" customWidth="1"/>
    <col min="2837" max="2849" width="5.375" style="194" customWidth="1"/>
    <col min="2850" max="2850" width="6.375" style="194" customWidth="1"/>
    <col min="2851" max="3072" width="5.375" style="194"/>
    <col min="3073" max="3073" width="8.375" style="194" customWidth="1"/>
    <col min="3074" max="3074" width="24.625" style="194" customWidth="1"/>
    <col min="3075" max="3086" width="12.375" style="194" customWidth="1"/>
    <col min="3087" max="3088" width="13.625" style="194" customWidth="1"/>
    <col min="3089" max="3092" width="13.75" style="194" customWidth="1"/>
    <col min="3093" max="3105" width="5.375" style="194" customWidth="1"/>
    <col min="3106" max="3106" width="6.375" style="194" customWidth="1"/>
    <col min="3107" max="3328" width="5.375" style="194"/>
    <col min="3329" max="3329" width="8.375" style="194" customWidth="1"/>
    <col min="3330" max="3330" width="24.625" style="194" customWidth="1"/>
    <col min="3331" max="3342" width="12.375" style="194" customWidth="1"/>
    <col min="3343" max="3344" width="13.625" style="194" customWidth="1"/>
    <col min="3345" max="3348" width="13.75" style="194" customWidth="1"/>
    <col min="3349" max="3361" width="5.375" style="194" customWidth="1"/>
    <col min="3362" max="3362" width="6.375" style="194" customWidth="1"/>
    <col min="3363" max="3584" width="5.375" style="194"/>
    <col min="3585" max="3585" width="8.375" style="194" customWidth="1"/>
    <col min="3586" max="3586" width="24.625" style="194" customWidth="1"/>
    <col min="3587" max="3598" width="12.375" style="194" customWidth="1"/>
    <col min="3599" max="3600" width="13.625" style="194" customWidth="1"/>
    <col min="3601" max="3604" width="13.75" style="194" customWidth="1"/>
    <col min="3605" max="3617" width="5.375" style="194" customWidth="1"/>
    <col min="3618" max="3618" width="6.375" style="194" customWidth="1"/>
    <col min="3619" max="3840" width="5.375" style="194"/>
    <col min="3841" max="3841" width="8.375" style="194" customWidth="1"/>
    <col min="3842" max="3842" width="24.625" style="194" customWidth="1"/>
    <col min="3843" max="3854" width="12.375" style="194" customWidth="1"/>
    <col min="3855" max="3856" width="13.625" style="194" customWidth="1"/>
    <col min="3857" max="3860" width="13.75" style="194" customWidth="1"/>
    <col min="3861" max="3873" width="5.375" style="194" customWidth="1"/>
    <col min="3874" max="3874" width="6.375" style="194" customWidth="1"/>
    <col min="3875" max="4096" width="5.375" style="194"/>
    <col min="4097" max="4097" width="8.375" style="194" customWidth="1"/>
    <col min="4098" max="4098" width="24.625" style="194" customWidth="1"/>
    <col min="4099" max="4110" width="12.375" style="194" customWidth="1"/>
    <col min="4111" max="4112" width="13.625" style="194" customWidth="1"/>
    <col min="4113" max="4116" width="13.75" style="194" customWidth="1"/>
    <col min="4117" max="4129" width="5.375" style="194" customWidth="1"/>
    <col min="4130" max="4130" width="6.375" style="194" customWidth="1"/>
    <col min="4131" max="4352" width="5.375" style="194"/>
    <col min="4353" max="4353" width="8.375" style="194" customWidth="1"/>
    <col min="4354" max="4354" width="24.625" style="194" customWidth="1"/>
    <col min="4355" max="4366" width="12.375" style="194" customWidth="1"/>
    <col min="4367" max="4368" width="13.625" style="194" customWidth="1"/>
    <col min="4369" max="4372" width="13.75" style="194" customWidth="1"/>
    <col min="4373" max="4385" width="5.375" style="194" customWidth="1"/>
    <col min="4386" max="4386" width="6.375" style="194" customWidth="1"/>
    <col min="4387" max="4608" width="5.375" style="194"/>
    <col min="4609" max="4609" width="8.375" style="194" customWidth="1"/>
    <col min="4610" max="4610" width="24.625" style="194" customWidth="1"/>
    <col min="4611" max="4622" width="12.375" style="194" customWidth="1"/>
    <col min="4623" max="4624" width="13.625" style="194" customWidth="1"/>
    <col min="4625" max="4628" width="13.75" style="194" customWidth="1"/>
    <col min="4629" max="4641" width="5.375" style="194" customWidth="1"/>
    <col min="4642" max="4642" width="6.375" style="194" customWidth="1"/>
    <col min="4643" max="4864" width="5.375" style="194"/>
    <col min="4865" max="4865" width="8.375" style="194" customWidth="1"/>
    <col min="4866" max="4866" width="24.625" style="194" customWidth="1"/>
    <col min="4867" max="4878" width="12.375" style="194" customWidth="1"/>
    <col min="4879" max="4880" width="13.625" style="194" customWidth="1"/>
    <col min="4881" max="4884" width="13.75" style="194" customWidth="1"/>
    <col min="4885" max="4897" width="5.375" style="194" customWidth="1"/>
    <col min="4898" max="4898" width="6.375" style="194" customWidth="1"/>
    <col min="4899" max="5120" width="5.375" style="194"/>
    <col min="5121" max="5121" width="8.375" style="194" customWidth="1"/>
    <col min="5122" max="5122" width="24.625" style="194" customWidth="1"/>
    <col min="5123" max="5134" width="12.375" style="194" customWidth="1"/>
    <col min="5135" max="5136" width="13.625" style="194" customWidth="1"/>
    <col min="5137" max="5140" width="13.75" style="194" customWidth="1"/>
    <col min="5141" max="5153" width="5.375" style="194" customWidth="1"/>
    <col min="5154" max="5154" width="6.375" style="194" customWidth="1"/>
    <col min="5155" max="5376" width="5.375" style="194"/>
    <col min="5377" max="5377" width="8.375" style="194" customWidth="1"/>
    <col min="5378" max="5378" width="24.625" style="194" customWidth="1"/>
    <col min="5379" max="5390" width="12.375" style="194" customWidth="1"/>
    <col min="5391" max="5392" width="13.625" style="194" customWidth="1"/>
    <col min="5393" max="5396" width="13.75" style="194" customWidth="1"/>
    <col min="5397" max="5409" width="5.375" style="194" customWidth="1"/>
    <col min="5410" max="5410" width="6.375" style="194" customWidth="1"/>
    <col min="5411" max="5632" width="5.375" style="194"/>
    <col min="5633" max="5633" width="8.375" style="194" customWidth="1"/>
    <col min="5634" max="5634" width="24.625" style="194" customWidth="1"/>
    <col min="5635" max="5646" width="12.375" style="194" customWidth="1"/>
    <col min="5647" max="5648" width="13.625" style="194" customWidth="1"/>
    <col min="5649" max="5652" width="13.75" style="194" customWidth="1"/>
    <col min="5653" max="5665" width="5.375" style="194" customWidth="1"/>
    <col min="5666" max="5666" width="6.375" style="194" customWidth="1"/>
    <col min="5667" max="5888" width="5.375" style="194"/>
    <col min="5889" max="5889" width="8.375" style="194" customWidth="1"/>
    <col min="5890" max="5890" width="24.625" style="194" customWidth="1"/>
    <col min="5891" max="5902" width="12.375" style="194" customWidth="1"/>
    <col min="5903" max="5904" width="13.625" style="194" customWidth="1"/>
    <col min="5905" max="5908" width="13.75" style="194" customWidth="1"/>
    <col min="5909" max="5921" width="5.375" style="194" customWidth="1"/>
    <col min="5922" max="5922" width="6.375" style="194" customWidth="1"/>
    <col min="5923" max="6144" width="5.375" style="194"/>
    <col min="6145" max="6145" width="8.375" style="194" customWidth="1"/>
    <col min="6146" max="6146" width="24.625" style="194" customWidth="1"/>
    <col min="6147" max="6158" width="12.375" style="194" customWidth="1"/>
    <col min="6159" max="6160" width="13.625" style="194" customWidth="1"/>
    <col min="6161" max="6164" width="13.75" style="194" customWidth="1"/>
    <col min="6165" max="6177" width="5.375" style="194" customWidth="1"/>
    <col min="6178" max="6178" width="6.375" style="194" customWidth="1"/>
    <col min="6179" max="6400" width="5.375" style="194"/>
    <col min="6401" max="6401" width="8.375" style="194" customWidth="1"/>
    <col min="6402" max="6402" width="24.625" style="194" customWidth="1"/>
    <col min="6403" max="6414" width="12.375" style="194" customWidth="1"/>
    <col min="6415" max="6416" width="13.625" style="194" customWidth="1"/>
    <col min="6417" max="6420" width="13.75" style="194" customWidth="1"/>
    <col min="6421" max="6433" width="5.375" style="194" customWidth="1"/>
    <col min="6434" max="6434" width="6.375" style="194" customWidth="1"/>
    <col min="6435" max="6656" width="5.375" style="194"/>
    <col min="6657" max="6657" width="8.375" style="194" customWidth="1"/>
    <col min="6658" max="6658" width="24.625" style="194" customWidth="1"/>
    <col min="6659" max="6670" width="12.375" style="194" customWidth="1"/>
    <col min="6671" max="6672" width="13.625" style="194" customWidth="1"/>
    <col min="6673" max="6676" width="13.75" style="194" customWidth="1"/>
    <col min="6677" max="6689" width="5.375" style="194" customWidth="1"/>
    <col min="6690" max="6690" width="6.375" style="194" customWidth="1"/>
    <col min="6691" max="6912" width="5.375" style="194"/>
    <col min="6913" max="6913" width="8.375" style="194" customWidth="1"/>
    <col min="6914" max="6914" width="24.625" style="194" customWidth="1"/>
    <col min="6915" max="6926" width="12.375" style="194" customWidth="1"/>
    <col min="6927" max="6928" width="13.625" style="194" customWidth="1"/>
    <col min="6929" max="6932" width="13.75" style="194" customWidth="1"/>
    <col min="6933" max="6945" width="5.375" style="194" customWidth="1"/>
    <col min="6946" max="6946" width="6.375" style="194" customWidth="1"/>
    <col min="6947" max="7168" width="5.375" style="194"/>
    <col min="7169" max="7169" width="8.375" style="194" customWidth="1"/>
    <col min="7170" max="7170" width="24.625" style="194" customWidth="1"/>
    <col min="7171" max="7182" width="12.375" style="194" customWidth="1"/>
    <col min="7183" max="7184" width="13.625" style="194" customWidth="1"/>
    <col min="7185" max="7188" width="13.75" style="194" customWidth="1"/>
    <col min="7189" max="7201" width="5.375" style="194" customWidth="1"/>
    <col min="7202" max="7202" width="6.375" style="194" customWidth="1"/>
    <col min="7203" max="7424" width="5.375" style="194"/>
    <col min="7425" max="7425" width="8.375" style="194" customWidth="1"/>
    <col min="7426" max="7426" width="24.625" style="194" customWidth="1"/>
    <col min="7427" max="7438" width="12.375" style="194" customWidth="1"/>
    <col min="7439" max="7440" width="13.625" style="194" customWidth="1"/>
    <col min="7441" max="7444" width="13.75" style="194" customWidth="1"/>
    <col min="7445" max="7457" width="5.375" style="194" customWidth="1"/>
    <col min="7458" max="7458" width="6.375" style="194" customWidth="1"/>
    <col min="7459" max="7680" width="5.375" style="194"/>
    <col min="7681" max="7681" width="8.375" style="194" customWidth="1"/>
    <col min="7682" max="7682" width="24.625" style="194" customWidth="1"/>
    <col min="7683" max="7694" width="12.375" style="194" customWidth="1"/>
    <col min="7695" max="7696" width="13.625" style="194" customWidth="1"/>
    <col min="7697" max="7700" width="13.75" style="194" customWidth="1"/>
    <col min="7701" max="7713" width="5.375" style="194" customWidth="1"/>
    <col min="7714" max="7714" width="6.375" style="194" customWidth="1"/>
    <col min="7715" max="7936" width="5.375" style="194"/>
    <col min="7937" max="7937" width="8.375" style="194" customWidth="1"/>
    <col min="7938" max="7938" width="24.625" style="194" customWidth="1"/>
    <col min="7939" max="7950" width="12.375" style="194" customWidth="1"/>
    <col min="7951" max="7952" width="13.625" style="194" customWidth="1"/>
    <col min="7953" max="7956" width="13.75" style="194" customWidth="1"/>
    <col min="7957" max="7969" width="5.375" style="194" customWidth="1"/>
    <col min="7970" max="7970" width="6.375" style="194" customWidth="1"/>
    <col min="7971" max="8192" width="5.375" style="194"/>
    <col min="8193" max="8193" width="8.375" style="194" customWidth="1"/>
    <col min="8194" max="8194" width="24.625" style="194" customWidth="1"/>
    <col min="8195" max="8206" width="12.375" style="194" customWidth="1"/>
    <col min="8207" max="8208" width="13.625" style="194" customWidth="1"/>
    <col min="8209" max="8212" width="13.75" style="194" customWidth="1"/>
    <col min="8213" max="8225" width="5.375" style="194" customWidth="1"/>
    <col min="8226" max="8226" width="6.375" style="194" customWidth="1"/>
    <col min="8227" max="8448" width="5.375" style="194"/>
    <col min="8449" max="8449" width="8.375" style="194" customWidth="1"/>
    <col min="8450" max="8450" width="24.625" style="194" customWidth="1"/>
    <col min="8451" max="8462" width="12.375" style="194" customWidth="1"/>
    <col min="8463" max="8464" width="13.625" style="194" customWidth="1"/>
    <col min="8465" max="8468" width="13.75" style="194" customWidth="1"/>
    <col min="8469" max="8481" width="5.375" style="194" customWidth="1"/>
    <col min="8482" max="8482" width="6.375" style="194" customWidth="1"/>
    <col min="8483" max="8704" width="5.375" style="194"/>
    <col min="8705" max="8705" width="8.375" style="194" customWidth="1"/>
    <col min="8706" max="8706" width="24.625" style="194" customWidth="1"/>
    <col min="8707" max="8718" width="12.375" style="194" customWidth="1"/>
    <col min="8719" max="8720" width="13.625" style="194" customWidth="1"/>
    <col min="8721" max="8724" width="13.75" style="194" customWidth="1"/>
    <col min="8725" max="8737" width="5.375" style="194" customWidth="1"/>
    <col min="8738" max="8738" width="6.375" style="194" customWidth="1"/>
    <col min="8739" max="8960" width="5.375" style="194"/>
    <col min="8961" max="8961" width="8.375" style="194" customWidth="1"/>
    <col min="8962" max="8962" width="24.625" style="194" customWidth="1"/>
    <col min="8963" max="8974" width="12.375" style="194" customWidth="1"/>
    <col min="8975" max="8976" width="13.625" style="194" customWidth="1"/>
    <col min="8977" max="8980" width="13.75" style="194" customWidth="1"/>
    <col min="8981" max="8993" width="5.375" style="194" customWidth="1"/>
    <col min="8994" max="8994" width="6.375" style="194" customWidth="1"/>
    <col min="8995" max="9216" width="5.375" style="194"/>
    <col min="9217" max="9217" width="8.375" style="194" customWidth="1"/>
    <col min="9218" max="9218" width="24.625" style="194" customWidth="1"/>
    <col min="9219" max="9230" width="12.375" style="194" customWidth="1"/>
    <col min="9231" max="9232" width="13.625" style="194" customWidth="1"/>
    <col min="9233" max="9236" width="13.75" style="194" customWidth="1"/>
    <col min="9237" max="9249" width="5.375" style="194" customWidth="1"/>
    <col min="9250" max="9250" width="6.375" style="194" customWidth="1"/>
    <col min="9251" max="9472" width="5.375" style="194"/>
    <col min="9473" max="9473" width="8.375" style="194" customWidth="1"/>
    <col min="9474" max="9474" width="24.625" style="194" customWidth="1"/>
    <col min="9475" max="9486" width="12.375" style="194" customWidth="1"/>
    <col min="9487" max="9488" width="13.625" style="194" customWidth="1"/>
    <col min="9489" max="9492" width="13.75" style="194" customWidth="1"/>
    <col min="9493" max="9505" width="5.375" style="194" customWidth="1"/>
    <col min="9506" max="9506" width="6.375" style="194" customWidth="1"/>
    <col min="9507" max="9728" width="5.375" style="194"/>
    <col min="9729" max="9729" width="8.375" style="194" customWidth="1"/>
    <col min="9730" max="9730" width="24.625" style="194" customWidth="1"/>
    <col min="9731" max="9742" width="12.375" style="194" customWidth="1"/>
    <col min="9743" max="9744" width="13.625" style="194" customWidth="1"/>
    <col min="9745" max="9748" width="13.75" style="194" customWidth="1"/>
    <col min="9749" max="9761" width="5.375" style="194" customWidth="1"/>
    <col min="9762" max="9762" width="6.375" style="194" customWidth="1"/>
    <col min="9763" max="9984" width="5.375" style="194"/>
    <col min="9985" max="9985" width="8.375" style="194" customWidth="1"/>
    <col min="9986" max="9986" width="24.625" style="194" customWidth="1"/>
    <col min="9987" max="9998" width="12.375" style="194" customWidth="1"/>
    <col min="9999" max="10000" width="13.625" style="194" customWidth="1"/>
    <col min="10001" max="10004" width="13.75" style="194" customWidth="1"/>
    <col min="10005" max="10017" width="5.375" style="194" customWidth="1"/>
    <col min="10018" max="10018" width="6.375" style="194" customWidth="1"/>
    <col min="10019" max="10240" width="5.375" style="194"/>
    <col min="10241" max="10241" width="8.375" style="194" customWidth="1"/>
    <col min="10242" max="10242" width="24.625" style="194" customWidth="1"/>
    <col min="10243" max="10254" width="12.375" style="194" customWidth="1"/>
    <col min="10255" max="10256" width="13.625" style="194" customWidth="1"/>
    <col min="10257" max="10260" width="13.75" style="194" customWidth="1"/>
    <col min="10261" max="10273" width="5.375" style="194" customWidth="1"/>
    <col min="10274" max="10274" width="6.375" style="194" customWidth="1"/>
    <col min="10275" max="10496" width="5.375" style="194"/>
    <col min="10497" max="10497" width="8.375" style="194" customWidth="1"/>
    <col min="10498" max="10498" width="24.625" style="194" customWidth="1"/>
    <col min="10499" max="10510" width="12.375" style="194" customWidth="1"/>
    <col min="10511" max="10512" width="13.625" style="194" customWidth="1"/>
    <col min="10513" max="10516" width="13.75" style="194" customWidth="1"/>
    <col min="10517" max="10529" width="5.375" style="194" customWidth="1"/>
    <col min="10530" max="10530" width="6.375" style="194" customWidth="1"/>
    <col min="10531" max="10752" width="5.375" style="194"/>
    <col min="10753" max="10753" width="8.375" style="194" customWidth="1"/>
    <col min="10754" max="10754" width="24.625" style="194" customWidth="1"/>
    <col min="10755" max="10766" width="12.375" style="194" customWidth="1"/>
    <col min="10767" max="10768" width="13.625" style="194" customWidth="1"/>
    <col min="10769" max="10772" width="13.75" style="194" customWidth="1"/>
    <col min="10773" max="10785" width="5.375" style="194" customWidth="1"/>
    <col min="10786" max="10786" width="6.375" style="194" customWidth="1"/>
    <col min="10787" max="11008" width="5.375" style="194"/>
    <col min="11009" max="11009" width="8.375" style="194" customWidth="1"/>
    <col min="11010" max="11010" width="24.625" style="194" customWidth="1"/>
    <col min="11011" max="11022" width="12.375" style="194" customWidth="1"/>
    <col min="11023" max="11024" width="13.625" style="194" customWidth="1"/>
    <col min="11025" max="11028" width="13.75" style="194" customWidth="1"/>
    <col min="11029" max="11041" width="5.375" style="194" customWidth="1"/>
    <col min="11042" max="11042" width="6.375" style="194" customWidth="1"/>
    <col min="11043" max="11264" width="5.375" style="194"/>
    <col min="11265" max="11265" width="8.375" style="194" customWidth="1"/>
    <col min="11266" max="11266" width="24.625" style="194" customWidth="1"/>
    <col min="11267" max="11278" width="12.375" style="194" customWidth="1"/>
    <col min="11279" max="11280" width="13.625" style="194" customWidth="1"/>
    <col min="11281" max="11284" width="13.75" style="194" customWidth="1"/>
    <col min="11285" max="11297" width="5.375" style="194" customWidth="1"/>
    <col min="11298" max="11298" width="6.375" style="194" customWidth="1"/>
    <col min="11299" max="11520" width="5.375" style="194"/>
    <col min="11521" max="11521" width="8.375" style="194" customWidth="1"/>
    <col min="11522" max="11522" width="24.625" style="194" customWidth="1"/>
    <col min="11523" max="11534" width="12.375" style="194" customWidth="1"/>
    <col min="11535" max="11536" width="13.625" style="194" customWidth="1"/>
    <col min="11537" max="11540" width="13.75" style="194" customWidth="1"/>
    <col min="11541" max="11553" width="5.375" style="194" customWidth="1"/>
    <col min="11554" max="11554" width="6.375" style="194" customWidth="1"/>
    <col min="11555" max="11776" width="5.375" style="194"/>
    <col min="11777" max="11777" width="8.375" style="194" customWidth="1"/>
    <col min="11778" max="11778" width="24.625" style="194" customWidth="1"/>
    <col min="11779" max="11790" width="12.375" style="194" customWidth="1"/>
    <col min="11791" max="11792" width="13.625" style="194" customWidth="1"/>
    <col min="11793" max="11796" width="13.75" style="194" customWidth="1"/>
    <col min="11797" max="11809" width="5.375" style="194" customWidth="1"/>
    <col min="11810" max="11810" width="6.375" style="194" customWidth="1"/>
    <col min="11811" max="12032" width="5.375" style="194"/>
    <col min="12033" max="12033" width="8.375" style="194" customWidth="1"/>
    <col min="12034" max="12034" width="24.625" style="194" customWidth="1"/>
    <col min="12035" max="12046" width="12.375" style="194" customWidth="1"/>
    <col min="12047" max="12048" width="13.625" style="194" customWidth="1"/>
    <col min="12049" max="12052" width="13.75" style="194" customWidth="1"/>
    <col min="12053" max="12065" width="5.375" style="194" customWidth="1"/>
    <col min="12066" max="12066" width="6.375" style="194" customWidth="1"/>
    <col min="12067" max="12288" width="5.375" style="194"/>
    <col min="12289" max="12289" width="8.375" style="194" customWidth="1"/>
    <col min="12290" max="12290" width="24.625" style="194" customWidth="1"/>
    <col min="12291" max="12302" width="12.375" style="194" customWidth="1"/>
    <col min="12303" max="12304" width="13.625" style="194" customWidth="1"/>
    <col min="12305" max="12308" width="13.75" style="194" customWidth="1"/>
    <col min="12309" max="12321" width="5.375" style="194" customWidth="1"/>
    <col min="12322" max="12322" width="6.375" style="194" customWidth="1"/>
    <col min="12323" max="12544" width="5.375" style="194"/>
    <col min="12545" max="12545" width="8.375" style="194" customWidth="1"/>
    <col min="12546" max="12546" width="24.625" style="194" customWidth="1"/>
    <col min="12547" max="12558" width="12.375" style="194" customWidth="1"/>
    <col min="12559" max="12560" width="13.625" style="194" customWidth="1"/>
    <col min="12561" max="12564" width="13.75" style="194" customWidth="1"/>
    <col min="12565" max="12577" width="5.375" style="194" customWidth="1"/>
    <col min="12578" max="12578" width="6.375" style="194" customWidth="1"/>
    <col min="12579" max="12800" width="5.375" style="194"/>
    <col min="12801" max="12801" width="8.375" style="194" customWidth="1"/>
    <col min="12802" max="12802" width="24.625" style="194" customWidth="1"/>
    <col min="12803" max="12814" width="12.375" style="194" customWidth="1"/>
    <col min="12815" max="12816" width="13.625" style="194" customWidth="1"/>
    <col min="12817" max="12820" width="13.75" style="194" customWidth="1"/>
    <col min="12821" max="12833" width="5.375" style="194" customWidth="1"/>
    <col min="12834" max="12834" width="6.375" style="194" customWidth="1"/>
    <col min="12835" max="13056" width="5.375" style="194"/>
    <col min="13057" max="13057" width="8.375" style="194" customWidth="1"/>
    <col min="13058" max="13058" width="24.625" style="194" customWidth="1"/>
    <col min="13059" max="13070" width="12.375" style="194" customWidth="1"/>
    <col min="13071" max="13072" width="13.625" style="194" customWidth="1"/>
    <col min="13073" max="13076" width="13.75" style="194" customWidth="1"/>
    <col min="13077" max="13089" width="5.375" style="194" customWidth="1"/>
    <col min="13090" max="13090" width="6.375" style="194" customWidth="1"/>
    <col min="13091" max="13312" width="5.375" style="194"/>
    <col min="13313" max="13313" width="8.375" style="194" customWidth="1"/>
    <col min="13314" max="13314" width="24.625" style="194" customWidth="1"/>
    <col min="13315" max="13326" width="12.375" style="194" customWidth="1"/>
    <col min="13327" max="13328" width="13.625" style="194" customWidth="1"/>
    <col min="13329" max="13332" width="13.75" style="194" customWidth="1"/>
    <col min="13333" max="13345" width="5.375" style="194" customWidth="1"/>
    <col min="13346" max="13346" width="6.375" style="194" customWidth="1"/>
    <col min="13347" max="13568" width="5.375" style="194"/>
    <col min="13569" max="13569" width="8.375" style="194" customWidth="1"/>
    <col min="13570" max="13570" width="24.625" style="194" customWidth="1"/>
    <col min="13571" max="13582" width="12.375" style="194" customWidth="1"/>
    <col min="13583" max="13584" width="13.625" style="194" customWidth="1"/>
    <col min="13585" max="13588" width="13.75" style="194" customWidth="1"/>
    <col min="13589" max="13601" width="5.375" style="194" customWidth="1"/>
    <col min="13602" max="13602" width="6.375" style="194" customWidth="1"/>
    <col min="13603" max="13824" width="5.375" style="194"/>
    <col min="13825" max="13825" width="8.375" style="194" customWidth="1"/>
    <col min="13826" max="13826" width="24.625" style="194" customWidth="1"/>
    <col min="13827" max="13838" width="12.375" style="194" customWidth="1"/>
    <col min="13839" max="13840" width="13.625" style="194" customWidth="1"/>
    <col min="13841" max="13844" width="13.75" style="194" customWidth="1"/>
    <col min="13845" max="13857" width="5.375" style="194" customWidth="1"/>
    <col min="13858" max="13858" width="6.375" style="194" customWidth="1"/>
    <col min="13859" max="14080" width="5.375" style="194"/>
    <col min="14081" max="14081" width="8.375" style="194" customWidth="1"/>
    <col min="14082" max="14082" width="24.625" style="194" customWidth="1"/>
    <col min="14083" max="14094" width="12.375" style="194" customWidth="1"/>
    <col min="14095" max="14096" width="13.625" style="194" customWidth="1"/>
    <col min="14097" max="14100" width="13.75" style="194" customWidth="1"/>
    <col min="14101" max="14113" width="5.375" style="194" customWidth="1"/>
    <col min="14114" max="14114" width="6.375" style="194" customWidth="1"/>
    <col min="14115" max="14336" width="5.375" style="194"/>
    <col min="14337" max="14337" width="8.375" style="194" customWidth="1"/>
    <col min="14338" max="14338" width="24.625" style="194" customWidth="1"/>
    <col min="14339" max="14350" width="12.375" style="194" customWidth="1"/>
    <col min="14351" max="14352" width="13.625" style="194" customWidth="1"/>
    <col min="14353" max="14356" width="13.75" style="194" customWidth="1"/>
    <col min="14357" max="14369" width="5.375" style="194" customWidth="1"/>
    <col min="14370" max="14370" width="6.375" style="194" customWidth="1"/>
    <col min="14371" max="14592" width="5.375" style="194"/>
    <col min="14593" max="14593" width="8.375" style="194" customWidth="1"/>
    <col min="14594" max="14594" width="24.625" style="194" customWidth="1"/>
    <col min="14595" max="14606" width="12.375" style="194" customWidth="1"/>
    <col min="14607" max="14608" width="13.625" style="194" customWidth="1"/>
    <col min="14609" max="14612" width="13.75" style="194" customWidth="1"/>
    <col min="14613" max="14625" width="5.375" style="194" customWidth="1"/>
    <col min="14626" max="14626" width="6.375" style="194" customWidth="1"/>
    <col min="14627" max="14848" width="5.375" style="194"/>
    <col min="14849" max="14849" width="8.375" style="194" customWidth="1"/>
    <col min="14850" max="14850" width="24.625" style="194" customWidth="1"/>
    <col min="14851" max="14862" width="12.375" style="194" customWidth="1"/>
    <col min="14863" max="14864" width="13.625" style="194" customWidth="1"/>
    <col min="14865" max="14868" width="13.75" style="194" customWidth="1"/>
    <col min="14869" max="14881" width="5.375" style="194" customWidth="1"/>
    <col min="14882" max="14882" width="6.375" style="194" customWidth="1"/>
    <col min="14883" max="15104" width="5.375" style="194"/>
    <col min="15105" max="15105" width="8.375" style="194" customWidth="1"/>
    <col min="15106" max="15106" width="24.625" style="194" customWidth="1"/>
    <col min="15107" max="15118" width="12.375" style="194" customWidth="1"/>
    <col min="15119" max="15120" width="13.625" style="194" customWidth="1"/>
    <col min="15121" max="15124" width="13.75" style="194" customWidth="1"/>
    <col min="15125" max="15137" width="5.375" style="194" customWidth="1"/>
    <col min="15138" max="15138" width="6.375" style="194" customWidth="1"/>
    <col min="15139" max="15360" width="5.375" style="194"/>
    <col min="15361" max="15361" width="8.375" style="194" customWidth="1"/>
    <col min="15362" max="15362" width="24.625" style="194" customWidth="1"/>
    <col min="15363" max="15374" width="12.375" style="194" customWidth="1"/>
    <col min="15375" max="15376" width="13.625" style="194" customWidth="1"/>
    <col min="15377" max="15380" width="13.75" style="194" customWidth="1"/>
    <col min="15381" max="15393" width="5.375" style="194" customWidth="1"/>
    <col min="15394" max="15394" width="6.375" style="194" customWidth="1"/>
    <col min="15395" max="15616" width="5.375" style="194"/>
    <col min="15617" max="15617" width="8.375" style="194" customWidth="1"/>
    <col min="15618" max="15618" width="24.625" style="194" customWidth="1"/>
    <col min="15619" max="15630" width="12.375" style="194" customWidth="1"/>
    <col min="15631" max="15632" width="13.625" style="194" customWidth="1"/>
    <col min="15633" max="15636" width="13.75" style="194" customWidth="1"/>
    <col min="15637" max="15649" width="5.375" style="194" customWidth="1"/>
    <col min="15650" max="15650" width="6.375" style="194" customWidth="1"/>
    <col min="15651" max="15872" width="5.375" style="194"/>
    <col min="15873" max="15873" width="8.375" style="194" customWidth="1"/>
    <col min="15874" max="15874" width="24.625" style="194" customWidth="1"/>
    <col min="15875" max="15886" width="12.375" style="194" customWidth="1"/>
    <col min="15887" max="15888" width="13.625" style="194" customWidth="1"/>
    <col min="15889" max="15892" width="13.75" style="194" customWidth="1"/>
    <col min="15893" max="15905" width="5.375" style="194" customWidth="1"/>
    <col min="15906" max="15906" width="6.375" style="194" customWidth="1"/>
    <col min="15907" max="16128" width="5.375" style="194"/>
    <col min="16129" max="16129" width="8.375" style="194" customWidth="1"/>
    <col min="16130" max="16130" width="24.625" style="194" customWidth="1"/>
    <col min="16131" max="16142" width="12.375" style="194" customWidth="1"/>
    <col min="16143" max="16144" width="13.625" style="194" customWidth="1"/>
    <col min="16145" max="16148" width="13.75" style="194" customWidth="1"/>
    <col min="16149" max="16161" width="5.375" style="194" customWidth="1"/>
    <col min="16162" max="16162" width="6.375" style="194" customWidth="1"/>
    <col min="16163" max="16384" width="5.375" style="194"/>
  </cols>
  <sheetData>
    <row r="1" spans="1:33" ht="23.25" customHeight="1">
      <c r="A1" s="569" t="s">
        <v>162</v>
      </c>
      <c r="B1" s="570"/>
      <c r="C1" s="193"/>
      <c r="T1" s="195" t="s">
        <v>1</v>
      </c>
    </row>
    <row r="2" spans="1:33" ht="23.25" customHeight="1">
      <c r="A2" s="8"/>
      <c r="B2" s="196"/>
      <c r="D2" s="571" t="s">
        <v>209</v>
      </c>
      <c r="E2" s="571"/>
      <c r="F2" s="571"/>
      <c r="G2" s="571"/>
      <c r="H2" s="571"/>
      <c r="I2" s="572"/>
      <c r="J2" s="572"/>
      <c r="K2" s="572"/>
      <c r="L2" s="572"/>
      <c r="M2" s="572"/>
      <c r="N2" s="572"/>
      <c r="O2" s="572"/>
      <c r="P2" s="572"/>
      <c r="T2" s="573"/>
    </row>
    <row r="3" spans="1:33" ht="23.25" customHeight="1">
      <c r="A3" s="8"/>
      <c r="B3" s="196"/>
      <c r="D3" s="572"/>
      <c r="E3" s="572"/>
      <c r="F3" s="572"/>
      <c r="G3" s="572"/>
      <c r="H3" s="572"/>
      <c r="I3" s="572"/>
      <c r="J3" s="572"/>
      <c r="K3" s="572"/>
      <c r="L3" s="572"/>
      <c r="M3" s="572"/>
      <c r="N3" s="572"/>
      <c r="O3" s="572"/>
      <c r="P3" s="572"/>
      <c r="T3" s="574"/>
    </row>
    <row r="4" spans="1:33" ht="8.25" customHeight="1">
      <c r="I4" s="197"/>
    </row>
    <row r="5" spans="1:33" ht="23.25" customHeight="1">
      <c r="A5" s="4"/>
      <c r="D5" s="4"/>
      <c r="E5" s="4"/>
      <c r="F5" s="4"/>
      <c r="G5" s="8"/>
      <c r="H5" s="8"/>
      <c r="I5" s="197"/>
      <c r="J5" s="343" t="s">
        <v>3</v>
      </c>
      <c r="K5" s="343"/>
      <c r="L5" s="343"/>
      <c r="M5" s="575" t="str">
        <f>IF(【1月】月集計表!AE5&lt;&gt;"",【1月】月集計表!AE5,"")</f>
        <v/>
      </c>
      <c r="N5" s="576"/>
      <c r="O5" s="576"/>
      <c r="P5" s="569" t="s">
        <v>4</v>
      </c>
      <c r="Q5" s="570"/>
      <c r="R5" s="577" t="str">
        <f>IF(【1月】月集計表!AM5&lt;&gt;"",【1月】月集計表!AM5,"")</f>
        <v/>
      </c>
      <c r="S5" s="577"/>
      <c r="T5" s="577"/>
      <c r="AE5" s="198"/>
    </row>
    <row r="6" spans="1:33" ht="23.25" customHeight="1">
      <c r="A6" s="4"/>
      <c r="C6" s="4"/>
      <c r="D6" s="4"/>
      <c r="E6" s="4"/>
      <c r="F6" s="4"/>
      <c r="G6" s="8"/>
      <c r="H6" s="8"/>
      <c r="I6" s="197"/>
      <c r="J6" s="133"/>
      <c r="K6" s="133"/>
      <c r="L6" s="133"/>
      <c r="M6" s="198"/>
      <c r="N6" s="198"/>
      <c r="O6" s="198"/>
      <c r="P6" s="133"/>
      <c r="Q6" s="133"/>
      <c r="R6" s="198"/>
      <c r="S6" s="198"/>
      <c r="T6" s="198"/>
      <c r="AE6" s="198"/>
    </row>
    <row r="7" spans="1:33" ht="23.25" customHeight="1">
      <c r="A7" s="4"/>
      <c r="B7" s="131" t="s">
        <v>163</v>
      </c>
      <c r="C7" s="131" t="s">
        <v>130</v>
      </c>
      <c r="D7" s="131" t="s">
        <v>131</v>
      </c>
      <c r="E7" s="131" t="s">
        <v>132</v>
      </c>
      <c r="F7" s="131" t="s">
        <v>164</v>
      </c>
      <c r="G7" s="7"/>
      <c r="H7" s="133"/>
      <c r="I7" s="133"/>
      <c r="J7" s="133"/>
      <c r="K7" s="133"/>
      <c r="L7" s="133"/>
      <c r="M7" s="198"/>
      <c r="N7" s="198"/>
      <c r="O7" s="198"/>
      <c r="P7" s="133"/>
      <c r="Q7" s="133"/>
      <c r="R7" s="198"/>
      <c r="S7" s="198"/>
      <c r="T7" s="198"/>
      <c r="AE7" s="198"/>
    </row>
    <row r="8" spans="1:33" ht="23.25" customHeight="1" thickBot="1">
      <c r="A8" s="4"/>
      <c r="B8" s="131" t="s">
        <v>165</v>
      </c>
      <c r="C8" s="199"/>
      <c r="D8" s="200"/>
      <c r="E8" s="201"/>
      <c r="F8" s="200"/>
      <c r="G8" s="7"/>
      <c r="H8" s="133"/>
      <c r="I8" s="133"/>
      <c r="J8" s="133"/>
      <c r="AG8" s="196"/>
    </row>
    <row r="9" spans="1:33" ht="23.25" customHeight="1" thickTop="1" thickBot="1">
      <c r="A9" s="4"/>
      <c r="B9" s="131" t="s">
        <v>166</v>
      </c>
      <c r="C9" s="202"/>
      <c r="D9" s="203"/>
      <c r="E9" s="204"/>
      <c r="F9" s="199"/>
      <c r="G9" s="7"/>
      <c r="H9" s="133"/>
      <c r="I9" s="133"/>
      <c r="J9" s="133"/>
      <c r="AG9" s="196"/>
    </row>
    <row r="10" spans="1:33" ht="23.25" customHeight="1" thickTop="1">
      <c r="A10" s="4"/>
      <c r="B10" s="131" t="s">
        <v>167</v>
      </c>
      <c r="C10" s="201"/>
      <c r="D10" s="205"/>
      <c r="E10" s="199"/>
      <c r="F10" s="199"/>
      <c r="G10" s="7"/>
      <c r="AG10" s="196"/>
    </row>
    <row r="11" spans="1:33" ht="23.25" customHeight="1">
      <c r="A11" s="4"/>
      <c r="B11" s="131" t="s">
        <v>168</v>
      </c>
      <c r="C11" s="201"/>
      <c r="D11" s="206"/>
      <c r="E11" s="199"/>
      <c r="F11" s="199"/>
      <c r="G11" s="7"/>
      <c r="H11" s="4"/>
      <c r="AG11" s="196"/>
    </row>
    <row r="12" spans="1:33" s="207" customFormat="1" ht="23.25" customHeight="1" thickBot="1">
      <c r="A12" s="4"/>
      <c r="B12" s="4"/>
      <c r="C12" s="4"/>
      <c r="AG12" s="208"/>
    </row>
    <row r="13" spans="1:33" ht="26.25" customHeight="1" thickBot="1">
      <c r="A13" s="555" t="s">
        <v>5</v>
      </c>
      <c r="B13" s="209" t="s">
        <v>169</v>
      </c>
      <c r="C13" s="559"/>
      <c r="D13" s="560"/>
      <c r="E13" s="559"/>
      <c r="F13" s="568"/>
      <c r="G13" s="559"/>
      <c r="H13" s="560"/>
      <c r="I13" s="557" t="s">
        <v>170</v>
      </c>
      <c r="J13" s="558"/>
      <c r="K13" s="557" t="s">
        <v>171</v>
      </c>
      <c r="L13" s="558"/>
      <c r="M13" s="557" t="s">
        <v>172</v>
      </c>
      <c r="N13" s="558"/>
      <c r="O13" s="557" t="s">
        <v>173</v>
      </c>
      <c r="P13" s="558"/>
      <c r="Q13" s="310" t="s">
        <v>174</v>
      </c>
      <c r="R13" s="310"/>
      <c r="S13" s="563" t="s">
        <v>175</v>
      </c>
      <c r="T13" s="563"/>
    </row>
    <row r="14" spans="1:33" ht="26.25" customHeight="1" thickBot="1">
      <c r="A14" s="556"/>
      <c r="B14" s="209" t="s">
        <v>56</v>
      </c>
      <c r="C14" s="210"/>
      <c r="D14" s="210"/>
      <c r="E14" s="210"/>
      <c r="F14" s="211"/>
      <c r="G14" s="210"/>
      <c r="H14" s="210"/>
      <c r="I14" s="209" t="s">
        <v>38</v>
      </c>
      <c r="J14" s="209" t="s">
        <v>176</v>
      </c>
      <c r="K14" s="209" t="s">
        <v>38</v>
      </c>
      <c r="L14" s="209" t="s">
        <v>176</v>
      </c>
      <c r="M14" s="209" t="s">
        <v>38</v>
      </c>
      <c r="N14" s="209" t="s">
        <v>176</v>
      </c>
      <c r="O14" s="209" t="s">
        <v>38</v>
      </c>
      <c r="P14" s="209" t="s">
        <v>176</v>
      </c>
      <c r="Q14" s="209" t="s">
        <v>177</v>
      </c>
      <c r="R14" s="209" t="s">
        <v>178</v>
      </c>
      <c r="S14" s="212" t="s">
        <v>177</v>
      </c>
      <c r="T14" s="212" t="s">
        <v>178</v>
      </c>
    </row>
    <row r="15" spans="1:33" ht="26.25" customHeight="1">
      <c r="A15" s="564" t="s">
        <v>179</v>
      </c>
      <c r="B15" s="90" t="s">
        <v>180</v>
      </c>
      <c r="C15" s="213"/>
      <c r="D15" s="213"/>
      <c r="E15" s="213"/>
      <c r="F15" s="213"/>
      <c r="G15" s="213"/>
      <c r="H15" s="213"/>
      <c r="I15" s="139">
        <f>【6月】月集計表!$AN$36</f>
        <v>0</v>
      </c>
      <c r="J15" s="139">
        <f>I15*5000</f>
        <v>0</v>
      </c>
      <c r="K15" s="139">
        <f>【7月】月集計表!$AN$36</f>
        <v>0</v>
      </c>
      <c r="L15" s="139">
        <f>K15*5000</f>
        <v>0</v>
      </c>
      <c r="M15" s="139">
        <f>【8月】月集計表!$AN$36</f>
        <v>0</v>
      </c>
      <c r="N15" s="139">
        <f>M15*5000</f>
        <v>0</v>
      </c>
      <c r="O15" s="139">
        <f>【9月】月集計表!$AN$36</f>
        <v>0</v>
      </c>
      <c r="P15" s="139">
        <f>O15*5000</f>
        <v>0</v>
      </c>
      <c r="Q15" s="139">
        <f>I15+K15+M15+O15</f>
        <v>0</v>
      </c>
      <c r="R15" s="214">
        <f t="shared" ref="Q15:R18" si="0">J15+L15+N15+P15</f>
        <v>0</v>
      </c>
      <c r="S15" s="215">
        <f>IF(SUM(Q15)&gt;140,140,SUM(Q15))</f>
        <v>0</v>
      </c>
      <c r="T15" s="216">
        <f>S15*5000</f>
        <v>0</v>
      </c>
    </row>
    <row r="16" spans="1:33" ht="26.25" customHeight="1">
      <c r="A16" s="565"/>
      <c r="B16" s="98" t="s">
        <v>181</v>
      </c>
      <c r="C16" s="217"/>
      <c r="D16" s="217"/>
      <c r="E16" s="217"/>
      <c r="F16" s="217"/>
      <c r="G16" s="217"/>
      <c r="H16" s="217"/>
      <c r="I16" s="136">
        <f>【6月】月集計表!$AN$39</f>
        <v>0</v>
      </c>
      <c r="J16" s="136">
        <f>I16*5000</f>
        <v>0</v>
      </c>
      <c r="K16" s="136">
        <f>【7月】月集計表!$AN$39</f>
        <v>0</v>
      </c>
      <c r="L16" s="136">
        <f>K16*5000</f>
        <v>0</v>
      </c>
      <c r="M16" s="136">
        <f>【8月】月集計表!$AN$39</f>
        <v>0</v>
      </c>
      <c r="N16" s="136">
        <f>M16*5000</f>
        <v>0</v>
      </c>
      <c r="O16" s="136">
        <f>【9月】月集計表!$AN$39</f>
        <v>0</v>
      </c>
      <c r="P16" s="136">
        <f>O16*5000</f>
        <v>0</v>
      </c>
      <c r="Q16" s="136">
        <f>I16+K16+M16+O16</f>
        <v>0</v>
      </c>
      <c r="R16" s="218">
        <f t="shared" si="0"/>
        <v>0</v>
      </c>
      <c r="S16" s="219">
        <f>IF(SUM(Q16)&gt;140,140,SUM(Q16))</f>
        <v>0</v>
      </c>
      <c r="T16" s="220">
        <f>S16*5000</f>
        <v>0</v>
      </c>
    </row>
    <row r="17" spans="1:34" ht="26.25" customHeight="1" thickBot="1">
      <c r="A17" s="565"/>
      <c r="B17" s="98" t="s">
        <v>182</v>
      </c>
      <c r="C17" s="217"/>
      <c r="D17" s="217"/>
      <c r="E17" s="217"/>
      <c r="F17" s="217"/>
      <c r="G17" s="217"/>
      <c r="H17" s="217"/>
      <c r="I17" s="136">
        <f>【6月】月集計表!$AN$42</f>
        <v>0</v>
      </c>
      <c r="J17" s="136">
        <f>I17*5000</f>
        <v>0</v>
      </c>
      <c r="K17" s="136">
        <f>【7月】月集計表!$AN$42</f>
        <v>0</v>
      </c>
      <c r="L17" s="136">
        <f>K17*5000</f>
        <v>0</v>
      </c>
      <c r="M17" s="136">
        <f>【8月】月集計表!$AN$42</f>
        <v>0</v>
      </c>
      <c r="N17" s="136">
        <f>M17*5000</f>
        <v>0</v>
      </c>
      <c r="O17" s="136">
        <f>【9月】月集計表!$AN$42</f>
        <v>0</v>
      </c>
      <c r="P17" s="136">
        <f>O17*5000</f>
        <v>0</v>
      </c>
      <c r="Q17" s="136">
        <f>I17+K17+M17+O17</f>
        <v>0</v>
      </c>
      <c r="R17" s="218">
        <f t="shared" si="0"/>
        <v>0</v>
      </c>
      <c r="S17" s="221">
        <f>IF(SUM(Q17)&gt;140,140,SUM(Q17))</f>
        <v>0</v>
      </c>
      <c r="T17" s="220">
        <f>S17*5000</f>
        <v>0</v>
      </c>
    </row>
    <row r="18" spans="1:34" ht="26.25" customHeight="1" thickBot="1">
      <c r="A18" s="566"/>
      <c r="B18" s="132" t="s">
        <v>183</v>
      </c>
      <c r="C18" s="222"/>
      <c r="D18" s="223"/>
      <c r="E18" s="222"/>
      <c r="F18" s="223"/>
      <c r="G18" s="223"/>
      <c r="H18" s="223"/>
      <c r="I18" s="224">
        <f t="shared" ref="I18:P18" si="1">SUM(I15:I17)</f>
        <v>0</v>
      </c>
      <c r="J18" s="225">
        <f t="shared" si="1"/>
        <v>0</v>
      </c>
      <c r="K18" s="224">
        <f t="shared" si="1"/>
        <v>0</v>
      </c>
      <c r="L18" s="225">
        <f t="shared" si="1"/>
        <v>0</v>
      </c>
      <c r="M18" s="224">
        <f t="shared" si="1"/>
        <v>0</v>
      </c>
      <c r="N18" s="225">
        <f t="shared" si="1"/>
        <v>0</v>
      </c>
      <c r="O18" s="224">
        <f t="shared" si="1"/>
        <v>0</v>
      </c>
      <c r="P18" s="225">
        <f t="shared" si="1"/>
        <v>0</v>
      </c>
      <c r="Q18" s="225">
        <f t="shared" si="0"/>
        <v>0</v>
      </c>
      <c r="R18" s="226">
        <f t="shared" si="0"/>
        <v>0</v>
      </c>
      <c r="S18" s="227">
        <f>SUM(S15:S17)</f>
        <v>0</v>
      </c>
      <c r="T18" s="228">
        <f>SUM(T15:T17)</f>
        <v>0</v>
      </c>
    </row>
    <row r="19" spans="1:34" ht="26.25" customHeight="1" thickBot="1">
      <c r="A19" s="537" t="s">
        <v>184</v>
      </c>
      <c r="B19" s="229" t="s">
        <v>185</v>
      </c>
      <c r="C19" s="539"/>
      <c r="D19" s="230"/>
      <c r="E19" s="539"/>
      <c r="F19" s="231"/>
      <c r="G19" s="539"/>
      <c r="H19" s="230"/>
      <c r="I19" s="533"/>
      <c r="J19" s="146">
        <f>【6月】月集計表!$AW$49</f>
        <v>0</v>
      </c>
      <c r="K19" s="533"/>
      <c r="L19" s="146">
        <f>【7月】月集計表!$AW$49</f>
        <v>0</v>
      </c>
      <c r="M19" s="533"/>
      <c r="N19" s="146">
        <f>【8月】月集計表!$AW$49</f>
        <v>0</v>
      </c>
      <c r="O19" s="533"/>
      <c r="P19" s="146">
        <f>【9月】月集計表!$AW$49</f>
        <v>0</v>
      </c>
      <c r="Q19" s="534"/>
      <c r="R19" s="146">
        <f>SUM(J19,L19,N19,P19)</f>
        <v>0</v>
      </c>
      <c r="S19" s="543"/>
      <c r="T19" s="232">
        <f>R19</f>
        <v>0</v>
      </c>
    </row>
    <row r="20" spans="1:34" ht="26.25" customHeight="1" thickBot="1">
      <c r="A20" s="537"/>
      <c r="B20" s="233" t="s">
        <v>186</v>
      </c>
      <c r="C20" s="539"/>
      <c r="D20" s="217"/>
      <c r="E20" s="539"/>
      <c r="F20" s="234"/>
      <c r="G20" s="539"/>
      <c r="H20" s="217"/>
      <c r="I20" s="533"/>
      <c r="J20" s="136">
        <f>ROUNDDOWN(J19*0.06,0)</f>
        <v>0</v>
      </c>
      <c r="K20" s="533"/>
      <c r="L20" s="136">
        <f>ROUNDDOWN(L19*0.06,0)</f>
        <v>0</v>
      </c>
      <c r="M20" s="533"/>
      <c r="N20" s="136">
        <f>ROUNDDOWN(N19*0.06,0)</f>
        <v>0</v>
      </c>
      <c r="O20" s="533"/>
      <c r="P20" s="136">
        <f>ROUNDDOWN(P19*0.06,0)</f>
        <v>0</v>
      </c>
      <c r="Q20" s="562"/>
      <c r="R20" s="136">
        <f t="shared" ref="R20:R28" si="2">SUM(J20,L20,N20,P20)</f>
        <v>0</v>
      </c>
      <c r="S20" s="544"/>
      <c r="T20" s="235">
        <f>R20</f>
        <v>0</v>
      </c>
    </row>
    <row r="21" spans="1:34" ht="26.25" customHeight="1" thickBot="1">
      <c r="A21" s="537"/>
      <c r="B21" s="233" t="s">
        <v>127</v>
      </c>
      <c r="C21" s="539"/>
      <c r="D21" s="217"/>
      <c r="E21" s="539"/>
      <c r="F21" s="234"/>
      <c r="G21" s="539"/>
      <c r="H21" s="217"/>
      <c r="I21" s="533"/>
      <c r="J21" s="136">
        <f>【6月】月集計表!$AY$49</f>
        <v>0</v>
      </c>
      <c r="K21" s="533"/>
      <c r="L21" s="136">
        <f>【7月】月集計表!$AY$49</f>
        <v>0</v>
      </c>
      <c r="M21" s="533"/>
      <c r="N21" s="136">
        <f>【8月】月集計表!$AY$49</f>
        <v>0</v>
      </c>
      <c r="O21" s="533"/>
      <c r="P21" s="136">
        <f>【9月】月集計表!$AY$49</f>
        <v>0</v>
      </c>
      <c r="Q21" s="562"/>
      <c r="R21" s="136">
        <f t="shared" si="2"/>
        <v>0</v>
      </c>
      <c r="S21" s="544"/>
      <c r="T21" s="235">
        <f>R21</f>
        <v>0</v>
      </c>
    </row>
    <row r="22" spans="1:34" ht="26.25" customHeight="1" thickBot="1">
      <c r="A22" s="538"/>
      <c r="B22" s="233" t="s">
        <v>187</v>
      </c>
      <c r="C22" s="539"/>
      <c r="D22" s="217"/>
      <c r="E22" s="539"/>
      <c r="F22" s="234"/>
      <c r="G22" s="539"/>
      <c r="H22" s="217"/>
      <c r="I22" s="533"/>
      <c r="J22" s="145">
        <f>【6月】月集計表!$BA$49</f>
        <v>0</v>
      </c>
      <c r="K22" s="533"/>
      <c r="L22" s="136">
        <f>【7月】月集計表!$BA$49</f>
        <v>0</v>
      </c>
      <c r="M22" s="533"/>
      <c r="N22" s="136">
        <f>【8月】月集計表!$BA$49</f>
        <v>0</v>
      </c>
      <c r="O22" s="533"/>
      <c r="P22" s="136">
        <f>【9月】月集計表!$BA$49</f>
        <v>0</v>
      </c>
      <c r="Q22" s="562"/>
      <c r="R22" s="136">
        <f t="shared" si="2"/>
        <v>0</v>
      </c>
      <c r="S22" s="544"/>
      <c r="T22" s="235">
        <f>R22</f>
        <v>0</v>
      </c>
    </row>
    <row r="23" spans="1:34" ht="26.25" customHeight="1" thickTop="1" thickBot="1">
      <c r="A23" s="541" t="s">
        <v>188</v>
      </c>
      <c r="B23" s="236" t="s">
        <v>189</v>
      </c>
      <c r="C23" s="539"/>
      <c r="D23" s="217"/>
      <c r="E23" s="539"/>
      <c r="F23" s="234"/>
      <c r="G23" s="539"/>
      <c r="H23" s="217"/>
      <c r="I23" s="567"/>
      <c r="J23" s="237"/>
      <c r="K23" s="561"/>
      <c r="L23" s="237"/>
      <c r="M23" s="533"/>
      <c r="N23" s="237"/>
      <c r="O23" s="533"/>
      <c r="P23" s="237"/>
      <c r="Q23" s="562"/>
      <c r="R23" s="136">
        <f>SUM(J23,L23,N23,P23)</f>
        <v>0</v>
      </c>
      <c r="S23" s="544"/>
      <c r="T23" s="235">
        <f>R23</f>
        <v>0</v>
      </c>
    </row>
    <row r="24" spans="1:34" ht="26.25" customHeight="1" thickTop="1" thickBot="1">
      <c r="A24" s="541"/>
      <c r="B24" s="238" t="s">
        <v>190</v>
      </c>
      <c r="C24" s="539"/>
      <c r="D24" s="217"/>
      <c r="E24" s="539"/>
      <c r="F24" s="234"/>
      <c r="G24" s="539"/>
      <c r="H24" s="217"/>
      <c r="I24" s="533"/>
      <c r="J24" s="146">
        <f>【6月】月集計表!$BB$49</f>
        <v>0</v>
      </c>
      <c r="K24" s="533"/>
      <c r="L24" s="136">
        <f>【7月】月集計表!$BB$49</f>
        <v>0</v>
      </c>
      <c r="M24" s="533"/>
      <c r="N24" s="136">
        <f>【8月】月集計表!$BB$49</f>
        <v>0</v>
      </c>
      <c r="O24" s="533"/>
      <c r="P24" s="136">
        <f>【9月】月集計表!$BB$49</f>
        <v>0</v>
      </c>
      <c r="Q24" s="562"/>
      <c r="R24" s="136">
        <f t="shared" si="2"/>
        <v>0</v>
      </c>
      <c r="S24" s="544"/>
      <c r="T24" s="235">
        <f>'【年集計表（FW1）】'!T24</f>
        <v>0</v>
      </c>
    </row>
    <row r="25" spans="1:34" ht="26.25" customHeight="1" thickBot="1">
      <c r="A25" s="541"/>
      <c r="B25" s="238" t="s">
        <v>131</v>
      </c>
      <c r="C25" s="539"/>
      <c r="D25" s="217"/>
      <c r="E25" s="539"/>
      <c r="F25" s="234"/>
      <c r="G25" s="539"/>
      <c r="H25" s="217"/>
      <c r="I25" s="533"/>
      <c r="J25" s="136">
        <f>【6月】月集計表!$BC$49</f>
        <v>0</v>
      </c>
      <c r="K25" s="533"/>
      <c r="L25" s="136">
        <f>【7月】月集計表!$BC$49</f>
        <v>0</v>
      </c>
      <c r="M25" s="533"/>
      <c r="N25" s="136">
        <f>【8月】月集計表!$BC$49</f>
        <v>0</v>
      </c>
      <c r="O25" s="533"/>
      <c r="P25" s="136">
        <f>【9月】月集計表!$BC$49</f>
        <v>0</v>
      </c>
      <c r="Q25" s="562"/>
      <c r="R25" s="136">
        <f t="shared" si="2"/>
        <v>0</v>
      </c>
      <c r="S25" s="544"/>
      <c r="T25" s="235">
        <f>IF(R25&gt;100000*SUM($D$9),100000*SUM($D$9),R25)</f>
        <v>0</v>
      </c>
    </row>
    <row r="26" spans="1:34" ht="26.25" customHeight="1" thickBot="1">
      <c r="A26" s="541"/>
      <c r="B26" s="238" t="s">
        <v>191</v>
      </c>
      <c r="C26" s="539"/>
      <c r="D26" s="217"/>
      <c r="E26" s="539"/>
      <c r="F26" s="234"/>
      <c r="G26" s="539"/>
      <c r="H26" s="217"/>
      <c r="I26" s="533"/>
      <c r="J26" s="136">
        <f>【6月】月集計表!$BD$49</f>
        <v>0</v>
      </c>
      <c r="K26" s="533"/>
      <c r="L26" s="136">
        <f>【7月】月集計表!$BD$49</f>
        <v>0</v>
      </c>
      <c r="M26" s="533"/>
      <c r="N26" s="136">
        <f>【8月】月集計表!$BD$49</f>
        <v>0</v>
      </c>
      <c r="O26" s="533"/>
      <c r="P26" s="136">
        <f>【9月】月集計表!$BD$49</f>
        <v>0</v>
      </c>
      <c r="Q26" s="562"/>
      <c r="R26" s="136">
        <f t="shared" si="2"/>
        <v>0</v>
      </c>
      <c r="S26" s="544"/>
      <c r="T26" s="235">
        <f>'【年集計表（FW1）】'!T26+'【年集計表（FW2）】'!T25+'【年集計表（FW3）】'!T26</f>
        <v>0</v>
      </c>
    </row>
    <row r="27" spans="1:34" ht="26.25" customHeight="1" thickBot="1">
      <c r="A27" s="541"/>
      <c r="B27" s="238" t="s">
        <v>192</v>
      </c>
      <c r="C27" s="539"/>
      <c r="D27" s="217"/>
      <c r="E27" s="539"/>
      <c r="F27" s="234"/>
      <c r="G27" s="539"/>
      <c r="H27" s="217"/>
      <c r="I27" s="533"/>
      <c r="J27" s="136">
        <f>【6月】月集計表!$BE$49</f>
        <v>0</v>
      </c>
      <c r="K27" s="533"/>
      <c r="L27" s="136">
        <f>【7月】月集計表!$BE$49</f>
        <v>0</v>
      </c>
      <c r="M27" s="533"/>
      <c r="N27" s="136">
        <f>【8月】月集計表!$BE$49</f>
        <v>0</v>
      </c>
      <c r="O27" s="533"/>
      <c r="P27" s="136">
        <f>【9月】月集計表!$BE$49</f>
        <v>0</v>
      </c>
      <c r="Q27" s="562"/>
      <c r="R27" s="136">
        <f t="shared" si="2"/>
        <v>0</v>
      </c>
      <c r="S27" s="544"/>
      <c r="T27" s="235">
        <f>IF(R27&gt;20000*SUM($F$9:$F$11)*4,20000*SUM($F$9:$F$11)*4,R27)</f>
        <v>0</v>
      </c>
    </row>
    <row r="28" spans="1:34" ht="26.25" customHeight="1" thickBot="1">
      <c r="A28" s="310" t="s">
        <v>193</v>
      </c>
      <c r="B28" s="310"/>
      <c r="C28" s="540"/>
      <c r="D28" s="217"/>
      <c r="E28" s="540"/>
      <c r="F28" s="234"/>
      <c r="G28" s="540"/>
      <c r="H28" s="217"/>
      <c r="I28" s="534"/>
      <c r="J28" s="136">
        <f>SUM(J18:J27)</f>
        <v>0</v>
      </c>
      <c r="K28" s="534"/>
      <c r="L28" s="136">
        <f>SUM(L18:L27)</f>
        <v>0</v>
      </c>
      <c r="M28" s="534"/>
      <c r="N28" s="136">
        <f>SUM(N18:N27)</f>
        <v>0</v>
      </c>
      <c r="O28" s="534"/>
      <c r="P28" s="136">
        <f>SUM(P18:P27)</f>
        <v>0</v>
      </c>
      <c r="Q28" s="562"/>
      <c r="R28" s="136">
        <f t="shared" si="2"/>
        <v>0</v>
      </c>
      <c r="S28" s="544"/>
      <c r="T28" s="239">
        <f>SUM(T18:T27)</f>
        <v>0</v>
      </c>
    </row>
    <row r="29" spans="1:34" s="208" customFormat="1" ht="26.25" customHeight="1" thickBot="1">
      <c r="A29" s="240"/>
      <c r="B29" s="240"/>
      <c r="C29" s="207"/>
      <c r="D29" s="241"/>
      <c r="E29" s="207"/>
      <c r="F29" s="241"/>
      <c r="G29" s="207"/>
      <c r="H29" s="241"/>
      <c r="I29" s="207"/>
      <c r="J29" s="241"/>
      <c r="K29" s="241"/>
      <c r="L29" s="241"/>
      <c r="M29" s="241"/>
      <c r="N29" s="241"/>
      <c r="O29" s="241"/>
      <c r="P29" s="241"/>
      <c r="Q29" s="241"/>
      <c r="R29" s="242"/>
      <c r="S29" s="241"/>
      <c r="T29" s="241"/>
      <c r="U29" s="241"/>
      <c r="V29" s="241"/>
      <c r="W29" s="241"/>
      <c r="X29" s="241"/>
      <c r="Y29" s="241"/>
      <c r="Z29" s="241"/>
      <c r="AA29" s="241"/>
      <c r="AB29" s="241"/>
      <c r="AC29" s="241"/>
      <c r="AD29" s="241"/>
      <c r="AE29" s="241"/>
      <c r="AF29" s="241"/>
      <c r="AG29" s="241"/>
      <c r="AH29" s="241"/>
    </row>
    <row r="30" spans="1:34" ht="26.25" customHeight="1" thickBot="1">
      <c r="A30" s="555" t="s">
        <v>5</v>
      </c>
      <c r="B30" s="209" t="s">
        <v>169</v>
      </c>
      <c r="C30" s="557" t="s">
        <v>194</v>
      </c>
      <c r="D30" s="558"/>
      <c r="E30" s="557" t="s">
        <v>195</v>
      </c>
      <c r="F30" s="558"/>
      <c r="G30" s="557" t="s">
        <v>196</v>
      </c>
      <c r="H30" s="558"/>
      <c r="I30" s="557" t="s">
        <v>197</v>
      </c>
      <c r="J30" s="558"/>
      <c r="K30" s="559"/>
      <c r="L30" s="560"/>
      <c r="M30" s="310" t="s">
        <v>198</v>
      </c>
      <c r="N30" s="542"/>
      <c r="O30" s="545" t="s">
        <v>199</v>
      </c>
      <c r="P30" s="545"/>
      <c r="Q30" s="546" t="s">
        <v>200</v>
      </c>
      <c r="R30" s="547"/>
      <c r="S30" s="547"/>
      <c r="T30" s="548"/>
    </row>
    <row r="31" spans="1:34" ht="26.25" customHeight="1" thickBot="1">
      <c r="A31" s="556"/>
      <c r="B31" s="209" t="s">
        <v>56</v>
      </c>
      <c r="C31" s="209" t="s">
        <v>38</v>
      </c>
      <c r="D31" s="209" t="s">
        <v>176</v>
      </c>
      <c r="E31" s="209" t="s">
        <v>38</v>
      </c>
      <c r="F31" s="209" t="s">
        <v>176</v>
      </c>
      <c r="G31" s="209" t="s">
        <v>38</v>
      </c>
      <c r="H31" s="209" t="s">
        <v>176</v>
      </c>
      <c r="I31" s="209" t="s">
        <v>38</v>
      </c>
      <c r="J31" s="209" t="s">
        <v>176</v>
      </c>
      <c r="K31" s="210"/>
      <c r="L31" s="210"/>
      <c r="M31" s="209" t="s">
        <v>177</v>
      </c>
      <c r="N31" s="243" t="s">
        <v>178</v>
      </c>
      <c r="O31" s="244" t="s">
        <v>177</v>
      </c>
      <c r="P31" s="244" t="s">
        <v>178</v>
      </c>
      <c r="Q31" s="549"/>
      <c r="R31" s="550"/>
      <c r="S31" s="550"/>
      <c r="T31" s="551"/>
    </row>
    <row r="32" spans="1:34" ht="26.25" customHeight="1">
      <c r="A32" s="552" t="s">
        <v>179</v>
      </c>
      <c r="B32" s="90" t="s">
        <v>180</v>
      </c>
      <c r="C32" s="139">
        <f>【10月】月集計表!$AN$36</f>
        <v>0</v>
      </c>
      <c r="D32" s="139">
        <f>C32*5000</f>
        <v>0</v>
      </c>
      <c r="E32" s="139">
        <f>【11月】月集計表!$AN$36</f>
        <v>0</v>
      </c>
      <c r="F32" s="139">
        <f>E32*5000</f>
        <v>0</v>
      </c>
      <c r="G32" s="139">
        <f>【12月】月集計表!$AN$36</f>
        <v>0</v>
      </c>
      <c r="H32" s="139">
        <f>G32*5000</f>
        <v>0</v>
      </c>
      <c r="I32" s="139">
        <f>【1月】月集計表!$AN$36</f>
        <v>0</v>
      </c>
      <c r="J32" s="139">
        <f>I32*5000</f>
        <v>0</v>
      </c>
      <c r="K32" s="213"/>
      <c r="L32" s="213"/>
      <c r="M32" s="139">
        <f t="shared" ref="M32:N34" si="3">SUM(C32,E32,G32,I32)</f>
        <v>0</v>
      </c>
      <c r="N32" s="214">
        <f t="shared" si="3"/>
        <v>0</v>
      </c>
      <c r="O32" s="245">
        <f>IF(SUM(Q15,M32)&gt;140,140,SUM(Q15,M32))</f>
        <v>0</v>
      </c>
      <c r="P32" s="246">
        <f>O32*5000</f>
        <v>0</v>
      </c>
      <c r="Q32" s="530"/>
      <c r="R32" s="531"/>
      <c r="S32" s="531"/>
      <c r="T32" s="532"/>
    </row>
    <row r="33" spans="1:20" ht="26.25" customHeight="1">
      <c r="A33" s="553"/>
      <c r="B33" s="98" t="s">
        <v>181</v>
      </c>
      <c r="C33" s="136">
        <f>【10月】月集計表!$AN$39</f>
        <v>0</v>
      </c>
      <c r="D33" s="136">
        <f>C33*5000</f>
        <v>0</v>
      </c>
      <c r="E33" s="136">
        <f>【11月】月集計表!$AN$39</f>
        <v>0</v>
      </c>
      <c r="F33" s="136">
        <f>E33*5000</f>
        <v>0</v>
      </c>
      <c r="G33" s="136">
        <f>【12月】月集計表!$AN$39</f>
        <v>0</v>
      </c>
      <c r="H33" s="136">
        <f>G33*5000</f>
        <v>0</v>
      </c>
      <c r="I33" s="136">
        <f>【1月】月集計表!$AN$39</f>
        <v>0</v>
      </c>
      <c r="J33" s="136">
        <f>I33*5000</f>
        <v>0</v>
      </c>
      <c r="K33" s="217"/>
      <c r="L33" s="217"/>
      <c r="M33" s="136">
        <f t="shared" si="3"/>
        <v>0</v>
      </c>
      <c r="N33" s="218">
        <f t="shared" si="3"/>
        <v>0</v>
      </c>
      <c r="O33" s="247">
        <f>IF(SUM(Q16,M33)&gt;140,140,SUM(Q16,M33))</f>
        <v>0</v>
      </c>
      <c r="P33" s="248">
        <f>O33*5000</f>
        <v>0</v>
      </c>
      <c r="Q33" s="530"/>
      <c r="R33" s="531"/>
      <c r="S33" s="531"/>
      <c r="T33" s="532"/>
    </row>
    <row r="34" spans="1:20" ht="26.25" customHeight="1" thickBot="1">
      <c r="A34" s="553"/>
      <c r="B34" s="98" t="s">
        <v>182</v>
      </c>
      <c r="C34" s="136">
        <f>【10月】月集計表!$AN$42</f>
        <v>0</v>
      </c>
      <c r="D34" s="136">
        <f>C34*5000</f>
        <v>0</v>
      </c>
      <c r="E34" s="136">
        <f>【11月】月集計表!$AN$42</f>
        <v>0</v>
      </c>
      <c r="F34" s="136">
        <f>E34*5000</f>
        <v>0</v>
      </c>
      <c r="G34" s="136">
        <f>【12月】月集計表!$AN$42</f>
        <v>0</v>
      </c>
      <c r="H34" s="136">
        <f>G34*5000</f>
        <v>0</v>
      </c>
      <c r="I34" s="136">
        <f>【1月】月集計表!$AN$42</f>
        <v>0</v>
      </c>
      <c r="J34" s="136">
        <f>I34*5000</f>
        <v>0</v>
      </c>
      <c r="K34" s="217"/>
      <c r="L34" s="217"/>
      <c r="M34" s="136">
        <f t="shared" si="3"/>
        <v>0</v>
      </c>
      <c r="N34" s="218">
        <f t="shared" si="3"/>
        <v>0</v>
      </c>
      <c r="O34" s="249">
        <f>IF(SUM(Q17,M34)&gt;140,140,SUM(Q17,M34))</f>
        <v>0</v>
      </c>
      <c r="P34" s="248">
        <f>O34*5000</f>
        <v>0</v>
      </c>
      <c r="Q34" s="530"/>
      <c r="R34" s="531"/>
      <c r="S34" s="531"/>
      <c r="T34" s="532"/>
    </row>
    <row r="35" spans="1:20" ht="26.25" customHeight="1" thickBot="1">
      <c r="A35" s="554"/>
      <c r="B35" s="132" t="s">
        <v>183</v>
      </c>
      <c r="C35" s="224">
        <f t="shared" ref="C35:J35" si="4">SUM(C32:C34)</f>
        <v>0</v>
      </c>
      <c r="D35" s="225">
        <f t="shared" si="4"/>
        <v>0</v>
      </c>
      <c r="E35" s="224">
        <f t="shared" si="4"/>
        <v>0</v>
      </c>
      <c r="F35" s="225">
        <f t="shared" si="4"/>
        <v>0</v>
      </c>
      <c r="G35" s="224">
        <f t="shared" si="4"/>
        <v>0</v>
      </c>
      <c r="H35" s="225">
        <f t="shared" si="4"/>
        <v>0</v>
      </c>
      <c r="I35" s="224">
        <f t="shared" si="4"/>
        <v>0</v>
      </c>
      <c r="J35" s="225">
        <f t="shared" si="4"/>
        <v>0</v>
      </c>
      <c r="K35" s="222"/>
      <c r="L35" s="223"/>
      <c r="M35" s="224">
        <f>SUM(M32:M34)</f>
        <v>0</v>
      </c>
      <c r="N35" s="224">
        <f>SUM(N32:N34)</f>
        <v>0</v>
      </c>
      <c r="O35" s="250">
        <f>SUM(O32:O34)</f>
        <v>0</v>
      </c>
      <c r="P35" s="251">
        <f>SUM(P32:P34)</f>
        <v>0</v>
      </c>
      <c r="Q35" s="530"/>
      <c r="R35" s="531"/>
      <c r="S35" s="531"/>
      <c r="T35" s="532"/>
    </row>
    <row r="36" spans="1:20" ht="26.25" customHeight="1" thickBot="1">
      <c r="A36" s="537" t="s">
        <v>184</v>
      </c>
      <c r="B36" s="229" t="s">
        <v>185</v>
      </c>
      <c r="C36" s="533"/>
      <c r="D36" s="146">
        <f>【10月】月集計表!$AW$49</f>
        <v>0</v>
      </c>
      <c r="E36" s="533"/>
      <c r="F36" s="146">
        <f>【11月】月集計表!$AW$49</f>
        <v>0</v>
      </c>
      <c r="G36" s="533"/>
      <c r="H36" s="146">
        <f>【12月】月集計表!$AW$49</f>
        <v>0</v>
      </c>
      <c r="I36" s="533"/>
      <c r="J36" s="146">
        <f>【1月】月集計表!$AW$49</f>
        <v>0</v>
      </c>
      <c r="K36" s="539"/>
      <c r="L36" s="230"/>
      <c r="M36" s="533"/>
      <c r="N36" s="252">
        <f>SUM(D36,F36,H36,J36)</f>
        <v>0</v>
      </c>
      <c r="O36" s="535"/>
      <c r="P36" s="253">
        <f>N36+R19</f>
        <v>0</v>
      </c>
      <c r="Q36" s="530"/>
      <c r="R36" s="531"/>
      <c r="S36" s="531"/>
      <c r="T36" s="532"/>
    </row>
    <row r="37" spans="1:20" ht="26.25" customHeight="1" thickBot="1">
      <c r="A37" s="537"/>
      <c r="B37" s="233" t="s">
        <v>186</v>
      </c>
      <c r="C37" s="533"/>
      <c r="D37" s="136">
        <f>ROUNDDOWN(D36*0.06,0)</f>
        <v>0</v>
      </c>
      <c r="E37" s="533"/>
      <c r="F37" s="136">
        <f>ROUNDDOWN(F36*0.06,0)</f>
        <v>0</v>
      </c>
      <c r="G37" s="533"/>
      <c r="H37" s="136">
        <f>ROUNDDOWN(H36*0.06,0)</f>
        <v>0</v>
      </c>
      <c r="I37" s="533"/>
      <c r="J37" s="136">
        <f>ROUNDDOWN(J36*0.06,0)</f>
        <v>0</v>
      </c>
      <c r="K37" s="539"/>
      <c r="L37" s="217"/>
      <c r="M37" s="533"/>
      <c r="N37" s="218">
        <f t="shared" ref="N37:N45" si="5">SUM(D37,F37,H37,J37)</f>
        <v>0</v>
      </c>
      <c r="O37" s="536"/>
      <c r="P37" s="254">
        <f>N37+R20</f>
        <v>0</v>
      </c>
      <c r="Q37" s="530"/>
      <c r="R37" s="531"/>
      <c r="S37" s="531"/>
      <c r="T37" s="532"/>
    </row>
    <row r="38" spans="1:20" ht="26.25" customHeight="1" thickBot="1">
      <c r="A38" s="537"/>
      <c r="B38" s="233" t="s">
        <v>127</v>
      </c>
      <c r="C38" s="533"/>
      <c r="D38" s="136">
        <f>【10月】月集計表!$AY$49</f>
        <v>0</v>
      </c>
      <c r="E38" s="533"/>
      <c r="F38" s="136">
        <f>【11月】月集計表!$AY$49</f>
        <v>0</v>
      </c>
      <c r="G38" s="533"/>
      <c r="H38" s="136">
        <f>【12月】月集計表!$AY$49</f>
        <v>0</v>
      </c>
      <c r="I38" s="533"/>
      <c r="J38" s="136">
        <f>【1月】月集計表!$AY$49</f>
        <v>0</v>
      </c>
      <c r="K38" s="539"/>
      <c r="L38" s="217"/>
      <c r="M38" s="533"/>
      <c r="N38" s="218">
        <f t="shared" si="5"/>
        <v>0</v>
      </c>
      <c r="O38" s="536"/>
      <c r="P38" s="254">
        <f>N38+R21</f>
        <v>0</v>
      </c>
      <c r="Q38" s="530"/>
      <c r="R38" s="531"/>
      <c r="S38" s="531"/>
      <c r="T38" s="532"/>
    </row>
    <row r="39" spans="1:20" ht="26.25" customHeight="1" thickBot="1">
      <c r="A39" s="538"/>
      <c r="B39" s="233" t="s">
        <v>187</v>
      </c>
      <c r="C39" s="533"/>
      <c r="D39" s="136">
        <f>【10月】月集計表!$BA$49</f>
        <v>0</v>
      </c>
      <c r="E39" s="533"/>
      <c r="F39" s="136">
        <f>【11月】月集計表!$BA$49</f>
        <v>0</v>
      </c>
      <c r="G39" s="533"/>
      <c r="H39" s="136">
        <f>【12月】月集計表!$BA$49</f>
        <v>0</v>
      </c>
      <c r="I39" s="533"/>
      <c r="J39" s="136">
        <f>【1月】月集計表!$BA$49</f>
        <v>0</v>
      </c>
      <c r="K39" s="539"/>
      <c r="L39" s="217"/>
      <c r="M39" s="533"/>
      <c r="N39" s="218">
        <f t="shared" si="5"/>
        <v>0</v>
      </c>
      <c r="O39" s="536"/>
      <c r="P39" s="254">
        <f>N39+R22</f>
        <v>0</v>
      </c>
      <c r="Q39" s="530"/>
      <c r="R39" s="531"/>
      <c r="S39" s="531"/>
      <c r="T39" s="532"/>
    </row>
    <row r="40" spans="1:20" ht="26.25" customHeight="1" thickTop="1" thickBot="1">
      <c r="A40" s="541" t="s">
        <v>188</v>
      </c>
      <c r="B40" s="238" t="s">
        <v>189</v>
      </c>
      <c r="C40" s="533"/>
      <c r="D40" s="237"/>
      <c r="E40" s="533"/>
      <c r="F40" s="237"/>
      <c r="G40" s="533"/>
      <c r="H40" s="237"/>
      <c r="I40" s="533"/>
      <c r="J40" s="237"/>
      <c r="K40" s="539"/>
      <c r="L40" s="217"/>
      <c r="M40" s="533"/>
      <c r="N40" s="218">
        <f>SUM(D40,F40,H40,J40)</f>
        <v>0</v>
      </c>
      <c r="O40" s="536"/>
      <c r="P40" s="254">
        <f>N40+R23</f>
        <v>0</v>
      </c>
      <c r="Q40" s="530"/>
      <c r="R40" s="531"/>
      <c r="S40" s="531"/>
      <c r="T40" s="532"/>
    </row>
    <row r="41" spans="1:20" ht="26.25" customHeight="1" thickTop="1" thickBot="1">
      <c r="A41" s="541"/>
      <c r="B41" s="238" t="s">
        <v>190</v>
      </c>
      <c r="C41" s="533"/>
      <c r="D41" s="136">
        <f>【10月】月集計表!$BB$49</f>
        <v>0</v>
      </c>
      <c r="E41" s="533"/>
      <c r="F41" s="136">
        <f>【11月】月集計表!$BB$49</f>
        <v>0</v>
      </c>
      <c r="G41" s="533"/>
      <c r="H41" s="136">
        <f>【12月】月集計表!$BB$49</f>
        <v>0</v>
      </c>
      <c r="I41" s="533"/>
      <c r="J41" s="136">
        <f>【1月】月集計表!$BB$49</f>
        <v>0</v>
      </c>
      <c r="K41" s="539"/>
      <c r="L41" s="217"/>
      <c r="M41" s="533"/>
      <c r="N41" s="218">
        <f t="shared" si="5"/>
        <v>0</v>
      </c>
      <c r="O41" s="536"/>
      <c r="P41" s="254">
        <f>'【年集計表（FW1）】'!P41</f>
        <v>0</v>
      </c>
      <c r="Q41" s="530"/>
      <c r="R41" s="531"/>
      <c r="S41" s="531"/>
      <c r="T41" s="532"/>
    </row>
    <row r="42" spans="1:20" ht="26.25" customHeight="1" thickBot="1">
      <c r="A42" s="541"/>
      <c r="B42" s="238" t="s">
        <v>131</v>
      </c>
      <c r="C42" s="533"/>
      <c r="D42" s="136">
        <f>【10月】月集計表!$BC$49</f>
        <v>0</v>
      </c>
      <c r="E42" s="533"/>
      <c r="F42" s="136">
        <f>【11月】月集計表!$BC$49</f>
        <v>0</v>
      </c>
      <c r="G42" s="533"/>
      <c r="H42" s="136">
        <f>【12月】月集計表!$BC$49</f>
        <v>0</v>
      </c>
      <c r="I42" s="533"/>
      <c r="J42" s="136">
        <f>【1月】月集計表!$BC$49</f>
        <v>0</v>
      </c>
      <c r="K42" s="539"/>
      <c r="L42" s="217"/>
      <c r="M42" s="533"/>
      <c r="N42" s="218">
        <f t="shared" si="5"/>
        <v>0</v>
      </c>
      <c r="O42" s="536"/>
      <c r="P42" s="254">
        <f>IF(N42+R25&gt;100000*SUM($D$9),100000*SUM($D$9),N42+R25)</f>
        <v>0</v>
      </c>
      <c r="Q42" s="530"/>
      <c r="R42" s="531"/>
      <c r="S42" s="531"/>
      <c r="T42" s="532"/>
    </row>
    <row r="43" spans="1:20" ht="26.25" customHeight="1" thickBot="1">
      <c r="A43" s="541"/>
      <c r="B43" s="238" t="s">
        <v>191</v>
      </c>
      <c r="C43" s="533"/>
      <c r="D43" s="136">
        <f>【10月】月集計表!$BD$49</f>
        <v>0</v>
      </c>
      <c r="E43" s="533"/>
      <c r="F43" s="136">
        <f>【11月】月集計表!$BD$49</f>
        <v>0</v>
      </c>
      <c r="G43" s="533"/>
      <c r="H43" s="136">
        <f>【12月】月集計表!$BD$49</f>
        <v>0</v>
      </c>
      <c r="I43" s="533"/>
      <c r="J43" s="136">
        <f>【1月】月集計表!$BD$49</f>
        <v>0</v>
      </c>
      <c r="K43" s="539"/>
      <c r="L43" s="217"/>
      <c r="M43" s="533"/>
      <c r="N43" s="218">
        <f t="shared" si="5"/>
        <v>0</v>
      </c>
      <c r="O43" s="536"/>
      <c r="P43" s="254">
        <f>'【年集計表（FW1）】'!P43+'【年集計表（FW2）】'!P42+'【年集計表（FW3）】'!P43</f>
        <v>0</v>
      </c>
      <c r="Q43" s="530"/>
      <c r="R43" s="531"/>
      <c r="S43" s="531"/>
      <c r="T43" s="532"/>
    </row>
    <row r="44" spans="1:20" ht="26.25" customHeight="1" thickBot="1">
      <c r="A44" s="541"/>
      <c r="B44" s="238" t="s">
        <v>192</v>
      </c>
      <c r="C44" s="533"/>
      <c r="D44" s="136">
        <f>【10月】月集計表!$BE$49</f>
        <v>0</v>
      </c>
      <c r="E44" s="533"/>
      <c r="F44" s="136">
        <f>【11月】月集計表!$BE$49</f>
        <v>0</v>
      </c>
      <c r="G44" s="533"/>
      <c r="H44" s="136">
        <f>【12月】月集計表!$BE$49</f>
        <v>0</v>
      </c>
      <c r="I44" s="533"/>
      <c r="J44" s="136">
        <f>【1月】月集計表!$BE$49</f>
        <v>0</v>
      </c>
      <c r="K44" s="539"/>
      <c r="L44" s="217"/>
      <c r="M44" s="533"/>
      <c r="N44" s="218">
        <f t="shared" si="5"/>
        <v>0</v>
      </c>
      <c r="O44" s="536"/>
      <c r="P44" s="254">
        <f>IF(N44+R27&gt;20000*SUM(F9:F11)*8,20000*SUM($F$9:$F$11)*8,N44+R27)</f>
        <v>0</v>
      </c>
      <c r="Q44" s="530"/>
      <c r="R44" s="531"/>
      <c r="S44" s="531"/>
      <c r="T44" s="532"/>
    </row>
    <row r="45" spans="1:20" ht="26.25" customHeight="1" thickBot="1">
      <c r="A45" s="310" t="s">
        <v>193</v>
      </c>
      <c r="B45" s="310"/>
      <c r="C45" s="534"/>
      <c r="D45" s="136">
        <f>SUM(D35:D44)</f>
        <v>0</v>
      </c>
      <c r="E45" s="534"/>
      <c r="F45" s="136">
        <f>SUM(F35:F44)</f>
        <v>0</v>
      </c>
      <c r="G45" s="534"/>
      <c r="H45" s="136">
        <f>SUM(H35:H44)</f>
        <v>0</v>
      </c>
      <c r="I45" s="534"/>
      <c r="J45" s="136">
        <f>SUM(J35:J44)</f>
        <v>0</v>
      </c>
      <c r="K45" s="540"/>
      <c r="L45" s="217"/>
      <c r="M45" s="534"/>
      <c r="N45" s="218">
        <f t="shared" si="5"/>
        <v>0</v>
      </c>
      <c r="O45" s="536"/>
      <c r="P45" s="255">
        <f>SUM(P35:P44)</f>
        <v>0</v>
      </c>
      <c r="Q45" s="530"/>
      <c r="R45" s="531"/>
      <c r="S45" s="531"/>
      <c r="T45" s="532"/>
    </row>
  </sheetData>
  <sheetProtection algorithmName="SHA-512" hashValue="wyrJMyxt4VedhtE6fKttGnytCtYkcExPb8XGzBRAISfr93kWgLhl6Om/A07pZDULjS7VrKGdS4ogTgCey1ppMg==" saltValue="PXzfvMmOS+wn647tUPb2qA==" spinCount="100000" sheet="1" objects="1" scenarios="1"/>
  <mergeCells count="64">
    <mergeCell ref="A1:B1"/>
    <mergeCell ref="D2:P3"/>
    <mergeCell ref="T2:T3"/>
    <mergeCell ref="J5:L5"/>
    <mergeCell ref="M5:O5"/>
    <mergeCell ref="P5:Q5"/>
    <mergeCell ref="R5:T5"/>
    <mergeCell ref="S13:T13"/>
    <mergeCell ref="A15:A18"/>
    <mergeCell ref="A19:A22"/>
    <mergeCell ref="C19:C28"/>
    <mergeCell ref="E19:E28"/>
    <mergeCell ref="G19:G28"/>
    <mergeCell ref="I19:I28"/>
    <mergeCell ref="A13:A14"/>
    <mergeCell ref="C13:D13"/>
    <mergeCell ref="E13:F13"/>
    <mergeCell ref="G13:H13"/>
    <mergeCell ref="I13:J13"/>
    <mergeCell ref="K13:L13"/>
    <mergeCell ref="A23:A27"/>
    <mergeCell ref="A28:B28"/>
    <mergeCell ref="M13:N13"/>
    <mergeCell ref="O13:P13"/>
    <mergeCell ref="Q13:R13"/>
    <mergeCell ref="K19:K28"/>
    <mergeCell ref="M19:M28"/>
    <mergeCell ref="O19:O28"/>
    <mergeCell ref="Q19:Q28"/>
    <mergeCell ref="S19:S28"/>
    <mergeCell ref="O30:P30"/>
    <mergeCell ref="Q30:T31"/>
    <mergeCell ref="A32:A35"/>
    <mergeCell ref="Q32:T32"/>
    <mergeCell ref="Q33:T33"/>
    <mergeCell ref="Q34:T34"/>
    <mergeCell ref="Q35:T35"/>
    <mergeCell ref="A30:A31"/>
    <mergeCell ref="C30:D30"/>
    <mergeCell ref="E30:F30"/>
    <mergeCell ref="G30:H30"/>
    <mergeCell ref="I30:J30"/>
    <mergeCell ref="K30:L30"/>
    <mergeCell ref="G36:G45"/>
    <mergeCell ref="I36:I45"/>
    <mergeCell ref="K36:K45"/>
    <mergeCell ref="A40:A44"/>
    <mergeCell ref="M30:N30"/>
    <mergeCell ref="Q44:T44"/>
    <mergeCell ref="A45:B45"/>
    <mergeCell ref="Q45:T45"/>
    <mergeCell ref="M36:M45"/>
    <mergeCell ref="O36:O45"/>
    <mergeCell ref="Q36:T36"/>
    <mergeCell ref="Q37:T37"/>
    <mergeCell ref="Q38:T38"/>
    <mergeCell ref="Q39:T39"/>
    <mergeCell ref="Q40:T40"/>
    <mergeCell ref="Q41:T41"/>
    <mergeCell ref="Q42:T42"/>
    <mergeCell ref="Q43:T43"/>
    <mergeCell ref="A36:A39"/>
    <mergeCell ref="C36:C45"/>
    <mergeCell ref="E36:E45"/>
  </mergeCells>
  <phoneticPr fontId="1"/>
  <conditionalFormatting sqref="J23">
    <cfRule type="expression" dxfId="22" priority="11" stopIfTrue="1">
      <formula>J23=""</formula>
    </cfRule>
  </conditionalFormatting>
  <conditionalFormatting sqref="L23">
    <cfRule type="expression" dxfId="21" priority="10" stopIfTrue="1">
      <formula>L23=""</formula>
    </cfRule>
  </conditionalFormatting>
  <conditionalFormatting sqref="N23">
    <cfRule type="expression" dxfId="20" priority="9" stopIfTrue="1">
      <formula>N23=""</formula>
    </cfRule>
  </conditionalFormatting>
  <conditionalFormatting sqref="P23">
    <cfRule type="expression" dxfId="19" priority="8" stopIfTrue="1">
      <formula>P23=""</formula>
    </cfRule>
  </conditionalFormatting>
  <conditionalFormatting sqref="D40">
    <cfRule type="expression" dxfId="18" priority="7" stopIfTrue="1">
      <formula>D40=""</formula>
    </cfRule>
  </conditionalFormatting>
  <conditionalFormatting sqref="F40">
    <cfRule type="expression" dxfId="17" priority="6" stopIfTrue="1">
      <formula>F40=""</formula>
    </cfRule>
  </conditionalFormatting>
  <conditionalFormatting sqref="H40">
    <cfRule type="expression" dxfId="16" priority="5" stopIfTrue="1">
      <formula>H40=""</formula>
    </cfRule>
  </conditionalFormatting>
  <conditionalFormatting sqref="J40">
    <cfRule type="expression" dxfId="15" priority="4" stopIfTrue="1">
      <formula>J40=""</formula>
    </cfRule>
  </conditionalFormatting>
  <conditionalFormatting sqref="Q32:T45">
    <cfRule type="expression" dxfId="14" priority="3" stopIfTrue="1">
      <formula>Q32=""</formula>
    </cfRule>
  </conditionalFormatting>
  <conditionalFormatting sqref="C8:C9 D9 E9:F11">
    <cfRule type="expression" dxfId="13" priority="2" stopIfTrue="1">
      <formula>C8=""</formula>
    </cfRule>
  </conditionalFormatting>
  <conditionalFormatting sqref="M5 R5">
    <cfRule type="expression" dxfId="12" priority="1" stopIfTrue="1">
      <formula>M5=""</formula>
    </cfRule>
  </conditionalFormatting>
  <printOptions horizontalCentered="1" verticalCentered="1"/>
  <pageMargins left="0" right="0" top="0.59055118110236227" bottom="0.19685039370078741" header="0" footer="0"/>
  <pageSetup paperSize="9" scale="52" orientation="landscape" cellComments="asDisplayed" r:id="rId1"/>
  <headerFooter alignWithMargins="0"/>
  <legacyDrawing r:id="rId2"/>
  <extLst>
    <ext xmlns:x14="http://schemas.microsoft.com/office/spreadsheetml/2009/9/main" uri="{CCE6A557-97BC-4b89-ADB6-D9C93CAAB3DF}">
      <x14:dataValidations xmlns:xm="http://schemas.microsoft.com/office/excel/2006/main" disablePrompts="1" count="1">
        <x14:dataValidation type="whole" allowBlank="1" showInputMessage="1" showErrorMessage="1" error="上限は20,000円です" xr:uid="{00000000-0002-0000-0800-000000000000}">
          <x14:formula1>
            <xm:f>0</xm:f>
          </x14:formula1>
          <x14:formula2>
            <xm:f>20000</xm:f>
          </x14:formula2>
          <xm: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L23 JH23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L65559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L131095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L196631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L262167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L327703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L393239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L458775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L524311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L589847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L655383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L720919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L786455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L851991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L917527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L983063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WVT983063 N23 JJ23 TF23 ADB23 AMX23 AWT23 BGP23 BQL23 CAH23 CKD23 CTZ23 DDV23 DNR23 DXN23 EHJ23 ERF23 FBB23 FKX23 FUT23 GEP23 GOL23 GYH23 HID23 HRZ23 IBV23 ILR23 IVN23 JFJ23 JPF23 JZB23 KIX23 KST23 LCP23 LML23 LWH23 MGD23 MPZ23 MZV23 NJR23 NTN23 ODJ23 ONF23 OXB23 PGX23 PQT23 QAP23 QKL23 QUH23 RED23 RNZ23 RXV23 SHR23 SRN23 TBJ23 TLF23 TVB23 UEX23 UOT23 UYP23 VIL23 VSH23 WCD23 WLZ23 WVV23 N65559 JJ65559 TF65559 ADB65559 AMX65559 AWT65559 BGP65559 BQL65559 CAH65559 CKD65559 CTZ65559 DDV65559 DNR65559 DXN65559 EHJ65559 ERF65559 FBB65559 FKX65559 FUT65559 GEP65559 GOL65559 GYH65559 HID65559 HRZ65559 IBV65559 ILR65559 IVN65559 JFJ65559 JPF65559 JZB65559 KIX65559 KST65559 LCP65559 LML65559 LWH65559 MGD65559 MPZ65559 MZV65559 NJR65559 NTN65559 ODJ65559 ONF65559 OXB65559 PGX65559 PQT65559 QAP65559 QKL65559 QUH65559 RED65559 RNZ65559 RXV65559 SHR65559 SRN65559 TBJ65559 TLF65559 TVB65559 UEX65559 UOT65559 UYP65559 VIL65559 VSH65559 WCD65559 WLZ65559 WVV65559 N131095 JJ131095 TF131095 ADB131095 AMX131095 AWT131095 BGP131095 BQL131095 CAH131095 CKD131095 CTZ131095 DDV131095 DNR131095 DXN131095 EHJ131095 ERF131095 FBB131095 FKX131095 FUT131095 GEP131095 GOL131095 GYH131095 HID131095 HRZ131095 IBV131095 ILR131095 IVN131095 JFJ131095 JPF131095 JZB131095 KIX131095 KST131095 LCP131095 LML131095 LWH131095 MGD131095 MPZ131095 MZV131095 NJR131095 NTN131095 ODJ131095 ONF131095 OXB131095 PGX131095 PQT131095 QAP131095 QKL131095 QUH131095 RED131095 RNZ131095 RXV131095 SHR131095 SRN131095 TBJ131095 TLF131095 TVB131095 UEX131095 UOT131095 UYP131095 VIL131095 VSH131095 WCD131095 WLZ131095 WVV131095 N196631 JJ196631 TF196631 ADB196631 AMX196631 AWT196631 BGP196631 BQL196631 CAH196631 CKD196631 CTZ196631 DDV196631 DNR196631 DXN196631 EHJ196631 ERF196631 FBB196631 FKX196631 FUT196631 GEP196631 GOL196631 GYH196631 HID196631 HRZ196631 IBV196631 ILR196631 IVN196631 JFJ196631 JPF196631 JZB196631 KIX196631 KST196631 LCP196631 LML196631 LWH196631 MGD196631 MPZ196631 MZV196631 NJR196631 NTN196631 ODJ196631 ONF196631 OXB196631 PGX196631 PQT196631 QAP196631 QKL196631 QUH196631 RED196631 RNZ196631 RXV196631 SHR196631 SRN196631 TBJ196631 TLF196631 TVB196631 UEX196631 UOT196631 UYP196631 VIL196631 VSH196631 WCD196631 WLZ196631 WVV196631 N262167 JJ262167 TF262167 ADB262167 AMX262167 AWT262167 BGP262167 BQL262167 CAH262167 CKD262167 CTZ262167 DDV262167 DNR262167 DXN262167 EHJ262167 ERF262167 FBB262167 FKX262167 FUT262167 GEP262167 GOL262167 GYH262167 HID262167 HRZ262167 IBV262167 ILR262167 IVN262167 JFJ262167 JPF262167 JZB262167 KIX262167 KST262167 LCP262167 LML262167 LWH262167 MGD262167 MPZ262167 MZV262167 NJR262167 NTN262167 ODJ262167 ONF262167 OXB262167 PGX262167 PQT262167 QAP262167 QKL262167 QUH262167 RED262167 RNZ262167 RXV262167 SHR262167 SRN262167 TBJ262167 TLF262167 TVB262167 UEX262167 UOT262167 UYP262167 VIL262167 VSH262167 WCD262167 WLZ262167 WVV262167 N327703 JJ327703 TF327703 ADB327703 AMX327703 AWT327703 BGP327703 BQL327703 CAH327703 CKD327703 CTZ327703 DDV327703 DNR327703 DXN327703 EHJ327703 ERF327703 FBB327703 FKX327703 FUT327703 GEP327703 GOL327703 GYH327703 HID327703 HRZ327703 IBV327703 ILR327703 IVN327703 JFJ327703 JPF327703 JZB327703 KIX327703 KST327703 LCP327703 LML327703 LWH327703 MGD327703 MPZ327703 MZV327703 NJR327703 NTN327703 ODJ327703 ONF327703 OXB327703 PGX327703 PQT327703 QAP327703 QKL327703 QUH327703 RED327703 RNZ327703 RXV327703 SHR327703 SRN327703 TBJ327703 TLF327703 TVB327703 UEX327703 UOT327703 UYP327703 VIL327703 VSH327703 WCD327703 WLZ327703 WVV327703 N393239 JJ393239 TF393239 ADB393239 AMX393239 AWT393239 BGP393239 BQL393239 CAH393239 CKD393239 CTZ393239 DDV393239 DNR393239 DXN393239 EHJ393239 ERF393239 FBB393239 FKX393239 FUT393239 GEP393239 GOL393239 GYH393239 HID393239 HRZ393239 IBV393239 ILR393239 IVN393239 JFJ393239 JPF393239 JZB393239 KIX393239 KST393239 LCP393239 LML393239 LWH393239 MGD393239 MPZ393239 MZV393239 NJR393239 NTN393239 ODJ393239 ONF393239 OXB393239 PGX393239 PQT393239 QAP393239 QKL393239 QUH393239 RED393239 RNZ393239 RXV393239 SHR393239 SRN393239 TBJ393239 TLF393239 TVB393239 UEX393239 UOT393239 UYP393239 VIL393239 VSH393239 WCD393239 WLZ393239 WVV393239 N458775 JJ458775 TF458775 ADB458775 AMX458775 AWT458775 BGP458775 BQL458775 CAH458775 CKD458775 CTZ458775 DDV458775 DNR458775 DXN458775 EHJ458775 ERF458775 FBB458775 FKX458775 FUT458775 GEP458775 GOL458775 GYH458775 HID458775 HRZ458775 IBV458775 ILR458775 IVN458775 JFJ458775 JPF458775 JZB458775 KIX458775 KST458775 LCP458775 LML458775 LWH458775 MGD458775 MPZ458775 MZV458775 NJR458775 NTN458775 ODJ458775 ONF458775 OXB458775 PGX458775 PQT458775 QAP458775 QKL458775 QUH458775 RED458775 RNZ458775 RXV458775 SHR458775 SRN458775 TBJ458775 TLF458775 TVB458775 UEX458775 UOT458775 UYP458775 VIL458775 VSH458775 WCD458775 WLZ458775 WVV458775 N524311 JJ524311 TF524311 ADB524311 AMX524311 AWT524311 BGP524311 BQL524311 CAH524311 CKD524311 CTZ524311 DDV524311 DNR524311 DXN524311 EHJ524311 ERF524311 FBB524311 FKX524311 FUT524311 GEP524311 GOL524311 GYH524311 HID524311 HRZ524311 IBV524311 ILR524311 IVN524311 JFJ524311 JPF524311 JZB524311 KIX524311 KST524311 LCP524311 LML524311 LWH524311 MGD524311 MPZ524311 MZV524311 NJR524311 NTN524311 ODJ524311 ONF524311 OXB524311 PGX524311 PQT524311 QAP524311 QKL524311 QUH524311 RED524311 RNZ524311 RXV524311 SHR524311 SRN524311 TBJ524311 TLF524311 TVB524311 UEX524311 UOT524311 UYP524311 VIL524311 VSH524311 WCD524311 WLZ524311 WVV524311 N589847 JJ589847 TF589847 ADB589847 AMX589847 AWT589847 BGP589847 BQL589847 CAH589847 CKD589847 CTZ589847 DDV589847 DNR589847 DXN589847 EHJ589847 ERF589847 FBB589847 FKX589847 FUT589847 GEP589847 GOL589847 GYH589847 HID589847 HRZ589847 IBV589847 ILR589847 IVN589847 JFJ589847 JPF589847 JZB589847 KIX589847 KST589847 LCP589847 LML589847 LWH589847 MGD589847 MPZ589847 MZV589847 NJR589847 NTN589847 ODJ589847 ONF589847 OXB589847 PGX589847 PQT589847 QAP589847 QKL589847 QUH589847 RED589847 RNZ589847 RXV589847 SHR589847 SRN589847 TBJ589847 TLF589847 TVB589847 UEX589847 UOT589847 UYP589847 VIL589847 VSH589847 WCD589847 WLZ589847 WVV589847 N655383 JJ655383 TF655383 ADB655383 AMX655383 AWT655383 BGP655383 BQL655383 CAH655383 CKD655383 CTZ655383 DDV655383 DNR655383 DXN655383 EHJ655383 ERF655383 FBB655383 FKX655383 FUT655383 GEP655383 GOL655383 GYH655383 HID655383 HRZ655383 IBV655383 ILR655383 IVN655383 JFJ655383 JPF655383 JZB655383 KIX655383 KST655383 LCP655383 LML655383 LWH655383 MGD655383 MPZ655383 MZV655383 NJR655383 NTN655383 ODJ655383 ONF655383 OXB655383 PGX655383 PQT655383 QAP655383 QKL655383 QUH655383 RED655383 RNZ655383 RXV655383 SHR655383 SRN655383 TBJ655383 TLF655383 TVB655383 UEX655383 UOT655383 UYP655383 VIL655383 VSH655383 WCD655383 WLZ655383 WVV655383 N720919 JJ720919 TF720919 ADB720919 AMX720919 AWT720919 BGP720919 BQL720919 CAH720919 CKD720919 CTZ720919 DDV720919 DNR720919 DXN720919 EHJ720919 ERF720919 FBB720919 FKX720919 FUT720919 GEP720919 GOL720919 GYH720919 HID720919 HRZ720919 IBV720919 ILR720919 IVN720919 JFJ720919 JPF720919 JZB720919 KIX720919 KST720919 LCP720919 LML720919 LWH720919 MGD720919 MPZ720919 MZV720919 NJR720919 NTN720919 ODJ720919 ONF720919 OXB720919 PGX720919 PQT720919 QAP720919 QKL720919 QUH720919 RED720919 RNZ720919 RXV720919 SHR720919 SRN720919 TBJ720919 TLF720919 TVB720919 UEX720919 UOT720919 UYP720919 VIL720919 VSH720919 WCD720919 WLZ720919 WVV720919 N786455 JJ786455 TF786455 ADB786455 AMX786455 AWT786455 BGP786455 BQL786455 CAH786455 CKD786455 CTZ786455 DDV786455 DNR786455 DXN786455 EHJ786455 ERF786455 FBB786455 FKX786455 FUT786455 GEP786455 GOL786455 GYH786455 HID786455 HRZ786455 IBV786455 ILR786455 IVN786455 JFJ786455 JPF786455 JZB786455 KIX786455 KST786455 LCP786455 LML786455 LWH786455 MGD786455 MPZ786455 MZV786455 NJR786455 NTN786455 ODJ786455 ONF786455 OXB786455 PGX786455 PQT786455 QAP786455 QKL786455 QUH786455 RED786455 RNZ786455 RXV786455 SHR786455 SRN786455 TBJ786455 TLF786455 TVB786455 UEX786455 UOT786455 UYP786455 VIL786455 VSH786455 WCD786455 WLZ786455 WVV786455 N851991 JJ851991 TF851991 ADB851991 AMX851991 AWT851991 BGP851991 BQL851991 CAH851991 CKD851991 CTZ851991 DDV851991 DNR851991 DXN851991 EHJ851991 ERF851991 FBB851991 FKX851991 FUT851991 GEP851991 GOL851991 GYH851991 HID851991 HRZ851991 IBV851991 ILR851991 IVN851991 JFJ851991 JPF851991 JZB851991 KIX851991 KST851991 LCP851991 LML851991 LWH851991 MGD851991 MPZ851991 MZV851991 NJR851991 NTN851991 ODJ851991 ONF851991 OXB851991 PGX851991 PQT851991 QAP851991 QKL851991 QUH851991 RED851991 RNZ851991 RXV851991 SHR851991 SRN851991 TBJ851991 TLF851991 TVB851991 UEX851991 UOT851991 UYP851991 VIL851991 VSH851991 WCD851991 WLZ851991 WVV851991 N917527 JJ917527 TF917527 ADB917527 AMX917527 AWT917527 BGP917527 BQL917527 CAH917527 CKD917527 CTZ917527 DDV917527 DNR917527 DXN917527 EHJ917527 ERF917527 FBB917527 FKX917527 FUT917527 GEP917527 GOL917527 GYH917527 HID917527 HRZ917527 IBV917527 ILR917527 IVN917527 JFJ917527 JPF917527 JZB917527 KIX917527 KST917527 LCP917527 LML917527 LWH917527 MGD917527 MPZ917527 MZV917527 NJR917527 NTN917527 ODJ917527 ONF917527 OXB917527 PGX917527 PQT917527 QAP917527 QKL917527 QUH917527 RED917527 RNZ917527 RXV917527 SHR917527 SRN917527 TBJ917527 TLF917527 TVB917527 UEX917527 UOT917527 UYP917527 VIL917527 VSH917527 WCD917527 WLZ917527 WVV917527 N983063 JJ983063 TF983063 ADB983063 AMX983063 AWT983063 BGP983063 BQL983063 CAH983063 CKD983063 CTZ983063 DDV983063 DNR983063 DXN983063 EHJ983063 ERF983063 FBB983063 FKX983063 FUT983063 GEP983063 GOL983063 GYH983063 HID983063 HRZ983063 IBV983063 ILR983063 IVN983063 JFJ983063 JPF983063 JZB983063 KIX983063 KST983063 LCP983063 LML983063 LWH983063 MGD983063 MPZ983063 MZV983063 NJR983063 NTN983063 ODJ983063 ONF983063 OXB983063 PGX983063 PQT983063 QAP983063 QKL983063 QUH983063 RED983063 RNZ983063 RXV983063 SHR983063 SRN983063 TBJ983063 TLF983063 TVB983063 UEX983063 UOT983063 UYP983063 VIL983063 VSH983063 WCD983063 WLZ983063 WVV983063 P23 JL23 TH23 ADD23 AMZ23 AWV23 BGR23 BQN23 CAJ23 CKF23 CUB23 DDX23 DNT23 DXP23 EHL23 ERH23 FBD23 FKZ23 FUV23 GER23 GON23 GYJ23 HIF23 HSB23 IBX23 ILT23 IVP23 JFL23 JPH23 JZD23 KIZ23 KSV23 LCR23 LMN23 LWJ23 MGF23 MQB23 MZX23 NJT23 NTP23 ODL23 ONH23 OXD23 PGZ23 PQV23 QAR23 QKN23 QUJ23 REF23 ROB23 RXX23 SHT23 SRP23 TBL23 TLH23 TVD23 UEZ23 UOV23 UYR23 VIN23 VSJ23 WCF23 WMB23 WVX23 P65559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P131095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P196631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P262167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P327703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P393239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P458775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P524311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P589847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P655383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P720919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P786455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P851991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P917527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P983063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WVX983063 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F40 JB40 SX40 ACT40 AMP40 AWL40 BGH40 BQD40 BZZ40 CJV40 CTR40 DDN40 DNJ40 DXF40 EHB40 EQX40 FAT40 FKP40 FUL40 GEH40 GOD40 GXZ40 HHV40 HRR40 IBN40 ILJ40 IVF40 JFB40 JOX40 JYT40 KIP40 KSL40 LCH40 LMD40 LVZ40 MFV40 MPR40 MZN40 NJJ40 NTF40 ODB40 OMX40 OWT40 PGP40 PQL40 QAH40 QKD40 QTZ40 RDV40 RNR40 RXN40 SHJ40 SRF40 TBB40 TKX40 TUT40 UEP40 UOL40 UYH40 VID40 VRZ40 WBV40 WLR40 WVN40 F65576 JB65576 SX65576 ACT65576 AMP65576 AWL65576 BGH65576 BQD65576 BZZ65576 CJV65576 CTR65576 DDN65576 DNJ65576 DXF65576 EHB65576 EQX65576 FAT65576 FKP65576 FUL65576 GEH65576 GOD65576 GXZ65576 HHV65576 HRR65576 IBN65576 ILJ65576 IVF65576 JFB65576 JOX65576 JYT65576 KIP65576 KSL65576 LCH65576 LMD65576 LVZ65576 MFV65576 MPR65576 MZN65576 NJJ65576 NTF65576 ODB65576 OMX65576 OWT65576 PGP65576 PQL65576 QAH65576 QKD65576 QTZ65576 RDV65576 RNR65576 RXN65576 SHJ65576 SRF65576 TBB65576 TKX65576 TUT65576 UEP65576 UOL65576 UYH65576 VID65576 VRZ65576 WBV65576 WLR65576 WVN65576 F131112 JB131112 SX131112 ACT131112 AMP131112 AWL131112 BGH131112 BQD131112 BZZ131112 CJV131112 CTR131112 DDN131112 DNJ131112 DXF131112 EHB131112 EQX131112 FAT131112 FKP131112 FUL131112 GEH131112 GOD131112 GXZ131112 HHV131112 HRR131112 IBN131112 ILJ131112 IVF131112 JFB131112 JOX131112 JYT131112 KIP131112 KSL131112 LCH131112 LMD131112 LVZ131112 MFV131112 MPR131112 MZN131112 NJJ131112 NTF131112 ODB131112 OMX131112 OWT131112 PGP131112 PQL131112 QAH131112 QKD131112 QTZ131112 RDV131112 RNR131112 RXN131112 SHJ131112 SRF131112 TBB131112 TKX131112 TUT131112 UEP131112 UOL131112 UYH131112 VID131112 VRZ131112 WBV131112 WLR131112 WVN131112 F196648 JB196648 SX196648 ACT196648 AMP196648 AWL196648 BGH196648 BQD196648 BZZ196648 CJV196648 CTR196648 DDN196648 DNJ196648 DXF196648 EHB196648 EQX196648 FAT196648 FKP196648 FUL196648 GEH196648 GOD196648 GXZ196648 HHV196648 HRR196648 IBN196648 ILJ196648 IVF196648 JFB196648 JOX196648 JYT196648 KIP196648 KSL196648 LCH196648 LMD196648 LVZ196648 MFV196648 MPR196648 MZN196648 NJJ196648 NTF196648 ODB196648 OMX196648 OWT196648 PGP196648 PQL196648 QAH196648 QKD196648 QTZ196648 RDV196648 RNR196648 RXN196648 SHJ196648 SRF196648 TBB196648 TKX196648 TUT196648 UEP196648 UOL196648 UYH196648 VID196648 VRZ196648 WBV196648 WLR196648 WVN196648 F262184 JB262184 SX262184 ACT262184 AMP262184 AWL262184 BGH262184 BQD262184 BZZ262184 CJV262184 CTR262184 DDN262184 DNJ262184 DXF262184 EHB262184 EQX262184 FAT262184 FKP262184 FUL262184 GEH262184 GOD262184 GXZ262184 HHV262184 HRR262184 IBN262184 ILJ262184 IVF262184 JFB262184 JOX262184 JYT262184 KIP262184 KSL262184 LCH262184 LMD262184 LVZ262184 MFV262184 MPR262184 MZN262184 NJJ262184 NTF262184 ODB262184 OMX262184 OWT262184 PGP262184 PQL262184 QAH262184 QKD262184 QTZ262184 RDV262184 RNR262184 RXN262184 SHJ262184 SRF262184 TBB262184 TKX262184 TUT262184 UEP262184 UOL262184 UYH262184 VID262184 VRZ262184 WBV262184 WLR262184 WVN262184 F327720 JB327720 SX327720 ACT327720 AMP327720 AWL327720 BGH327720 BQD327720 BZZ327720 CJV327720 CTR327720 DDN327720 DNJ327720 DXF327720 EHB327720 EQX327720 FAT327720 FKP327720 FUL327720 GEH327720 GOD327720 GXZ327720 HHV327720 HRR327720 IBN327720 ILJ327720 IVF327720 JFB327720 JOX327720 JYT327720 KIP327720 KSL327720 LCH327720 LMD327720 LVZ327720 MFV327720 MPR327720 MZN327720 NJJ327720 NTF327720 ODB327720 OMX327720 OWT327720 PGP327720 PQL327720 QAH327720 QKD327720 QTZ327720 RDV327720 RNR327720 RXN327720 SHJ327720 SRF327720 TBB327720 TKX327720 TUT327720 UEP327720 UOL327720 UYH327720 VID327720 VRZ327720 WBV327720 WLR327720 WVN327720 F393256 JB393256 SX393256 ACT393256 AMP393256 AWL393256 BGH393256 BQD393256 BZZ393256 CJV393256 CTR393256 DDN393256 DNJ393256 DXF393256 EHB393256 EQX393256 FAT393256 FKP393256 FUL393256 GEH393256 GOD393256 GXZ393256 HHV393256 HRR393256 IBN393256 ILJ393256 IVF393256 JFB393256 JOX393256 JYT393256 KIP393256 KSL393256 LCH393256 LMD393256 LVZ393256 MFV393256 MPR393256 MZN393256 NJJ393256 NTF393256 ODB393256 OMX393256 OWT393256 PGP393256 PQL393256 QAH393256 QKD393256 QTZ393256 RDV393256 RNR393256 RXN393256 SHJ393256 SRF393256 TBB393256 TKX393256 TUT393256 UEP393256 UOL393256 UYH393256 VID393256 VRZ393256 WBV393256 WLR393256 WVN393256 F458792 JB458792 SX458792 ACT458792 AMP458792 AWL458792 BGH458792 BQD458792 BZZ458792 CJV458792 CTR458792 DDN458792 DNJ458792 DXF458792 EHB458792 EQX458792 FAT458792 FKP458792 FUL458792 GEH458792 GOD458792 GXZ458792 HHV458792 HRR458792 IBN458792 ILJ458792 IVF458792 JFB458792 JOX458792 JYT458792 KIP458792 KSL458792 LCH458792 LMD458792 LVZ458792 MFV458792 MPR458792 MZN458792 NJJ458792 NTF458792 ODB458792 OMX458792 OWT458792 PGP458792 PQL458792 QAH458792 QKD458792 QTZ458792 RDV458792 RNR458792 RXN458792 SHJ458792 SRF458792 TBB458792 TKX458792 TUT458792 UEP458792 UOL458792 UYH458792 VID458792 VRZ458792 WBV458792 WLR458792 WVN458792 F524328 JB524328 SX524328 ACT524328 AMP524328 AWL524328 BGH524328 BQD524328 BZZ524328 CJV524328 CTR524328 DDN524328 DNJ524328 DXF524328 EHB524328 EQX524328 FAT524328 FKP524328 FUL524328 GEH524328 GOD524328 GXZ524328 HHV524328 HRR524328 IBN524328 ILJ524328 IVF524328 JFB524328 JOX524328 JYT524328 KIP524328 KSL524328 LCH524328 LMD524328 LVZ524328 MFV524328 MPR524328 MZN524328 NJJ524328 NTF524328 ODB524328 OMX524328 OWT524328 PGP524328 PQL524328 QAH524328 QKD524328 QTZ524328 RDV524328 RNR524328 RXN524328 SHJ524328 SRF524328 TBB524328 TKX524328 TUT524328 UEP524328 UOL524328 UYH524328 VID524328 VRZ524328 WBV524328 WLR524328 WVN524328 F589864 JB589864 SX589864 ACT589864 AMP589864 AWL589864 BGH589864 BQD589864 BZZ589864 CJV589864 CTR589864 DDN589864 DNJ589864 DXF589864 EHB589864 EQX589864 FAT589864 FKP589864 FUL589864 GEH589864 GOD589864 GXZ589864 HHV589864 HRR589864 IBN589864 ILJ589864 IVF589864 JFB589864 JOX589864 JYT589864 KIP589864 KSL589864 LCH589864 LMD589864 LVZ589864 MFV589864 MPR589864 MZN589864 NJJ589864 NTF589864 ODB589864 OMX589864 OWT589864 PGP589864 PQL589864 QAH589864 QKD589864 QTZ589864 RDV589864 RNR589864 RXN589864 SHJ589864 SRF589864 TBB589864 TKX589864 TUT589864 UEP589864 UOL589864 UYH589864 VID589864 VRZ589864 WBV589864 WLR589864 WVN589864 F655400 JB655400 SX655400 ACT655400 AMP655400 AWL655400 BGH655400 BQD655400 BZZ655400 CJV655400 CTR655400 DDN655400 DNJ655400 DXF655400 EHB655400 EQX655400 FAT655400 FKP655400 FUL655400 GEH655400 GOD655400 GXZ655400 HHV655400 HRR655400 IBN655400 ILJ655400 IVF655400 JFB655400 JOX655400 JYT655400 KIP655400 KSL655400 LCH655400 LMD655400 LVZ655400 MFV655400 MPR655400 MZN655400 NJJ655400 NTF655400 ODB655400 OMX655400 OWT655400 PGP655400 PQL655400 QAH655400 QKD655400 QTZ655400 RDV655400 RNR655400 RXN655400 SHJ655400 SRF655400 TBB655400 TKX655400 TUT655400 UEP655400 UOL655400 UYH655400 VID655400 VRZ655400 WBV655400 WLR655400 WVN655400 F720936 JB720936 SX720936 ACT720936 AMP720936 AWL720936 BGH720936 BQD720936 BZZ720936 CJV720936 CTR720936 DDN720936 DNJ720936 DXF720936 EHB720936 EQX720936 FAT720936 FKP720936 FUL720936 GEH720936 GOD720936 GXZ720936 HHV720936 HRR720936 IBN720936 ILJ720936 IVF720936 JFB720936 JOX720936 JYT720936 KIP720936 KSL720936 LCH720936 LMD720936 LVZ720936 MFV720936 MPR720936 MZN720936 NJJ720936 NTF720936 ODB720936 OMX720936 OWT720936 PGP720936 PQL720936 QAH720936 QKD720936 QTZ720936 RDV720936 RNR720936 RXN720936 SHJ720936 SRF720936 TBB720936 TKX720936 TUT720936 UEP720936 UOL720936 UYH720936 VID720936 VRZ720936 WBV720936 WLR720936 WVN720936 F786472 JB786472 SX786472 ACT786472 AMP786472 AWL786472 BGH786472 BQD786472 BZZ786472 CJV786472 CTR786472 DDN786472 DNJ786472 DXF786472 EHB786472 EQX786472 FAT786472 FKP786472 FUL786472 GEH786472 GOD786472 GXZ786472 HHV786472 HRR786472 IBN786472 ILJ786472 IVF786472 JFB786472 JOX786472 JYT786472 KIP786472 KSL786472 LCH786472 LMD786472 LVZ786472 MFV786472 MPR786472 MZN786472 NJJ786472 NTF786472 ODB786472 OMX786472 OWT786472 PGP786472 PQL786472 QAH786472 QKD786472 QTZ786472 RDV786472 RNR786472 RXN786472 SHJ786472 SRF786472 TBB786472 TKX786472 TUT786472 UEP786472 UOL786472 UYH786472 VID786472 VRZ786472 WBV786472 WLR786472 WVN786472 F852008 JB852008 SX852008 ACT852008 AMP852008 AWL852008 BGH852008 BQD852008 BZZ852008 CJV852008 CTR852008 DDN852008 DNJ852008 DXF852008 EHB852008 EQX852008 FAT852008 FKP852008 FUL852008 GEH852008 GOD852008 GXZ852008 HHV852008 HRR852008 IBN852008 ILJ852008 IVF852008 JFB852008 JOX852008 JYT852008 KIP852008 KSL852008 LCH852008 LMD852008 LVZ852008 MFV852008 MPR852008 MZN852008 NJJ852008 NTF852008 ODB852008 OMX852008 OWT852008 PGP852008 PQL852008 QAH852008 QKD852008 QTZ852008 RDV852008 RNR852008 RXN852008 SHJ852008 SRF852008 TBB852008 TKX852008 TUT852008 UEP852008 UOL852008 UYH852008 VID852008 VRZ852008 WBV852008 WLR852008 WVN852008 F917544 JB917544 SX917544 ACT917544 AMP917544 AWL917544 BGH917544 BQD917544 BZZ917544 CJV917544 CTR917544 DDN917544 DNJ917544 DXF917544 EHB917544 EQX917544 FAT917544 FKP917544 FUL917544 GEH917544 GOD917544 GXZ917544 HHV917544 HRR917544 IBN917544 ILJ917544 IVF917544 JFB917544 JOX917544 JYT917544 KIP917544 KSL917544 LCH917544 LMD917544 LVZ917544 MFV917544 MPR917544 MZN917544 NJJ917544 NTF917544 ODB917544 OMX917544 OWT917544 PGP917544 PQL917544 QAH917544 QKD917544 QTZ917544 RDV917544 RNR917544 RXN917544 SHJ917544 SRF917544 TBB917544 TKX917544 TUT917544 UEP917544 UOL917544 UYH917544 VID917544 VRZ917544 WBV917544 WLR917544 WVN917544 F983080 JB983080 SX983080 ACT983080 AMP983080 AWL983080 BGH983080 BQD983080 BZZ983080 CJV983080 CTR983080 DDN983080 DNJ983080 DXF983080 EHB983080 EQX983080 FAT983080 FKP983080 FUL983080 GEH983080 GOD983080 GXZ983080 HHV983080 HRR983080 IBN983080 ILJ983080 IVF983080 JFB983080 JOX983080 JYT983080 KIP983080 KSL983080 LCH983080 LMD983080 LVZ983080 MFV983080 MPR983080 MZN983080 NJJ983080 NTF983080 ODB983080 OMX983080 OWT983080 PGP983080 PQL983080 QAH983080 QKD983080 QTZ983080 RDV983080 RNR983080 RXN983080 SHJ983080 SRF983080 TBB983080 TKX983080 TUT983080 UEP983080 UOL983080 UYH983080 VID983080 VRZ983080 WBV983080 WLR983080 WVN983080 H40 JD40 SZ40 ACV40 AMR40 AWN40 BGJ40 BQF40 CAB40 CJX40 CTT40 DDP40 DNL40 DXH40 EHD40 EQZ40 FAV40 FKR40 FUN40 GEJ40 GOF40 GYB40 HHX40 HRT40 IBP40 ILL40 IVH40 JFD40 JOZ40 JYV40 KIR40 KSN40 LCJ40 LMF40 LWB40 MFX40 MPT40 MZP40 NJL40 NTH40 ODD40 OMZ40 OWV40 PGR40 PQN40 QAJ40 QKF40 QUB40 RDX40 RNT40 RXP40 SHL40 SRH40 TBD40 TKZ40 TUV40 UER40 UON40 UYJ40 VIF40 VSB40 WBX40 WLT40 WVP40 H65576 JD65576 SZ65576 ACV65576 AMR65576 AWN65576 BGJ65576 BQF65576 CAB65576 CJX65576 CTT65576 DDP65576 DNL65576 DXH65576 EHD65576 EQZ65576 FAV65576 FKR65576 FUN65576 GEJ65576 GOF65576 GYB65576 HHX65576 HRT65576 IBP65576 ILL65576 IVH65576 JFD65576 JOZ65576 JYV65576 KIR65576 KSN65576 LCJ65576 LMF65576 LWB65576 MFX65576 MPT65576 MZP65576 NJL65576 NTH65576 ODD65576 OMZ65576 OWV65576 PGR65576 PQN65576 QAJ65576 QKF65576 QUB65576 RDX65576 RNT65576 RXP65576 SHL65576 SRH65576 TBD65576 TKZ65576 TUV65576 UER65576 UON65576 UYJ65576 VIF65576 VSB65576 WBX65576 WLT65576 WVP65576 H131112 JD131112 SZ131112 ACV131112 AMR131112 AWN131112 BGJ131112 BQF131112 CAB131112 CJX131112 CTT131112 DDP131112 DNL131112 DXH131112 EHD131112 EQZ131112 FAV131112 FKR131112 FUN131112 GEJ131112 GOF131112 GYB131112 HHX131112 HRT131112 IBP131112 ILL131112 IVH131112 JFD131112 JOZ131112 JYV131112 KIR131112 KSN131112 LCJ131112 LMF131112 LWB131112 MFX131112 MPT131112 MZP131112 NJL131112 NTH131112 ODD131112 OMZ131112 OWV131112 PGR131112 PQN131112 QAJ131112 QKF131112 QUB131112 RDX131112 RNT131112 RXP131112 SHL131112 SRH131112 TBD131112 TKZ131112 TUV131112 UER131112 UON131112 UYJ131112 VIF131112 VSB131112 WBX131112 WLT131112 WVP131112 H196648 JD196648 SZ196648 ACV196648 AMR196648 AWN196648 BGJ196648 BQF196648 CAB196648 CJX196648 CTT196648 DDP196648 DNL196648 DXH196648 EHD196648 EQZ196648 FAV196648 FKR196648 FUN196648 GEJ196648 GOF196648 GYB196648 HHX196648 HRT196648 IBP196648 ILL196648 IVH196648 JFD196648 JOZ196648 JYV196648 KIR196648 KSN196648 LCJ196648 LMF196648 LWB196648 MFX196648 MPT196648 MZP196648 NJL196648 NTH196648 ODD196648 OMZ196648 OWV196648 PGR196648 PQN196648 QAJ196648 QKF196648 QUB196648 RDX196648 RNT196648 RXP196648 SHL196648 SRH196648 TBD196648 TKZ196648 TUV196648 UER196648 UON196648 UYJ196648 VIF196648 VSB196648 WBX196648 WLT196648 WVP196648 H262184 JD262184 SZ262184 ACV262184 AMR262184 AWN262184 BGJ262184 BQF262184 CAB262184 CJX262184 CTT262184 DDP262184 DNL262184 DXH262184 EHD262184 EQZ262184 FAV262184 FKR262184 FUN262184 GEJ262184 GOF262184 GYB262184 HHX262184 HRT262184 IBP262184 ILL262184 IVH262184 JFD262184 JOZ262184 JYV262184 KIR262184 KSN262184 LCJ262184 LMF262184 LWB262184 MFX262184 MPT262184 MZP262184 NJL262184 NTH262184 ODD262184 OMZ262184 OWV262184 PGR262184 PQN262184 QAJ262184 QKF262184 QUB262184 RDX262184 RNT262184 RXP262184 SHL262184 SRH262184 TBD262184 TKZ262184 TUV262184 UER262184 UON262184 UYJ262184 VIF262184 VSB262184 WBX262184 WLT262184 WVP262184 H327720 JD327720 SZ327720 ACV327720 AMR327720 AWN327720 BGJ327720 BQF327720 CAB327720 CJX327720 CTT327720 DDP327720 DNL327720 DXH327720 EHD327720 EQZ327720 FAV327720 FKR327720 FUN327720 GEJ327720 GOF327720 GYB327720 HHX327720 HRT327720 IBP327720 ILL327720 IVH327720 JFD327720 JOZ327720 JYV327720 KIR327720 KSN327720 LCJ327720 LMF327720 LWB327720 MFX327720 MPT327720 MZP327720 NJL327720 NTH327720 ODD327720 OMZ327720 OWV327720 PGR327720 PQN327720 QAJ327720 QKF327720 QUB327720 RDX327720 RNT327720 RXP327720 SHL327720 SRH327720 TBD327720 TKZ327720 TUV327720 UER327720 UON327720 UYJ327720 VIF327720 VSB327720 WBX327720 WLT327720 WVP327720 H393256 JD393256 SZ393256 ACV393256 AMR393256 AWN393256 BGJ393256 BQF393256 CAB393256 CJX393256 CTT393256 DDP393256 DNL393256 DXH393256 EHD393256 EQZ393256 FAV393256 FKR393256 FUN393256 GEJ393256 GOF393256 GYB393256 HHX393256 HRT393256 IBP393256 ILL393256 IVH393256 JFD393256 JOZ393256 JYV393256 KIR393256 KSN393256 LCJ393256 LMF393256 LWB393256 MFX393256 MPT393256 MZP393256 NJL393256 NTH393256 ODD393256 OMZ393256 OWV393256 PGR393256 PQN393256 QAJ393256 QKF393256 QUB393256 RDX393256 RNT393256 RXP393256 SHL393256 SRH393256 TBD393256 TKZ393256 TUV393256 UER393256 UON393256 UYJ393256 VIF393256 VSB393256 WBX393256 WLT393256 WVP393256 H458792 JD458792 SZ458792 ACV458792 AMR458792 AWN458792 BGJ458792 BQF458792 CAB458792 CJX458792 CTT458792 DDP458792 DNL458792 DXH458792 EHD458792 EQZ458792 FAV458792 FKR458792 FUN458792 GEJ458792 GOF458792 GYB458792 HHX458792 HRT458792 IBP458792 ILL458792 IVH458792 JFD458792 JOZ458792 JYV458792 KIR458792 KSN458792 LCJ458792 LMF458792 LWB458792 MFX458792 MPT458792 MZP458792 NJL458792 NTH458792 ODD458792 OMZ458792 OWV458792 PGR458792 PQN458792 QAJ458792 QKF458792 QUB458792 RDX458792 RNT458792 RXP458792 SHL458792 SRH458792 TBD458792 TKZ458792 TUV458792 UER458792 UON458792 UYJ458792 VIF458792 VSB458792 WBX458792 WLT458792 WVP458792 H524328 JD524328 SZ524328 ACV524328 AMR524328 AWN524328 BGJ524328 BQF524328 CAB524328 CJX524328 CTT524328 DDP524328 DNL524328 DXH524328 EHD524328 EQZ524328 FAV524328 FKR524328 FUN524328 GEJ524328 GOF524328 GYB524328 HHX524328 HRT524328 IBP524328 ILL524328 IVH524328 JFD524328 JOZ524328 JYV524328 KIR524328 KSN524328 LCJ524328 LMF524328 LWB524328 MFX524328 MPT524328 MZP524328 NJL524328 NTH524328 ODD524328 OMZ524328 OWV524328 PGR524328 PQN524328 QAJ524328 QKF524328 QUB524328 RDX524328 RNT524328 RXP524328 SHL524328 SRH524328 TBD524328 TKZ524328 TUV524328 UER524328 UON524328 UYJ524328 VIF524328 VSB524328 WBX524328 WLT524328 WVP524328 H589864 JD589864 SZ589864 ACV589864 AMR589864 AWN589864 BGJ589864 BQF589864 CAB589864 CJX589864 CTT589864 DDP589864 DNL589864 DXH589864 EHD589864 EQZ589864 FAV589864 FKR589864 FUN589864 GEJ589864 GOF589864 GYB589864 HHX589864 HRT589864 IBP589864 ILL589864 IVH589864 JFD589864 JOZ589864 JYV589864 KIR589864 KSN589864 LCJ589864 LMF589864 LWB589864 MFX589864 MPT589864 MZP589864 NJL589864 NTH589864 ODD589864 OMZ589864 OWV589864 PGR589864 PQN589864 QAJ589864 QKF589864 QUB589864 RDX589864 RNT589864 RXP589864 SHL589864 SRH589864 TBD589864 TKZ589864 TUV589864 UER589864 UON589864 UYJ589864 VIF589864 VSB589864 WBX589864 WLT589864 WVP589864 H655400 JD655400 SZ655400 ACV655400 AMR655400 AWN655400 BGJ655400 BQF655400 CAB655400 CJX655400 CTT655400 DDP655400 DNL655400 DXH655400 EHD655400 EQZ655400 FAV655400 FKR655400 FUN655400 GEJ655400 GOF655400 GYB655400 HHX655400 HRT655400 IBP655400 ILL655400 IVH655400 JFD655400 JOZ655400 JYV655400 KIR655400 KSN655400 LCJ655400 LMF655400 LWB655400 MFX655400 MPT655400 MZP655400 NJL655400 NTH655400 ODD655400 OMZ655400 OWV655400 PGR655400 PQN655400 QAJ655400 QKF655400 QUB655400 RDX655400 RNT655400 RXP655400 SHL655400 SRH655400 TBD655400 TKZ655400 TUV655400 UER655400 UON655400 UYJ655400 VIF655400 VSB655400 WBX655400 WLT655400 WVP655400 H720936 JD720936 SZ720936 ACV720936 AMR720936 AWN720936 BGJ720936 BQF720936 CAB720936 CJX720936 CTT720936 DDP720936 DNL720936 DXH720936 EHD720936 EQZ720936 FAV720936 FKR720936 FUN720936 GEJ720936 GOF720936 GYB720936 HHX720936 HRT720936 IBP720936 ILL720936 IVH720936 JFD720936 JOZ720936 JYV720936 KIR720936 KSN720936 LCJ720936 LMF720936 LWB720936 MFX720936 MPT720936 MZP720936 NJL720936 NTH720936 ODD720936 OMZ720936 OWV720936 PGR720936 PQN720936 QAJ720936 QKF720936 QUB720936 RDX720936 RNT720936 RXP720936 SHL720936 SRH720936 TBD720936 TKZ720936 TUV720936 UER720936 UON720936 UYJ720936 VIF720936 VSB720936 WBX720936 WLT720936 WVP720936 H786472 JD786472 SZ786472 ACV786472 AMR786472 AWN786472 BGJ786472 BQF786472 CAB786472 CJX786472 CTT786472 DDP786472 DNL786472 DXH786472 EHD786472 EQZ786472 FAV786472 FKR786472 FUN786472 GEJ786472 GOF786472 GYB786472 HHX786472 HRT786472 IBP786472 ILL786472 IVH786472 JFD786472 JOZ786472 JYV786472 KIR786472 KSN786472 LCJ786472 LMF786472 LWB786472 MFX786472 MPT786472 MZP786472 NJL786472 NTH786472 ODD786472 OMZ786472 OWV786472 PGR786472 PQN786472 QAJ786472 QKF786472 QUB786472 RDX786472 RNT786472 RXP786472 SHL786472 SRH786472 TBD786472 TKZ786472 TUV786472 UER786472 UON786472 UYJ786472 VIF786472 VSB786472 WBX786472 WLT786472 WVP786472 H852008 JD852008 SZ852008 ACV852008 AMR852008 AWN852008 BGJ852008 BQF852008 CAB852008 CJX852008 CTT852008 DDP852008 DNL852008 DXH852008 EHD852008 EQZ852008 FAV852008 FKR852008 FUN852008 GEJ852008 GOF852008 GYB852008 HHX852008 HRT852008 IBP852008 ILL852008 IVH852008 JFD852008 JOZ852008 JYV852008 KIR852008 KSN852008 LCJ852008 LMF852008 LWB852008 MFX852008 MPT852008 MZP852008 NJL852008 NTH852008 ODD852008 OMZ852008 OWV852008 PGR852008 PQN852008 QAJ852008 QKF852008 QUB852008 RDX852008 RNT852008 RXP852008 SHL852008 SRH852008 TBD852008 TKZ852008 TUV852008 UER852008 UON852008 UYJ852008 VIF852008 VSB852008 WBX852008 WLT852008 WVP852008 H917544 JD917544 SZ917544 ACV917544 AMR917544 AWN917544 BGJ917544 BQF917544 CAB917544 CJX917544 CTT917544 DDP917544 DNL917544 DXH917544 EHD917544 EQZ917544 FAV917544 FKR917544 FUN917544 GEJ917544 GOF917544 GYB917544 HHX917544 HRT917544 IBP917544 ILL917544 IVH917544 JFD917544 JOZ917544 JYV917544 KIR917544 KSN917544 LCJ917544 LMF917544 LWB917544 MFX917544 MPT917544 MZP917544 NJL917544 NTH917544 ODD917544 OMZ917544 OWV917544 PGR917544 PQN917544 QAJ917544 QKF917544 QUB917544 RDX917544 RNT917544 RXP917544 SHL917544 SRH917544 TBD917544 TKZ917544 TUV917544 UER917544 UON917544 UYJ917544 VIF917544 VSB917544 WBX917544 WLT917544 WVP917544 H983080 JD983080 SZ983080 ACV983080 AMR983080 AWN983080 BGJ983080 BQF983080 CAB983080 CJX983080 CTT983080 DDP983080 DNL983080 DXH983080 EHD983080 EQZ983080 FAV983080 FKR983080 FUN983080 GEJ983080 GOF983080 GYB983080 HHX983080 HRT983080 IBP983080 ILL983080 IVH983080 JFD983080 JOZ983080 JYV983080 KIR983080 KSN983080 LCJ983080 LMF983080 LWB983080 MFX983080 MPT983080 MZP983080 NJL983080 NTH983080 ODD983080 OMZ983080 OWV983080 PGR983080 PQN983080 QAJ983080 QKF983080 QUB983080 RDX983080 RNT983080 RXP983080 SHL983080 SRH983080 TBD983080 TKZ983080 TUV983080 UER983080 UON983080 UYJ983080 VIF983080 VSB983080 WBX983080 WLT983080 WVP983080 J40 JF40 TB40 ACX40 AMT40 AWP40 BGL40 BQH40 CAD40 CJZ40 CTV40 DDR40 DNN40 DXJ40 EHF40 ERB40 FAX40 FKT40 FUP40 GEL40 GOH40 GYD40 HHZ40 HRV40 IBR40 ILN40 IVJ40 JFF40 JPB40 JYX40 KIT40 KSP40 LCL40 LMH40 LWD40 MFZ40 MPV40 MZR40 NJN40 NTJ40 ODF40 ONB40 OWX40 PGT40 PQP40 QAL40 QKH40 QUD40 RDZ40 RNV40 RXR40 SHN40 SRJ40 TBF40 TLB40 TUX40 UET40 UOP40 UYL40 VIH40 VSD40 WBZ40 WLV40 WVR40 J65576 JF65576 TB65576 ACX65576 AMT65576 AWP65576 BGL65576 BQH65576 CAD65576 CJZ65576 CTV65576 DDR65576 DNN65576 DXJ65576 EHF65576 ERB65576 FAX65576 FKT65576 FUP65576 GEL65576 GOH65576 GYD65576 HHZ65576 HRV65576 IBR65576 ILN65576 IVJ65576 JFF65576 JPB65576 JYX65576 KIT65576 KSP65576 LCL65576 LMH65576 LWD65576 MFZ65576 MPV65576 MZR65576 NJN65576 NTJ65576 ODF65576 ONB65576 OWX65576 PGT65576 PQP65576 QAL65576 QKH65576 QUD65576 RDZ65576 RNV65576 RXR65576 SHN65576 SRJ65576 TBF65576 TLB65576 TUX65576 UET65576 UOP65576 UYL65576 VIH65576 VSD65576 WBZ65576 WLV65576 WVR65576 J131112 JF131112 TB131112 ACX131112 AMT131112 AWP131112 BGL131112 BQH131112 CAD131112 CJZ131112 CTV131112 DDR131112 DNN131112 DXJ131112 EHF131112 ERB131112 FAX131112 FKT131112 FUP131112 GEL131112 GOH131112 GYD131112 HHZ131112 HRV131112 IBR131112 ILN131112 IVJ131112 JFF131112 JPB131112 JYX131112 KIT131112 KSP131112 LCL131112 LMH131112 LWD131112 MFZ131112 MPV131112 MZR131112 NJN131112 NTJ131112 ODF131112 ONB131112 OWX131112 PGT131112 PQP131112 QAL131112 QKH131112 QUD131112 RDZ131112 RNV131112 RXR131112 SHN131112 SRJ131112 TBF131112 TLB131112 TUX131112 UET131112 UOP131112 UYL131112 VIH131112 VSD131112 WBZ131112 WLV131112 WVR131112 J196648 JF196648 TB196648 ACX196648 AMT196648 AWP196648 BGL196648 BQH196648 CAD196648 CJZ196648 CTV196648 DDR196648 DNN196648 DXJ196648 EHF196648 ERB196648 FAX196648 FKT196648 FUP196648 GEL196648 GOH196648 GYD196648 HHZ196648 HRV196648 IBR196648 ILN196648 IVJ196648 JFF196648 JPB196648 JYX196648 KIT196648 KSP196648 LCL196648 LMH196648 LWD196648 MFZ196648 MPV196648 MZR196648 NJN196648 NTJ196648 ODF196648 ONB196648 OWX196648 PGT196648 PQP196648 QAL196648 QKH196648 QUD196648 RDZ196648 RNV196648 RXR196648 SHN196648 SRJ196648 TBF196648 TLB196648 TUX196648 UET196648 UOP196648 UYL196648 VIH196648 VSD196648 WBZ196648 WLV196648 WVR196648 J262184 JF262184 TB262184 ACX262184 AMT262184 AWP262184 BGL262184 BQH262184 CAD262184 CJZ262184 CTV262184 DDR262184 DNN262184 DXJ262184 EHF262184 ERB262184 FAX262184 FKT262184 FUP262184 GEL262184 GOH262184 GYD262184 HHZ262184 HRV262184 IBR262184 ILN262184 IVJ262184 JFF262184 JPB262184 JYX262184 KIT262184 KSP262184 LCL262184 LMH262184 LWD262184 MFZ262184 MPV262184 MZR262184 NJN262184 NTJ262184 ODF262184 ONB262184 OWX262184 PGT262184 PQP262184 QAL262184 QKH262184 QUD262184 RDZ262184 RNV262184 RXR262184 SHN262184 SRJ262184 TBF262184 TLB262184 TUX262184 UET262184 UOP262184 UYL262184 VIH262184 VSD262184 WBZ262184 WLV262184 WVR262184 J327720 JF327720 TB327720 ACX327720 AMT327720 AWP327720 BGL327720 BQH327720 CAD327720 CJZ327720 CTV327720 DDR327720 DNN327720 DXJ327720 EHF327720 ERB327720 FAX327720 FKT327720 FUP327720 GEL327720 GOH327720 GYD327720 HHZ327720 HRV327720 IBR327720 ILN327720 IVJ327720 JFF327720 JPB327720 JYX327720 KIT327720 KSP327720 LCL327720 LMH327720 LWD327720 MFZ327720 MPV327720 MZR327720 NJN327720 NTJ327720 ODF327720 ONB327720 OWX327720 PGT327720 PQP327720 QAL327720 QKH327720 QUD327720 RDZ327720 RNV327720 RXR327720 SHN327720 SRJ327720 TBF327720 TLB327720 TUX327720 UET327720 UOP327720 UYL327720 VIH327720 VSD327720 WBZ327720 WLV327720 WVR327720 J393256 JF393256 TB393256 ACX393256 AMT393256 AWP393256 BGL393256 BQH393256 CAD393256 CJZ393256 CTV393256 DDR393256 DNN393256 DXJ393256 EHF393256 ERB393256 FAX393256 FKT393256 FUP393256 GEL393256 GOH393256 GYD393256 HHZ393256 HRV393256 IBR393256 ILN393256 IVJ393256 JFF393256 JPB393256 JYX393256 KIT393256 KSP393256 LCL393256 LMH393256 LWD393256 MFZ393256 MPV393256 MZR393256 NJN393256 NTJ393256 ODF393256 ONB393256 OWX393256 PGT393256 PQP393256 QAL393256 QKH393256 QUD393256 RDZ393256 RNV393256 RXR393256 SHN393256 SRJ393256 TBF393256 TLB393256 TUX393256 UET393256 UOP393256 UYL393256 VIH393256 VSD393256 WBZ393256 WLV393256 WVR393256 J458792 JF458792 TB458792 ACX458792 AMT458792 AWP458792 BGL458792 BQH458792 CAD458792 CJZ458792 CTV458792 DDR458792 DNN458792 DXJ458792 EHF458792 ERB458792 FAX458792 FKT458792 FUP458792 GEL458792 GOH458792 GYD458792 HHZ458792 HRV458792 IBR458792 ILN458792 IVJ458792 JFF458792 JPB458792 JYX458792 KIT458792 KSP458792 LCL458792 LMH458792 LWD458792 MFZ458792 MPV458792 MZR458792 NJN458792 NTJ458792 ODF458792 ONB458792 OWX458792 PGT458792 PQP458792 QAL458792 QKH458792 QUD458792 RDZ458792 RNV458792 RXR458792 SHN458792 SRJ458792 TBF458792 TLB458792 TUX458792 UET458792 UOP458792 UYL458792 VIH458792 VSD458792 WBZ458792 WLV458792 WVR458792 J524328 JF524328 TB524328 ACX524328 AMT524328 AWP524328 BGL524328 BQH524328 CAD524328 CJZ524328 CTV524328 DDR524328 DNN524328 DXJ524328 EHF524328 ERB524328 FAX524328 FKT524328 FUP524328 GEL524328 GOH524328 GYD524328 HHZ524328 HRV524328 IBR524328 ILN524328 IVJ524328 JFF524328 JPB524328 JYX524328 KIT524328 KSP524328 LCL524328 LMH524328 LWD524328 MFZ524328 MPV524328 MZR524328 NJN524328 NTJ524328 ODF524328 ONB524328 OWX524328 PGT524328 PQP524328 QAL524328 QKH524328 QUD524328 RDZ524328 RNV524328 RXR524328 SHN524328 SRJ524328 TBF524328 TLB524328 TUX524328 UET524328 UOP524328 UYL524328 VIH524328 VSD524328 WBZ524328 WLV524328 WVR524328 J589864 JF589864 TB589864 ACX589864 AMT589864 AWP589864 BGL589864 BQH589864 CAD589864 CJZ589864 CTV589864 DDR589864 DNN589864 DXJ589864 EHF589864 ERB589864 FAX589864 FKT589864 FUP589864 GEL589864 GOH589864 GYD589864 HHZ589864 HRV589864 IBR589864 ILN589864 IVJ589864 JFF589864 JPB589864 JYX589864 KIT589864 KSP589864 LCL589864 LMH589864 LWD589864 MFZ589864 MPV589864 MZR589864 NJN589864 NTJ589864 ODF589864 ONB589864 OWX589864 PGT589864 PQP589864 QAL589864 QKH589864 QUD589864 RDZ589864 RNV589864 RXR589864 SHN589864 SRJ589864 TBF589864 TLB589864 TUX589864 UET589864 UOP589864 UYL589864 VIH589864 VSD589864 WBZ589864 WLV589864 WVR589864 J655400 JF655400 TB655400 ACX655400 AMT655400 AWP655400 BGL655400 BQH655400 CAD655400 CJZ655400 CTV655400 DDR655400 DNN655400 DXJ655400 EHF655400 ERB655400 FAX655400 FKT655400 FUP655400 GEL655400 GOH655400 GYD655400 HHZ655400 HRV655400 IBR655400 ILN655400 IVJ655400 JFF655400 JPB655400 JYX655400 KIT655400 KSP655400 LCL655400 LMH655400 LWD655400 MFZ655400 MPV655400 MZR655400 NJN655400 NTJ655400 ODF655400 ONB655400 OWX655400 PGT655400 PQP655400 QAL655400 QKH655400 QUD655400 RDZ655400 RNV655400 RXR655400 SHN655400 SRJ655400 TBF655400 TLB655400 TUX655400 UET655400 UOP655400 UYL655400 VIH655400 VSD655400 WBZ655400 WLV655400 WVR655400 J720936 JF720936 TB720936 ACX720936 AMT720936 AWP720936 BGL720936 BQH720936 CAD720936 CJZ720936 CTV720936 DDR720936 DNN720936 DXJ720936 EHF720936 ERB720936 FAX720936 FKT720936 FUP720936 GEL720936 GOH720936 GYD720936 HHZ720936 HRV720936 IBR720936 ILN720936 IVJ720936 JFF720936 JPB720936 JYX720936 KIT720936 KSP720936 LCL720936 LMH720936 LWD720936 MFZ720936 MPV720936 MZR720936 NJN720936 NTJ720936 ODF720936 ONB720936 OWX720936 PGT720936 PQP720936 QAL720936 QKH720936 QUD720936 RDZ720936 RNV720936 RXR720936 SHN720936 SRJ720936 TBF720936 TLB720936 TUX720936 UET720936 UOP720936 UYL720936 VIH720936 VSD720936 WBZ720936 WLV720936 WVR720936 J786472 JF786472 TB786472 ACX786472 AMT786472 AWP786472 BGL786472 BQH786472 CAD786472 CJZ786472 CTV786472 DDR786472 DNN786472 DXJ786472 EHF786472 ERB786472 FAX786472 FKT786472 FUP786472 GEL786472 GOH786472 GYD786472 HHZ786472 HRV786472 IBR786472 ILN786472 IVJ786472 JFF786472 JPB786472 JYX786472 KIT786472 KSP786472 LCL786472 LMH786472 LWD786472 MFZ786472 MPV786472 MZR786472 NJN786472 NTJ786472 ODF786472 ONB786472 OWX786472 PGT786472 PQP786472 QAL786472 QKH786472 QUD786472 RDZ786472 RNV786472 RXR786472 SHN786472 SRJ786472 TBF786472 TLB786472 TUX786472 UET786472 UOP786472 UYL786472 VIH786472 VSD786472 WBZ786472 WLV786472 WVR786472 J852008 JF852008 TB852008 ACX852008 AMT852008 AWP852008 BGL852008 BQH852008 CAD852008 CJZ852008 CTV852008 DDR852008 DNN852008 DXJ852008 EHF852008 ERB852008 FAX852008 FKT852008 FUP852008 GEL852008 GOH852008 GYD852008 HHZ852008 HRV852008 IBR852008 ILN852008 IVJ852008 JFF852008 JPB852008 JYX852008 KIT852008 KSP852008 LCL852008 LMH852008 LWD852008 MFZ852008 MPV852008 MZR852008 NJN852008 NTJ852008 ODF852008 ONB852008 OWX852008 PGT852008 PQP852008 QAL852008 QKH852008 QUD852008 RDZ852008 RNV852008 RXR852008 SHN852008 SRJ852008 TBF852008 TLB852008 TUX852008 UET852008 UOP852008 UYL852008 VIH852008 VSD852008 WBZ852008 WLV852008 WVR852008 J917544 JF917544 TB917544 ACX917544 AMT917544 AWP917544 BGL917544 BQH917544 CAD917544 CJZ917544 CTV917544 DDR917544 DNN917544 DXJ917544 EHF917544 ERB917544 FAX917544 FKT917544 FUP917544 GEL917544 GOH917544 GYD917544 HHZ917544 HRV917544 IBR917544 ILN917544 IVJ917544 JFF917544 JPB917544 JYX917544 KIT917544 KSP917544 LCL917544 LMH917544 LWD917544 MFZ917544 MPV917544 MZR917544 NJN917544 NTJ917544 ODF917544 ONB917544 OWX917544 PGT917544 PQP917544 QAL917544 QKH917544 QUD917544 RDZ917544 RNV917544 RXR917544 SHN917544 SRJ917544 TBF917544 TLB917544 TUX917544 UET917544 UOP917544 UYL917544 VIH917544 VSD917544 WBZ917544 WLV917544 WVR917544 J983080 JF983080 TB983080 ACX983080 AMT983080 AWP983080 BGL983080 BQH983080 CAD983080 CJZ983080 CTV983080 DDR983080 DNN983080 DXJ983080 EHF983080 ERB983080 FAX983080 FKT983080 FUP983080 GEL983080 GOH983080 GYD983080 HHZ983080 HRV983080 IBR983080 ILN983080 IVJ983080 JFF983080 JPB983080 JYX983080 KIT983080 KSP983080 LCL983080 LMH983080 LWD983080 MFZ983080 MPV983080 MZR983080 NJN983080 NTJ983080 ODF983080 ONB983080 OWX983080 PGT983080 PQP983080 QAL983080 QKH983080 QUD983080 RDZ983080 RNV983080 RXR983080 SHN983080 SRJ983080 TBF983080 TLB983080 TUX983080 UET983080 UOP983080 UYL983080 VIH983080 VSD983080 WBZ983080 WLV983080 WVR983080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pageSetUpPr fitToPage="1"/>
  </sheetPr>
  <dimension ref="A1:AH45"/>
  <sheetViews>
    <sheetView view="pageBreakPreview" topLeftCell="A5" zoomScale="70" zoomScaleNormal="25" zoomScaleSheetLayoutView="70" workbookViewId="0">
      <selection activeCell="B42" sqref="B42:B44"/>
    </sheetView>
  </sheetViews>
  <sheetFormatPr defaultColWidth="5.375" defaultRowHeight="15" customHeight="1"/>
  <cols>
    <col min="1" max="1" width="8.375" style="194" customWidth="1"/>
    <col min="2" max="2" width="24.625" style="194" customWidth="1"/>
    <col min="3" max="14" width="12.375" style="194" customWidth="1"/>
    <col min="15" max="16" width="13.625" style="194" customWidth="1"/>
    <col min="17" max="20" width="13.75" style="194" customWidth="1"/>
    <col min="21" max="33" width="5.375" style="194" customWidth="1"/>
    <col min="34" max="34" width="6.375" style="194" customWidth="1"/>
    <col min="35" max="256" width="5.375" style="194"/>
    <col min="257" max="257" width="8.375" style="194" customWidth="1"/>
    <col min="258" max="258" width="24.625" style="194" customWidth="1"/>
    <col min="259" max="270" width="12.375" style="194" customWidth="1"/>
    <col min="271" max="272" width="13.625" style="194" customWidth="1"/>
    <col min="273" max="276" width="13.75" style="194" customWidth="1"/>
    <col min="277" max="289" width="5.375" style="194" customWidth="1"/>
    <col min="290" max="290" width="6.375" style="194" customWidth="1"/>
    <col min="291" max="512" width="5.375" style="194"/>
    <col min="513" max="513" width="8.375" style="194" customWidth="1"/>
    <col min="514" max="514" width="24.625" style="194" customWidth="1"/>
    <col min="515" max="526" width="12.375" style="194" customWidth="1"/>
    <col min="527" max="528" width="13.625" style="194" customWidth="1"/>
    <col min="529" max="532" width="13.75" style="194" customWidth="1"/>
    <col min="533" max="545" width="5.375" style="194" customWidth="1"/>
    <col min="546" max="546" width="6.375" style="194" customWidth="1"/>
    <col min="547" max="768" width="5.375" style="194"/>
    <col min="769" max="769" width="8.375" style="194" customWidth="1"/>
    <col min="770" max="770" width="24.625" style="194" customWidth="1"/>
    <col min="771" max="782" width="12.375" style="194" customWidth="1"/>
    <col min="783" max="784" width="13.625" style="194" customWidth="1"/>
    <col min="785" max="788" width="13.75" style="194" customWidth="1"/>
    <col min="789" max="801" width="5.375" style="194" customWidth="1"/>
    <col min="802" max="802" width="6.375" style="194" customWidth="1"/>
    <col min="803" max="1024" width="5.375" style="194"/>
    <col min="1025" max="1025" width="8.375" style="194" customWidth="1"/>
    <col min="1026" max="1026" width="24.625" style="194" customWidth="1"/>
    <col min="1027" max="1038" width="12.375" style="194" customWidth="1"/>
    <col min="1039" max="1040" width="13.625" style="194" customWidth="1"/>
    <col min="1041" max="1044" width="13.75" style="194" customWidth="1"/>
    <col min="1045" max="1057" width="5.375" style="194" customWidth="1"/>
    <col min="1058" max="1058" width="6.375" style="194" customWidth="1"/>
    <col min="1059" max="1280" width="5.375" style="194"/>
    <col min="1281" max="1281" width="8.375" style="194" customWidth="1"/>
    <col min="1282" max="1282" width="24.625" style="194" customWidth="1"/>
    <col min="1283" max="1294" width="12.375" style="194" customWidth="1"/>
    <col min="1295" max="1296" width="13.625" style="194" customWidth="1"/>
    <col min="1297" max="1300" width="13.75" style="194" customWidth="1"/>
    <col min="1301" max="1313" width="5.375" style="194" customWidth="1"/>
    <col min="1314" max="1314" width="6.375" style="194" customWidth="1"/>
    <col min="1315" max="1536" width="5.375" style="194"/>
    <col min="1537" max="1537" width="8.375" style="194" customWidth="1"/>
    <col min="1538" max="1538" width="24.625" style="194" customWidth="1"/>
    <col min="1539" max="1550" width="12.375" style="194" customWidth="1"/>
    <col min="1551" max="1552" width="13.625" style="194" customWidth="1"/>
    <col min="1553" max="1556" width="13.75" style="194" customWidth="1"/>
    <col min="1557" max="1569" width="5.375" style="194" customWidth="1"/>
    <col min="1570" max="1570" width="6.375" style="194" customWidth="1"/>
    <col min="1571" max="1792" width="5.375" style="194"/>
    <col min="1793" max="1793" width="8.375" style="194" customWidth="1"/>
    <col min="1794" max="1794" width="24.625" style="194" customWidth="1"/>
    <col min="1795" max="1806" width="12.375" style="194" customWidth="1"/>
    <col min="1807" max="1808" width="13.625" style="194" customWidth="1"/>
    <col min="1809" max="1812" width="13.75" style="194" customWidth="1"/>
    <col min="1813" max="1825" width="5.375" style="194" customWidth="1"/>
    <col min="1826" max="1826" width="6.375" style="194" customWidth="1"/>
    <col min="1827" max="2048" width="5.375" style="194"/>
    <col min="2049" max="2049" width="8.375" style="194" customWidth="1"/>
    <col min="2050" max="2050" width="24.625" style="194" customWidth="1"/>
    <col min="2051" max="2062" width="12.375" style="194" customWidth="1"/>
    <col min="2063" max="2064" width="13.625" style="194" customWidth="1"/>
    <col min="2065" max="2068" width="13.75" style="194" customWidth="1"/>
    <col min="2069" max="2081" width="5.375" style="194" customWidth="1"/>
    <col min="2082" max="2082" width="6.375" style="194" customWidth="1"/>
    <col min="2083" max="2304" width="5.375" style="194"/>
    <col min="2305" max="2305" width="8.375" style="194" customWidth="1"/>
    <col min="2306" max="2306" width="24.625" style="194" customWidth="1"/>
    <col min="2307" max="2318" width="12.375" style="194" customWidth="1"/>
    <col min="2319" max="2320" width="13.625" style="194" customWidth="1"/>
    <col min="2321" max="2324" width="13.75" style="194" customWidth="1"/>
    <col min="2325" max="2337" width="5.375" style="194" customWidth="1"/>
    <col min="2338" max="2338" width="6.375" style="194" customWidth="1"/>
    <col min="2339" max="2560" width="5.375" style="194"/>
    <col min="2561" max="2561" width="8.375" style="194" customWidth="1"/>
    <col min="2562" max="2562" width="24.625" style="194" customWidth="1"/>
    <col min="2563" max="2574" width="12.375" style="194" customWidth="1"/>
    <col min="2575" max="2576" width="13.625" style="194" customWidth="1"/>
    <col min="2577" max="2580" width="13.75" style="194" customWidth="1"/>
    <col min="2581" max="2593" width="5.375" style="194" customWidth="1"/>
    <col min="2594" max="2594" width="6.375" style="194" customWidth="1"/>
    <col min="2595" max="2816" width="5.375" style="194"/>
    <col min="2817" max="2817" width="8.375" style="194" customWidth="1"/>
    <col min="2818" max="2818" width="24.625" style="194" customWidth="1"/>
    <col min="2819" max="2830" width="12.375" style="194" customWidth="1"/>
    <col min="2831" max="2832" width="13.625" style="194" customWidth="1"/>
    <col min="2833" max="2836" width="13.75" style="194" customWidth="1"/>
    <col min="2837" max="2849" width="5.375" style="194" customWidth="1"/>
    <col min="2850" max="2850" width="6.375" style="194" customWidth="1"/>
    <col min="2851" max="3072" width="5.375" style="194"/>
    <col min="3073" max="3073" width="8.375" style="194" customWidth="1"/>
    <col min="3074" max="3074" width="24.625" style="194" customWidth="1"/>
    <col min="3075" max="3086" width="12.375" style="194" customWidth="1"/>
    <col min="3087" max="3088" width="13.625" style="194" customWidth="1"/>
    <col min="3089" max="3092" width="13.75" style="194" customWidth="1"/>
    <col min="3093" max="3105" width="5.375" style="194" customWidth="1"/>
    <col min="3106" max="3106" width="6.375" style="194" customWidth="1"/>
    <col min="3107" max="3328" width="5.375" style="194"/>
    <col min="3329" max="3329" width="8.375" style="194" customWidth="1"/>
    <col min="3330" max="3330" width="24.625" style="194" customWidth="1"/>
    <col min="3331" max="3342" width="12.375" style="194" customWidth="1"/>
    <col min="3343" max="3344" width="13.625" style="194" customWidth="1"/>
    <col min="3345" max="3348" width="13.75" style="194" customWidth="1"/>
    <col min="3349" max="3361" width="5.375" style="194" customWidth="1"/>
    <col min="3362" max="3362" width="6.375" style="194" customWidth="1"/>
    <col min="3363" max="3584" width="5.375" style="194"/>
    <col min="3585" max="3585" width="8.375" style="194" customWidth="1"/>
    <col min="3586" max="3586" width="24.625" style="194" customWidth="1"/>
    <col min="3587" max="3598" width="12.375" style="194" customWidth="1"/>
    <col min="3599" max="3600" width="13.625" style="194" customWidth="1"/>
    <col min="3601" max="3604" width="13.75" style="194" customWidth="1"/>
    <col min="3605" max="3617" width="5.375" style="194" customWidth="1"/>
    <col min="3618" max="3618" width="6.375" style="194" customWidth="1"/>
    <col min="3619" max="3840" width="5.375" style="194"/>
    <col min="3841" max="3841" width="8.375" style="194" customWidth="1"/>
    <col min="3842" max="3842" width="24.625" style="194" customWidth="1"/>
    <col min="3843" max="3854" width="12.375" style="194" customWidth="1"/>
    <col min="3855" max="3856" width="13.625" style="194" customWidth="1"/>
    <col min="3857" max="3860" width="13.75" style="194" customWidth="1"/>
    <col min="3861" max="3873" width="5.375" style="194" customWidth="1"/>
    <col min="3874" max="3874" width="6.375" style="194" customWidth="1"/>
    <col min="3875" max="4096" width="5.375" style="194"/>
    <col min="4097" max="4097" width="8.375" style="194" customWidth="1"/>
    <col min="4098" max="4098" width="24.625" style="194" customWidth="1"/>
    <col min="4099" max="4110" width="12.375" style="194" customWidth="1"/>
    <col min="4111" max="4112" width="13.625" style="194" customWidth="1"/>
    <col min="4113" max="4116" width="13.75" style="194" customWidth="1"/>
    <col min="4117" max="4129" width="5.375" style="194" customWidth="1"/>
    <col min="4130" max="4130" width="6.375" style="194" customWidth="1"/>
    <col min="4131" max="4352" width="5.375" style="194"/>
    <col min="4353" max="4353" width="8.375" style="194" customWidth="1"/>
    <col min="4354" max="4354" width="24.625" style="194" customWidth="1"/>
    <col min="4355" max="4366" width="12.375" style="194" customWidth="1"/>
    <col min="4367" max="4368" width="13.625" style="194" customWidth="1"/>
    <col min="4369" max="4372" width="13.75" style="194" customWidth="1"/>
    <col min="4373" max="4385" width="5.375" style="194" customWidth="1"/>
    <col min="4386" max="4386" width="6.375" style="194" customWidth="1"/>
    <col min="4387" max="4608" width="5.375" style="194"/>
    <col min="4609" max="4609" width="8.375" style="194" customWidth="1"/>
    <col min="4610" max="4610" width="24.625" style="194" customWidth="1"/>
    <col min="4611" max="4622" width="12.375" style="194" customWidth="1"/>
    <col min="4623" max="4624" width="13.625" style="194" customWidth="1"/>
    <col min="4625" max="4628" width="13.75" style="194" customWidth="1"/>
    <col min="4629" max="4641" width="5.375" style="194" customWidth="1"/>
    <col min="4642" max="4642" width="6.375" style="194" customWidth="1"/>
    <col min="4643" max="4864" width="5.375" style="194"/>
    <col min="4865" max="4865" width="8.375" style="194" customWidth="1"/>
    <col min="4866" max="4866" width="24.625" style="194" customWidth="1"/>
    <col min="4867" max="4878" width="12.375" style="194" customWidth="1"/>
    <col min="4879" max="4880" width="13.625" style="194" customWidth="1"/>
    <col min="4881" max="4884" width="13.75" style="194" customWidth="1"/>
    <col min="4885" max="4897" width="5.375" style="194" customWidth="1"/>
    <col min="4898" max="4898" width="6.375" style="194" customWidth="1"/>
    <col min="4899" max="5120" width="5.375" style="194"/>
    <col min="5121" max="5121" width="8.375" style="194" customWidth="1"/>
    <col min="5122" max="5122" width="24.625" style="194" customWidth="1"/>
    <col min="5123" max="5134" width="12.375" style="194" customWidth="1"/>
    <col min="5135" max="5136" width="13.625" style="194" customWidth="1"/>
    <col min="5137" max="5140" width="13.75" style="194" customWidth="1"/>
    <col min="5141" max="5153" width="5.375" style="194" customWidth="1"/>
    <col min="5154" max="5154" width="6.375" style="194" customWidth="1"/>
    <col min="5155" max="5376" width="5.375" style="194"/>
    <col min="5377" max="5377" width="8.375" style="194" customWidth="1"/>
    <col min="5378" max="5378" width="24.625" style="194" customWidth="1"/>
    <col min="5379" max="5390" width="12.375" style="194" customWidth="1"/>
    <col min="5391" max="5392" width="13.625" style="194" customWidth="1"/>
    <col min="5393" max="5396" width="13.75" style="194" customWidth="1"/>
    <col min="5397" max="5409" width="5.375" style="194" customWidth="1"/>
    <col min="5410" max="5410" width="6.375" style="194" customWidth="1"/>
    <col min="5411" max="5632" width="5.375" style="194"/>
    <col min="5633" max="5633" width="8.375" style="194" customWidth="1"/>
    <col min="5634" max="5634" width="24.625" style="194" customWidth="1"/>
    <col min="5635" max="5646" width="12.375" style="194" customWidth="1"/>
    <col min="5647" max="5648" width="13.625" style="194" customWidth="1"/>
    <col min="5649" max="5652" width="13.75" style="194" customWidth="1"/>
    <col min="5653" max="5665" width="5.375" style="194" customWidth="1"/>
    <col min="5666" max="5666" width="6.375" style="194" customWidth="1"/>
    <col min="5667" max="5888" width="5.375" style="194"/>
    <col min="5889" max="5889" width="8.375" style="194" customWidth="1"/>
    <col min="5890" max="5890" width="24.625" style="194" customWidth="1"/>
    <col min="5891" max="5902" width="12.375" style="194" customWidth="1"/>
    <col min="5903" max="5904" width="13.625" style="194" customWidth="1"/>
    <col min="5905" max="5908" width="13.75" style="194" customWidth="1"/>
    <col min="5909" max="5921" width="5.375" style="194" customWidth="1"/>
    <col min="5922" max="5922" width="6.375" style="194" customWidth="1"/>
    <col min="5923" max="6144" width="5.375" style="194"/>
    <col min="6145" max="6145" width="8.375" style="194" customWidth="1"/>
    <col min="6146" max="6146" width="24.625" style="194" customWidth="1"/>
    <col min="6147" max="6158" width="12.375" style="194" customWidth="1"/>
    <col min="6159" max="6160" width="13.625" style="194" customWidth="1"/>
    <col min="6161" max="6164" width="13.75" style="194" customWidth="1"/>
    <col min="6165" max="6177" width="5.375" style="194" customWidth="1"/>
    <col min="6178" max="6178" width="6.375" style="194" customWidth="1"/>
    <col min="6179" max="6400" width="5.375" style="194"/>
    <col min="6401" max="6401" width="8.375" style="194" customWidth="1"/>
    <col min="6402" max="6402" width="24.625" style="194" customWidth="1"/>
    <col min="6403" max="6414" width="12.375" style="194" customWidth="1"/>
    <col min="6415" max="6416" width="13.625" style="194" customWidth="1"/>
    <col min="6417" max="6420" width="13.75" style="194" customWidth="1"/>
    <col min="6421" max="6433" width="5.375" style="194" customWidth="1"/>
    <col min="6434" max="6434" width="6.375" style="194" customWidth="1"/>
    <col min="6435" max="6656" width="5.375" style="194"/>
    <col min="6657" max="6657" width="8.375" style="194" customWidth="1"/>
    <col min="6658" max="6658" width="24.625" style="194" customWidth="1"/>
    <col min="6659" max="6670" width="12.375" style="194" customWidth="1"/>
    <col min="6671" max="6672" width="13.625" style="194" customWidth="1"/>
    <col min="6673" max="6676" width="13.75" style="194" customWidth="1"/>
    <col min="6677" max="6689" width="5.375" style="194" customWidth="1"/>
    <col min="6690" max="6690" width="6.375" style="194" customWidth="1"/>
    <col min="6691" max="6912" width="5.375" style="194"/>
    <col min="6913" max="6913" width="8.375" style="194" customWidth="1"/>
    <col min="6914" max="6914" width="24.625" style="194" customWidth="1"/>
    <col min="6915" max="6926" width="12.375" style="194" customWidth="1"/>
    <col min="6927" max="6928" width="13.625" style="194" customWidth="1"/>
    <col min="6929" max="6932" width="13.75" style="194" customWidth="1"/>
    <col min="6933" max="6945" width="5.375" style="194" customWidth="1"/>
    <col min="6946" max="6946" width="6.375" style="194" customWidth="1"/>
    <col min="6947" max="7168" width="5.375" style="194"/>
    <col min="7169" max="7169" width="8.375" style="194" customWidth="1"/>
    <col min="7170" max="7170" width="24.625" style="194" customWidth="1"/>
    <col min="7171" max="7182" width="12.375" style="194" customWidth="1"/>
    <col min="7183" max="7184" width="13.625" style="194" customWidth="1"/>
    <col min="7185" max="7188" width="13.75" style="194" customWidth="1"/>
    <col min="7189" max="7201" width="5.375" style="194" customWidth="1"/>
    <col min="7202" max="7202" width="6.375" style="194" customWidth="1"/>
    <col min="7203" max="7424" width="5.375" style="194"/>
    <col min="7425" max="7425" width="8.375" style="194" customWidth="1"/>
    <col min="7426" max="7426" width="24.625" style="194" customWidth="1"/>
    <col min="7427" max="7438" width="12.375" style="194" customWidth="1"/>
    <col min="7439" max="7440" width="13.625" style="194" customWidth="1"/>
    <col min="7441" max="7444" width="13.75" style="194" customWidth="1"/>
    <col min="7445" max="7457" width="5.375" style="194" customWidth="1"/>
    <col min="7458" max="7458" width="6.375" style="194" customWidth="1"/>
    <col min="7459" max="7680" width="5.375" style="194"/>
    <col min="7681" max="7681" width="8.375" style="194" customWidth="1"/>
    <col min="7682" max="7682" width="24.625" style="194" customWidth="1"/>
    <col min="7683" max="7694" width="12.375" style="194" customWidth="1"/>
    <col min="7695" max="7696" width="13.625" style="194" customWidth="1"/>
    <col min="7697" max="7700" width="13.75" style="194" customWidth="1"/>
    <col min="7701" max="7713" width="5.375" style="194" customWidth="1"/>
    <col min="7714" max="7714" width="6.375" style="194" customWidth="1"/>
    <col min="7715" max="7936" width="5.375" style="194"/>
    <col min="7937" max="7937" width="8.375" style="194" customWidth="1"/>
    <col min="7938" max="7938" width="24.625" style="194" customWidth="1"/>
    <col min="7939" max="7950" width="12.375" style="194" customWidth="1"/>
    <col min="7951" max="7952" width="13.625" style="194" customWidth="1"/>
    <col min="7953" max="7956" width="13.75" style="194" customWidth="1"/>
    <col min="7957" max="7969" width="5.375" style="194" customWidth="1"/>
    <col min="7970" max="7970" width="6.375" style="194" customWidth="1"/>
    <col min="7971" max="8192" width="5.375" style="194"/>
    <col min="8193" max="8193" width="8.375" style="194" customWidth="1"/>
    <col min="8194" max="8194" width="24.625" style="194" customWidth="1"/>
    <col min="8195" max="8206" width="12.375" style="194" customWidth="1"/>
    <col min="8207" max="8208" width="13.625" style="194" customWidth="1"/>
    <col min="8209" max="8212" width="13.75" style="194" customWidth="1"/>
    <col min="8213" max="8225" width="5.375" style="194" customWidth="1"/>
    <col min="8226" max="8226" width="6.375" style="194" customWidth="1"/>
    <col min="8227" max="8448" width="5.375" style="194"/>
    <col min="8449" max="8449" width="8.375" style="194" customWidth="1"/>
    <col min="8450" max="8450" width="24.625" style="194" customWidth="1"/>
    <col min="8451" max="8462" width="12.375" style="194" customWidth="1"/>
    <col min="8463" max="8464" width="13.625" style="194" customWidth="1"/>
    <col min="8465" max="8468" width="13.75" style="194" customWidth="1"/>
    <col min="8469" max="8481" width="5.375" style="194" customWidth="1"/>
    <col min="8482" max="8482" width="6.375" style="194" customWidth="1"/>
    <col min="8483" max="8704" width="5.375" style="194"/>
    <col min="8705" max="8705" width="8.375" style="194" customWidth="1"/>
    <col min="8706" max="8706" width="24.625" style="194" customWidth="1"/>
    <col min="8707" max="8718" width="12.375" style="194" customWidth="1"/>
    <col min="8719" max="8720" width="13.625" style="194" customWidth="1"/>
    <col min="8721" max="8724" width="13.75" style="194" customWidth="1"/>
    <col min="8725" max="8737" width="5.375" style="194" customWidth="1"/>
    <col min="8738" max="8738" width="6.375" style="194" customWidth="1"/>
    <col min="8739" max="8960" width="5.375" style="194"/>
    <col min="8961" max="8961" width="8.375" style="194" customWidth="1"/>
    <col min="8962" max="8962" width="24.625" style="194" customWidth="1"/>
    <col min="8963" max="8974" width="12.375" style="194" customWidth="1"/>
    <col min="8975" max="8976" width="13.625" style="194" customWidth="1"/>
    <col min="8977" max="8980" width="13.75" style="194" customWidth="1"/>
    <col min="8981" max="8993" width="5.375" style="194" customWidth="1"/>
    <col min="8994" max="8994" width="6.375" style="194" customWidth="1"/>
    <col min="8995" max="9216" width="5.375" style="194"/>
    <col min="9217" max="9217" width="8.375" style="194" customWidth="1"/>
    <col min="9218" max="9218" width="24.625" style="194" customWidth="1"/>
    <col min="9219" max="9230" width="12.375" style="194" customWidth="1"/>
    <col min="9231" max="9232" width="13.625" style="194" customWidth="1"/>
    <col min="9233" max="9236" width="13.75" style="194" customWidth="1"/>
    <col min="9237" max="9249" width="5.375" style="194" customWidth="1"/>
    <col min="9250" max="9250" width="6.375" style="194" customWidth="1"/>
    <col min="9251" max="9472" width="5.375" style="194"/>
    <col min="9473" max="9473" width="8.375" style="194" customWidth="1"/>
    <col min="9474" max="9474" width="24.625" style="194" customWidth="1"/>
    <col min="9475" max="9486" width="12.375" style="194" customWidth="1"/>
    <col min="9487" max="9488" width="13.625" style="194" customWidth="1"/>
    <col min="9489" max="9492" width="13.75" style="194" customWidth="1"/>
    <col min="9493" max="9505" width="5.375" style="194" customWidth="1"/>
    <col min="9506" max="9506" width="6.375" style="194" customWidth="1"/>
    <col min="9507" max="9728" width="5.375" style="194"/>
    <col min="9729" max="9729" width="8.375" style="194" customWidth="1"/>
    <col min="9730" max="9730" width="24.625" style="194" customWidth="1"/>
    <col min="9731" max="9742" width="12.375" style="194" customWidth="1"/>
    <col min="9743" max="9744" width="13.625" style="194" customWidth="1"/>
    <col min="9745" max="9748" width="13.75" style="194" customWidth="1"/>
    <col min="9749" max="9761" width="5.375" style="194" customWidth="1"/>
    <col min="9762" max="9762" width="6.375" style="194" customWidth="1"/>
    <col min="9763" max="9984" width="5.375" style="194"/>
    <col min="9985" max="9985" width="8.375" style="194" customWidth="1"/>
    <col min="9986" max="9986" width="24.625" style="194" customWidth="1"/>
    <col min="9987" max="9998" width="12.375" style="194" customWidth="1"/>
    <col min="9999" max="10000" width="13.625" style="194" customWidth="1"/>
    <col min="10001" max="10004" width="13.75" style="194" customWidth="1"/>
    <col min="10005" max="10017" width="5.375" style="194" customWidth="1"/>
    <col min="10018" max="10018" width="6.375" style="194" customWidth="1"/>
    <col min="10019" max="10240" width="5.375" style="194"/>
    <col min="10241" max="10241" width="8.375" style="194" customWidth="1"/>
    <col min="10242" max="10242" width="24.625" style="194" customWidth="1"/>
    <col min="10243" max="10254" width="12.375" style="194" customWidth="1"/>
    <col min="10255" max="10256" width="13.625" style="194" customWidth="1"/>
    <col min="10257" max="10260" width="13.75" style="194" customWidth="1"/>
    <col min="10261" max="10273" width="5.375" style="194" customWidth="1"/>
    <col min="10274" max="10274" width="6.375" style="194" customWidth="1"/>
    <col min="10275" max="10496" width="5.375" style="194"/>
    <col min="10497" max="10497" width="8.375" style="194" customWidth="1"/>
    <col min="10498" max="10498" width="24.625" style="194" customWidth="1"/>
    <col min="10499" max="10510" width="12.375" style="194" customWidth="1"/>
    <col min="10511" max="10512" width="13.625" style="194" customWidth="1"/>
    <col min="10513" max="10516" width="13.75" style="194" customWidth="1"/>
    <col min="10517" max="10529" width="5.375" style="194" customWidth="1"/>
    <col min="10530" max="10530" width="6.375" style="194" customWidth="1"/>
    <col min="10531" max="10752" width="5.375" style="194"/>
    <col min="10753" max="10753" width="8.375" style="194" customWidth="1"/>
    <col min="10754" max="10754" width="24.625" style="194" customWidth="1"/>
    <col min="10755" max="10766" width="12.375" style="194" customWidth="1"/>
    <col min="10767" max="10768" width="13.625" style="194" customWidth="1"/>
    <col min="10769" max="10772" width="13.75" style="194" customWidth="1"/>
    <col min="10773" max="10785" width="5.375" style="194" customWidth="1"/>
    <col min="10786" max="10786" width="6.375" style="194" customWidth="1"/>
    <col min="10787" max="11008" width="5.375" style="194"/>
    <col min="11009" max="11009" width="8.375" style="194" customWidth="1"/>
    <col min="11010" max="11010" width="24.625" style="194" customWidth="1"/>
    <col min="11011" max="11022" width="12.375" style="194" customWidth="1"/>
    <col min="11023" max="11024" width="13.625" style="194" customWidth="1"/>
    <col min="11025" max="11028" width="13.75" style="194" customWidth="1"/>
    <col min="11029" max="11041" width="5.375" style="194" customWidth="1"/>
    <col min="11042" max="11042" width="6.375" style="194" customWidth="1"/>
    <col min="11043" max="11264" width="5.375" style="194"/>
    <col min="11265" max="11265" width="8.375" style="194" customWidth="1"/>
    <col min="11266" max="11266" width="24.625" style="194" customWidth="1"/>
    <col min="11267" max="11278" width="12.375" style="194" customWidth="1"/>
    <col min="11279" max="11280" width="13.625" style="194" customWidth="1"/>
    <col min="11281" max="11284" width="13.75" style="194" customWidth="1"/>
    <col min="11285" max="11297" width="5.375" style="194" customWidth="1"/>
    <col min="11298" max="11298" width="6.375" style="194" customWidth="1"/>
    <col min="11299" max="11520" width="5.375" style="194"/>
    <col min="11521" max="11521" width="8.375" style="194" customWidth="1"/>
    <col min="11522" max="11522" width="24.625" style="194" customWidth="1"/>
    <col min="11523" max="11534" width="12.375" style="194" customWidth="1"/>
    <col min="11535" max="11536" width="13.625" style="194" customWidth="1"/>
    <col min="11537" max="11540" width="13.75" style="194" customWidth="1"/>
    <col min="11541" max="11553" width="5.375" style="194" customWidth="1"/>
    <col min="11554" max="11554" width="6.375" style="194" customWidth="1"/>
    <col min="11555" max="11776" width="5.375" style="194"/>
    <col min="11777" max="11777" width="8.375" style="194" customWidth="1"/>
    <col min="11778" max="11778" width="24.625" style="194" customWidth="1"/>
    <col min="11779" max="11790" width="12.375" style="194" customWidth="1"/>
    <col min="11791" max="11792" width="13.625" style="194" customWidth="1"/>
    <col min="11793" max="11796" width="13.75" style="194" customWidth="1"/>
    <col min="11797" max="11809" width="5.375" style="194" customWidth="1"/>
    <col min="11810" max="11810" width="6.375" style="194" customWidth="1"/>
    <col min="11811" max="12032" width="5.375" style="194"/>
    <col min="12033" max="12033" width="8.375" style="194" customWidth="1"/>
    <col min="12034" max="12034" width="24.625" style="194" customWidth="1"/>
    <col min="12035" max="12046" width="12.375" style="194" customWidth="1"/>
    <col min="12047" max="12048" width="13.625" style="194" customWidth="1"/>
    <col min="12049" max="12052" width="13.75" style="194" customWidth="1"/>
    <col min="12053" max="12065" width="5.375" style="194" customWidth="1"/>
    <col min="12066" max="12066" width="6.375" style="194" customWidth="1"/>
    <col min="12067" max="12288" width="5.375" style="194"/>
    <col min="12289" max="12289" width="8.375" style="194" customWidth="1"/>
    <col min="12290" max="12290" width="24.625" style="194" customWidth="1"/>
    <col min="12291" max="12302" width="12.375" style="194" customWidth="1"/>
    <col min="12303" max="12304" width="13.625" style="194" customWidth="1"/>
    <col min="12305" max="12308" width="13.75" style="194" customWidth="1"/>
    <col min="12309" max="12321" width="5.375" style="194" customWidth="1"/>
    <col min="12322" max="12322" width="6.375" style="194" customWidth="1"/>
    <col min="12323" max="12544" width="5.375" style="194"/>
    <col min="12545" max="12545" width="8.375" style="194" customWidth="1"/>
    <col min="12546" max="12546" width="24.625" style="194" customWidth="1"/>
    <col min="12547" max="12558" width="12.375" style="194" customWidth="1"/>
    <col min="12559" max="12560" width="13.625" style="194" customWidth="1"/>
    <col min="12561" max="12564" width="13.75" style="194" customWidth="1"/>
    <col min="12565" max="12577" width="5.375" style="194" customWidth="1"/>
    <col min="12578" max="12578" width="6.375" style="194" customWidth="1"/>
    <col min="12579" max="12800" width="5.375" style="194"/>
    <col min="12801" max="12801" width="8.375" style="194" customWidth="1"/>
    <col min="12802" max="12802" width="24.625" style="194" customWidth="1"/>
    <col min="12803" max="12814" width="12.375" style="194" customWidth="1"/>
    <col min="12815" max="12816" width="13.625" style="194" customWidth="1"/>
    <col min="12817" max="12820" width="13.75" style="194" customWidth="1"/>
    <col min="12821" max="12833" width="5.375" style="194" customWidth="1"/>
    <col min="12834" max="12834" width="6.375" style="194" customWidth="1"/>
    <col min="12835" max="13056" width="5.375" style="194"/>
    <col min="13057" max="13057" width="8.375" style="194" customWidth="1"/>
    <col min="13058" max="13058" width="24.625" style="194" customWidth="1"/>
    <col min="13059" max="13070" width="12.375" style="194" customWidth="1"/>
    <col min="13071" max="13072" width="13.625" style="194" customWidth="1"/>
    <col min="13073" max="13076" width="13.75" style="194" customWidth="1"/>
    <col min="13077" max="13089" width="5.375" style="194" customWidth="1"/>
    <col min="13090" max="13090" width="6.375" style="194" customWidth="1"/>
    <col min="13091" max="13312" width="5.375" style="194"/>
    <col min="13313" max="13313" width="8.375" style="194" customWidth="1"/>
    <col min="13314" max="13314" width="24.625" style="194" customWidth="1"/>
    <col min="13315" max="13326" width="12.375" style="194" customWidth="1"/>
    <col min="13327" max="13328" width="13.625" style="194" customWidth="1"/>
    <col min="13329" max="13332" width="13.75" style="194" customWidth="1"/>
    <col min="13333" max="13345" width="5.375" style="194" customWidth="1"/>
    <col min="13346" max="13346" width="6.375" style="194" customWidth="1"/>
    <col min="13347" max="13568" width="5.375" style="194"/>
    <col min="13569" max="13569" width="8.375" style="194" customWidth="1"/>
    <col min="13570" max="13570" width="24.625" style="194" customWidth="1"/>
    <col min="13571" max="13582" width="12.375" style="194" customWidth="1"/>
    <col min="13583" max="13584" width="13.625" style="194" customWidth="1"/>
    <col min="13585" max="13588" width="13.75" style="194" customWidth="1"/>
    <col min="13589" max="13601" width="5.375" style="194" customWidth="1"/>
    <col min="13602" max="13602" width="6.375" style="194" customWidth="1"/>
    <col min="13603" max="13824" width="5.375" style="194"/>
    <col min="13825" max="13825" width="8.375" style="194" customWidth="1"/>
    <col min="13826" max="13826" width="24.625" style="194" customWidth="1"/>
    <col min="13827" max="13838" width="12.375" style="194" customWidth="1"/>
    <col min="13839" max="13840" width="13.625" style="194" customWidth="1"/>
    <col min="13841" max="13844" width="13.75" style="194" customWidth="1"/>
    <col min="13845" max="13857" width="5.375" style="194" customWidth="1"/>
    <col min="13858" max="13858" width="6.375" style="194" customWidth="1"/>
    <col min="13859" max="14080" width="5.375" style="194"/>
    <col min="14081" max="14081" width="8.375" style="194" customWidth="1"/>
    <col min="14082" max="14082" width="24.625" style="194" customWidth="1"/>
    <col min="14083" max="14094" width="12.375" style="194" customWidth="1"/>
    <col min="14095" max="14096" width="13.625" style="194" customWidth="1"/>
    <col min="14097" max="14100" width="13.75" style="194" customWidth="1"/>
    <col min="14101" max="14113" width="5.375" style="194" customWidth="1"/>
    <col min="14114" max="14114" width="6.375" style="194" customWidth="1"/>
    <col min="14115" max="14336" width="5.375" style="194"/>
    <col min="14337" max="14337" width="8.375" style="194" customWidth="1"/>
    <col min="14338" max="14338" width="24.625" style="194" customWidth="1"/>
    <col min="14339" max="14350" width="12.375" style="194" customWidth="1"/>
    <col min="14351" max="14352" width="13.625" style="194" customWidth="1"/>
    <col min="14353" max="14356" width="13.75" style="194" customWidth="1"/>
    <col min="14357" max="14369" width="5.375" style="194" customWidth="1"/>
    <col min="14370" max="14370" width="6.375" style="194" customWidth="1"/>
    <col min="14371" max="14592" width="5.375" style="194"/>
    <col min="14593" max="14593" width="8.375" style="194" customWidth="1"/>
    <col min="14594" max="14594" width="24.625" style="194" customWidth="1"/>
    <col min="14595" max="14606" width="12.375" style="194" customWidth="1"/>
    <col min="14607" max="14608" width="13.625" style="194" customWidth="1"/>
    <col min="14609" max="14612" width="13.75" style="194" customWidth="1"/>
    <col min="14613" max="14625" width="5.375" style="194" customWidth="1"/>
    <col min="14626" max="14626" width="6.375" style="194" customWidth="1"/>
    <col min="14627" max="14848" width="5.375" style="194"/>
    <col min="14849" max="14849" width="8.375" style="194" customWidth="1"/>
    <col min="14850" max="14850" width="24.625" style="194" customWidth="1"/>
    <col min="14851" max="14862" width="12.375" style="194" customWidth="1"/>
    <col min="14863" max="14864" width="13.625" style="194" customWidth="1"/>
    <col min="14865" max="14868" width="13.75" style="194" customWidth="1"/>
    <col min="14869" max="14881" width="5.375" style="194" customWidth="1"/>
    <col min="14882" max="14882" width="6.375" style="194" customWidth="1"/>
    <col min="14883" max="15104" width="5.375" style="194"/>
    <col min="15105" max="15105" width="8.375" style="194" customWidth="1"/>
    <col min="15106" max="15106" width="24.625" style="194" customWidth="1"/>
    <col min="15107" max="15118" width="12.375" style="194" customWidth="1"/>
    <col min="15119" max="15120" width="13.625" style="194" customWidth="1"/>
    <col min="15121" max="15124" width="13.75" style="194" customWidth="1"/>
    <col min="15125" max="15137" width="5.375" style="194" customWidth="1"/>
    <col min="15138" max="15138" width="6.375" style="194" customWidth="1"/>
    <col min="15139" max="15360" width="5.375" style="194"/>
    <col min="15361" max="15361" width="8.375" style="194" customWidth="1"/>
    <col min="15362" max="15362" width="24.625" style="194" customWidth="1"/>
    <col min="15363" max="15374" width="12.375" style="194" customWidth="1"/>
    <col min="15375" max="15376" width="13.625" style="194" customWidth="1"/>
    <col min="15377" max="15380" width="13.75" style="194" customWidth="1"/>
    <col min="15381" max="15393" width="5.375" style="194" customWidth="1"/>
    <col min="15394" max="15394" width="6.375" style="194" customWidth="1"/>
    <col min="15395" max="15616" width="5.375" style="194"/>
    <col min="15617" max="15617" width="8.375" style="194" customWidth="1"/>
    <col min="15618" max="15618" width="24.625" style="194" customWidth="1"/>
    <col min="15619" max="15630" width="12.375" style="194" customWidth="1"/>
    <col min="15631" max="15632" width="13.625" style="194" customWidth="1"/>
    <col min="15633" max="15636" width="13.75" style="194" customWidth="1"/>
    <col min="15637" max="15649" width="5.375" style="194" customWidth="1"/>
    <col min="15650" max="15650" width="6.375" style="194" customWidth="1"/>
    <col min="15651" max="15872" width="5.375" style="194"/>
    <col min="15873" max="15873" width="8.375" style="194" customWidth="1"/>
    <col min="15874" max="15874" width="24.625" style="194" customWidth="1"/>
    <col min="15875" max="15886" width="12.375" style="194" customWidth="1"/>
    <col min="15887" max="15888" width="13.625" style="194" customWidth="1"/>
    <col min="15889" max="15892" width="13.75" style="194" customWidth="1"/>
    <col min="15893" max="15905" width="5.375" style="194" customWidth="1"/>
    <col min="15906" max="15906" width="6.375" style="194" customWidth="1"/>
    <col min="15907" max="16128" width="5.375" style="194"/>
    <col min="16129" max="16129" width="8.375" style="194" customWidth="1"/>
    <col min="16130" max="16130" width="24.625" style="194" customWidth="1"/>
    <col min="16131" max="16142" width="12.375" style="194" customWidth="1"/>
    <col min="16143" max="16144" width="13.625" style="194" customWidth="1"/>
    <col min="16145" max="16148" width="13.75" style="194" customWidth="1"/>
    <col min="16149" max="16161" width="5.375" style="194" customWidth="1"/>
    <col min="16162" max="16162" width="6.375" style="194" customWidth="1"/>
    <col min="16163" max="16384" width="5.375" style="194"/>
  </cols>
  <sheetData>
    <row r="1" spans="1:33" ht="23.25" customHeight="1">
      <c r="A1" s="569" t="s">
        <v>162</v>
      </c>
      <c r="B1" s="570"/>
      <c r="C1" s="193"/>
      <c r="T1" s="195" t="s">
        <v>1</v>
      </c>
    </row>
    <row r="2" spans="1:33" ht="23.25" customHeight="1">
      <c r="A2" s="8"/>
      <c r="B2" s="196"/>
      <c r="D2" s="571" t="s">
        <v>205</v>
      </c>
      <c r="E2" s="571"/>
      <c r="F2" s="571"/>
      <c r="G2" s="571"/>
      <c r="H2" s="571"/>
      <c r="I2" s="572"/>
      <c r="J2" s="572"/>
      <c r="K2" s="572"/>
      <c r="L2" s="572"/>
      <c r="M2" s="572"/>
      <c r="N2" s="572"/>
      <c r="O2" s="572"/>
      <c r="P2" s="572"/>
      <c r="T2" s="573"/>
    </row>
    <row r="3" spans="1:33" ht="23.25" customHeight="1">
      <c r="A3" s="8"/>
      <c r="B3" s="196"/>
      <c r="D3" s="572"/>
      <c r="E3" s="572"/>
      <c r="F3" s="572"/>
      <c r="G3" s="572"/>
      <c r="H3" s="572"/>
      <c r="I3" s="572"/>
      <c r="J3" s="572"/>
      <c r="K3" s="572"/>
      <c r="L3" s="572"/>
      <c r="M3" s="572"/>
      <c r="N3" s="572"/>
      <c r="O3" s="572"/>
      <c r="P3" s="572"/>
      <c r="T3" s="574"/>
    </row>
    <row r="4" spans="1:33" ht="8.25" customHeight="1">
      <c r="I4" s="197"/>
    </row>
    <row r="5" spans="1:33" ht="23.25" customHeight="1">
      <c r="A5" s="4"/>
      <c r="B5" s="131" t="s">
        <v>201</v>
      </c>
      <c r="C5" s="201"/>
      <c r="D5" s="4"/>
      <c r="E5" s="4"/>
      <c r="F5" s="4"/>
      <c r="G5" s="8"/>
      <c r="H5" s="8"/>
      <c r="I5" s="197"/>
      <c r="J5" s="343" t="s">
        <v>3</v>
      </c>
      <c r="K5" s="343"/>
      <c r="L5" s="343"/>
      <c r="M5" s="575" t="str">
        <f>IF(【1月】月集計表!AE5&lt;&gt;"",【1月】月集計表!AE5,"")</f>
        <v/>
      </c>
      <c r="N5" s="576"/>
      <c r="O5" s="576"/>
      <c r="P5" s="569" t="s">
        <v>4</v>
      </c>
      <c r="Q5" s="570"/>
      <c r="R5" s="577" t="str">
        <f>IF(【1月】月集計表!AM5&lt;&gt;"",【1月】月集計表!AM5,"")</f>
        <v/>
      </c>
      <c r="S5" s="577"/>
      <c r="T5" s="577"/>
      <c r="AE5" s="198"/>
    </row>
    <row r="6" spans="1:33" ht="23.25" customHeight="1">
      <c r="A6" s="4"/>
      <c r="C6" s="4"/>
      <c r="D6" s="4"/>
      <c r="E6" s="4"/>
      <c r="F6" s="4"/>
      <c r="G6" s="8"/>
      <c r="H6" s="8"/>
      <c r="I6" s="197"/>
      <c r="J6" s="133"/>
      <c r="K6" s="133"/>
      <c r="L6" s="133"/>
      <c r="M6" s="198"/>
      <c r="N6" s="198"/>
      <c r="O6" s="198"/>
      <c r="P6" s="133"/>
      <c r="Q6" s="133"/>
      <c r="R6" s="198"/>
      <c r="S6" s="198"/>
      <c r="T6" s="198"/>
      <c r="AE6" s="198"/>
    </row>
    <row r="7" spans="1:33" ht="23.25" customHeight="1">
      <c r="A7" s="4"/>
      <c r="B7" s="131" t="s">
        <v>163</v>
      </c>
      <c r="C7" s="131" t="s">
        <v>130</v>
      </c>
      <c r="D7" s="131" t="s">
        <v>131</v>
      </c>
      <c r="E7" s="131" t="s">
        <v>132</v>
      </c>
      <c r="F7" s="133"/>
      <c r="G7" s="133"/>
      <c r="H7" s="133"/>
      <c r="I7" s="133"/>
      <c r="J7" s="133"/>
      <c r="K7" s="133"/>
      <c r="L7" s="133"/>
      <c r="M7" s="198"/>
      <c r="N7" s="198"/>
      <c r="O7" s="198"/>
      <c r="P7" s="133"/>
      <c r="Q7" s="133"/>
      <c r="R7" s="198"/>
      <c r="S7" s="198"/>
      <c r="T7" s="198"/>
      <c r="AE7" s="198"/>
    </row>
    <row r="8" spans="1:33" ht="23.25" customHeight="1">
      <c r="A8" s="4"/>
      <c r="B8" s="131" t="s">
        <v>165</v>
      </c>
      <c r="C8" s="98">
        <f>'【年集計表（まとめ）】'!C8</f>
        <v>0</v>
      </c>
      <c r="D8" s="201"/>
      <c r="E8" s="201"/>
      <c r="F8" s="133"/>
      <c r="G8" s="133"/>
      <c r="H8" s="133"/>
      <c r="I8" s="133"/>
      <c r="J8" s="133"/>
      <c r="AG8" s="196"/>
    </row>
    <row r="9" spans="1:33" ht="23.25" hidden="1" customHeight="1">
      <c r="A9" s="4"/>
      <c r="B9" s="133"/>
      <c r="C9" s="133"/>
      <c r="D9" s="133"/>
      <c r="E9" s="133"/>
      <c r="F9" s="133"/>
      <c r="G9" s="133"/>
      <c r="H9" s="133"/>
      <c r="I9" s="133"/>
      <c r="J9" s="133"/>
      <c r="AG9" s="196"/>
    </row>
    <row r="10" spans="1:33" ht="23.25" hidden="1" customHeight="1">
      <c r="A10" s="4"/>
      <c r="B10" s="133"/>
      <c r="C10" s="133"/>
      <c r="D10" s="133"/>
      <c r="E10" s="133"/>
      <c r="AG10" s="196"/>
    </row>
    <row r="11" spans="1:33" ht="23.25" hidden="1" customHeight="1">
      <c r="A11" s="4"/>
      <c r="B11" s="133"/>
      <c r="C11" s="133"/>
      <c r="D11" s="133"/>
      <c r="E11" s="133"/>
      <c r="F11" s="8"/>
      <c r="G11" s="4"/>
      <c r="H11" s="4"/>
      <c r="AG11" s="196"/>
    </row>
    <row r="12" spans="1:33" s="207" customFormat="1" ht="23.25" customHeight="1" thickBot="1">
      <c r="A12" s="4"/>
      <c r="B12" s="4"/>
      <c r="C12" s="4"/>
      <c r="AG12" s="208"/>
    </row>
    <row r="13" spans="1:33" ht="26.25" customHeight="1" thickBot="1">
      <c r="A13" s="555" t="s">
        <v>5</v>
      </c>
      <c r="B13" s="209" t="s">
        <v>169</v>
      </c>
      <c r="C13" s="559"/>
      <c r="D13" s="560"/>
      <c r="E13" s="559"/>
      <c r="F13" s="568"/>
      <c r="G13" s="559"/>
      <c r="H13" s="560"/>
      <c r="I13" s="557" t="s">
        <v>170</v>
      </c>
      <c r="J13" s="558"/>
      <c r="K13" s="557" t="s">
        <v>171</v>
      </c>
      <c r="L13" s="558"/>
      <c r="M13" s="557" t="s">
        <v>172</v>
      </c>
      <c r="N13" s="558"/>
      <c r="O13" s="557" t="s">
        <v>173</v>
      </c>
      <c r="P13" s="558"/>
      <c r="Q13" s="310" t="s">
        <v>174</v>
      </c>
      <c r="R13" s="310"/>
      <c r="S13" s="563" t="s">
        <v>175</v>
      </c>
      <c r="T13" s="563"/>
    </row>
    <row r="14" spans="1:33" ht="26.25" customHeight="1" thickBot="1">
      <c r="A14" s="556"/>
      <c r="B14" s="209" t="s">
        <v>56</v>
      </c>
      <c r="C14" s="210"/>
      <c r="D14" s="210"/>
      <c r="E14" s="210"/>
      <c r="F14" s="211"/>
      <c r="G14" s="210"/>
      <c r="H14" s="210"/>
      <c r="I14" s="209" t="s">
        <v>38</v>
      </c>
      <c r="J14" s="209" t="s">
        <v>176</v>
      </c>
      <c r="K14" s="209" t="s">
        <v>38</v>
      </c>
      <c r="L14" s="209" t="s">
        <v>176</v>
      </c>
      <c r="M14" s="209" t="s">
        <v>38</v>
      </c>
      <c r="N14" s="209" t="s">
        <v>176</v>
      </c>
      <c r="O14" s="209" t="s">
        <v>38</v>
      </c>
      <c r="P14" s="209" t="s">
        <v>176</v>
      </c>
      <c r="Q14" s="209" t="s">
        <v>177</v>
      </c>
      <c r="R14" s="209" t="s">
        <v>178</v>
      </c>
      <c r="S14" s="212" t="s">
        <v>177</v>
      </c>
      <c r="T14" s="212" t="s">
        <v>178</v>
      </c>
    </row>
    <row r="15" spans="1:33" ht="26.25" customHeight="1">
      <c r="A15" s="583" t="s">
        <v>179</v>
      </c>
      <c r="B15" s="256" t="s">
        <v>180</v>
      </c>
      <c r="C15" s="213"/>
      <c r="D15" s="213"/>
      <c r="E15" s="213"/>
      <c r="F15" s="213"/>
      <c r="G15" s="213"/>
      <c r="H15" s="213"/>
      <c r="I15" s="257"/>
      <c r="J15" s="257"/>
      <c r="K15" s="257"/>
      <c r="L15" s="257"/>
      <c r="M15" s="257"/>
      <c r="N15" s="257"/>
      <c r="O15" s="257"/>
      <c r="P15" s="257"/>
      <c r="Q15" s="257"/>
      <c r="R15" s="258"/>
      <c r="S15" s="259"/>
      <c r="T15" s="260"/>
    </row>
    <row r="16" spans="1:33" ht="26.25" customHeight="1">
      <c r="A16" s="584"/>
      <c r="B16" s="261" t="s">
        <v>181</v>
      </c>
      <c r="C16" s="217"/>
      <c r="D16" s="217"/>
      <c r="E16" s="217"/>
      <c r="F16" s="217"/>
      <c r="G16" s="217"/>
      <c r="H16" s="217"/>
      <c r="I16" s="262"/>
      <c r="J16" s="262"/>
      <c r="K16" s="262"/>
      <c r="L16" s="262"/>
      <c r="M16" s="262"/>
      <c r="N16" s="262"/>
      <c r="O16" s="262"/>
      <c r="P16" s="262"/>
      <c r="Q16" s="262"/>
      <c r="R16" s="263"/>
      <c r="S16" s="264"/>
      <c r="T16" s="265"/>
    </row>
    <row r="17" spans="1:34" ht="26.25" customHeight="1">
      <c r="A17" s="584"/>
      <c r="B17" s="261" t="s">
        <v>182</v>
      </c>
      <c r="C17" s="217"/>
      <c r="D17" s="217"/>
      <c r="E17" s="217"/>
      <c r="F17" s="217"/>
      <c r="G17" s="217"/>
      <c r="H17" s="217"/>
      <c r="I17" s="262"/>
      <c r="J17" s="262"/>
      <c r="K17" s="262"/>
      <c r="L17" s="262"/>
      <c r="M17" s="262"/>
      <c r="N17" s="262"/>
      <c r="O17" s="262"/>
      <c r="P17" s="262"/>
      <c r="Q17" s="262"/>
      <c r="R17" s="263"/>
      <c r="S17" s="264"/>
      <c r="T17" s="265"/>
    </row>
    <row r="18" spans="1:34" ht="26.25" customHeight="1" thickBot="1">
      <c r="A18" s="585"/>
      <c r="B18" s="266" t="s">
        <v>183</v>
      </c>
      <c r="C18" s="222"/>
      <c r="D18" s="223"/>
      <c r="E18" s="222"/>
      <c r="F18" s="223"/>
      <c r="G18" s="223"/>
      <c r="H18" s="223"/>
      <c r="I18" s="267"/>
      <c r="J18" s="268"/>
      <c r="K18" s="267"/>
      <c r="L18" s="268"/>
      <c r="M18" s="267"/>
      <c r="N18" s="268"/>
      <c r="O18" s="267"/>
      <c r="P18" s="268"/>
      <c r="Q18" s="268"/>
      <c r="R18" s="269"/>
      <c r="S18" s="270"/>
      <c r="T18" s="228"/>
    </row>
    <row r="19" spans="1:34" ht="26.25" customHeight="1" thickBot="1">
      <c r="A19" s="537" t="s">
        <v>184</v>
      </c>
      <c r="B19" s="229" t="s">
        <v>185</v>
      </c>
      <c r="C19" s="539"/>
      <c r="D19" s="230"/>
      <c r="E19" s="539"/>
      <c r="F19" s="231"/>
      <c r="G19" s="539"/>
      <c r="H19" s="230"/>
      <c r="I19" s="533"/>
      <c r="J19" s="146">
        <f>【6月】月集計表!$AW$51</f>
        <v>0</v>
      </c>
      <c r="K19" s="533"/>
      <c r="L19" s="146">
        <f>【7月】月集計表!$AW$51</f>
        <v>0</v>
      </c>
      <c r="M19" s="533"/>
      <c r="N19" s="146">
        <f>【8月】月集計表!$AW$51</f>
        <v>0</v>
      </c>
      <c r="O19" s="533"/>
      <c r="P19" s="146">
        <f>【9月】月集計表!$AW$51</f>
        <v>0</v>
      </c>
      <c r="Q19" s="534"/>
      <c r="R19" s="146">
        <f>SUM(J19,L19,N19,P19)</f>
        <v>0</v>
      </c>
      <c r="S19" s="543"/>
      <c r="T19" s="232">
        <f>R19</f>
        <v>0</v>
      </c>
    </row>
    <row r="20" spans="1:34" ht="26.25" customHeight="1" thickBot="1">
      <c r="A20" s="537"/>
      <c r="B20" s="233" t="s">
        <v>186</v>
      </c>
      <c r="C20" s="539"/>
      <c r="D20" s="217"/>
      <c r="E20" s="539"/>
      <c r="F20" s="234"/>
      <c r="G20" s="539"/>
      <c r="H20" s="217"/>
      <c r="I20" s="533"/>
      <c r="J20" s="136">
        <f>ROUNDDOWN(J19*0.06,0)</f>
        <v>0</v>
      </c>
      <c r="K20" s="533"/>
      <c r="L20" s="136">
        <f>ROUNDDOWN(L19*0.06,0)</f>
        <v>0</v>
      </c>
      <c r="M20" s="533"/>
      <c r="N20" s="136">
        <f>ROUNDDOWN(N19*0.06,0)</f>
        <v>0</v>
      </c>
      <c r="O20" s="533"/>
      <c r="P20" s="136">
        <f>ROUNDDOWN(P19*0.06,0)</f>
        <v>0</v>
      </c>
      <c r="Q20" s="562"/>
      <c r="R20" s="136">
        <f t="shared" ref="R20:R28" si="0">SUM(J20,L20,N20,P20)</f>
        <v>0</v>
      </c>
      <c r="S20" s="544"/>
      <c r="T20" s="235">
        <f>R20</f>
        <v>0</v>
      </c>
    </row>
    <row r="21" spans="1:34" ht="26.25" customHeight="1" thickBot="1">
      <c r="A21" s="537"/>
      <c r="B21" s="271" t="s">
        <v>127</v>
      </c>
      <c r="C21" s="539"/>
      <c r="D21" s="217"/>
      <c r="E21" s="539"/>
      <c r="F21" s="234"/>
      <c r="G21" s="539"/>
      <c r="H21" s="217"/>
      <c r="I21" s="533"/>
      <c r="J21" s="262"/>
      <c r="K21" s="533"/>
      <c r="L21" s="262"/>
      <c r="M21" s="533"/>
      <c r="N21" s="262"/>
      <c r="O21" s="533"/>
      <c r="P21" s="262"/>
      <c r="Q21" s="562"/>
      <c r="R21" s="262"/>
      <c r="S21" s="544"/>
      <c r="T21" s="272"/>
    </row>
    <row r="22" spans="1:34" ht="26.25" customHeight="1" thickBot="1">
      <c r="A22" s="538"/>
      <c r="B22" s="233" t="s">
        <v>187</v>
      </c>
      <c r="C22" s="539"/>
      <c r="D22" s="217"/>
      <c r="E22" s="539"/>
      <c r="F22" s="234"/>
      <c r="G22" s="539"/>
      <c r="H22" s="217"/>
      <c r="I22" s="533"/>
      <c r="J22" s="136">
        <f>【6月】月集計表!$BA$51</f>
        <v>0</v>
      </c>
      <c r="K22" s="533"/>
      <c r="L22" s="136">
        <f>【7月】月集計表!$BA$51</f>
        <v>0</v>
      </c>
      <c r="M22" s="533"/>
      <c r="N22" s="136">
        <f>【8月】月集計表!$BA$51</f>
        <v>0</v>
      </c>
      <c r="O22" s="533"/>
      <c r="P22" s="136">
        <f>【9月】月集計表!$BA$51</f>
        <v>0</v>
      </c>
      <c r="Q22" s="562"/>
      <c r="R22" s="136">
        <f t="shared" si="0"/>
        <v>0</v>
      </c>
      <c r="S22" s="544"/>
      <c r="T22" s="235">
        <f>R22</f>
        <v>0</v>
      </c>
    </row>
    <row r="23" spans="1:34" ht="26.25" customHeight="1" thickBot="1">
      <c r="A23" s="580" t="s">
        <v>188</v>
      </c>
      <c r="B23" s="273" t="s">
        <v>189</v>
      </c>
      <c r="C23" s="539"/>
      <c r="D23" s="217"/>
      <c r="E23" s="539"/>
      <c r="F23" s="234"/>
      <c r="G23" s="539"/>
      <c r="H23" s="217"/>
      <c r="I23" s="533"/>
      <c r="J23" s="217"/>
      <c r="K23" s="533"/>
      <c r="L23" s="217"/>
      <c r="M23" s="533"/>
      <c r="N23" s="217"/>
      <c r="O23" s="533"/>
      <c r="P23" s="217"/>
      <c r="Q23" s="562"/>
      <c r="R23" s="217"/>
      <c r="S23" s="544"/>
      <c r="T23" s="272"/>
    </row>
    <row r="24" spans="1:34" ht="26.25" customHeight="1" thickBot="1">
      <c r="A24" s="581"/>
      <c r="B24" s="238" t="s">
        <v>190</v>
      </c>
      <c r="C24" s="539"/>
      <c r="D24" s="217"/>
      <c r="E24" s="539"/>
      <c r="F24" s="234"/>
      <c r="G24" s="539"/>
      <c r="H24" s="217"/>
      <c r="I24" s="533"/>
      <c r="J24" s="136">
        <f>【6月】月集計表!$BB$51</f>
        <v>0</v>
      </c>
      <c r="K24" s="533"/>
      <c r="L24" s="136">
        <f>【7月】月集計表!$BB$51</f>
        <v>0</v>
      </c>
      <c r="M24" s="533"/>
      <c r="N24" s="136">
        <f>【8月】月集計表!$BB$51</f>
        <v>0</v>
      </c>
      <c r="O24" s="533"/>
      <c r="P24" s="136">
        <f>【9月】月集計表!$BB$51</f>
        <v>0</v>
      </c>
      <c r="Q24" s="562"/>
      <c r="R24" s="136">
        <f t="shared" si="0"/>
        <v>0</v>
      </c>
      <c r="S24" s="544"/>
      <c r="T24" s="235">
        <f>IF(R24&gt;40000*SUM($C$8:$C$9),40000*SUM($C$8:$C$9),R24)</f>
        <v>0</v>
      </c>
    </row>
    <row r="25" spans="1:34" ht="26.25" customHeight="1" thickBot="1">
      <c r="A25" s="581"/>
      <c r="B25" s="273" t="s">
        <v>131</v>
      </c>
      <c r="C25" s="539"/>
      <c r="D25" s="217"/>
      <c r="E25" s="539"/>
      <c r="F25" s="234"/>
      <c r="G25" s="539"/>
      <c r="H25" s="217"/>
      <c r="I25" s="533"/>
      <c r="J25" s="262"/>
      <c r="K25" s="533"/>
      <c r="L25" s="262"/>
      <c r="M25" s="533"/>
      <c r="N25" s="262"/>
      <c r="O25" s="533"/>
      <c r="P25" s="262"/>
      <c r="Q25" s="562"/>
      <c r="R25" s="262"/>
      <c r="S25" s="544"/>
      <c r="T25" s="272"/>
    </row>
    <row r="26" spans="1:34" ht="26.25" customHeight="1" thickBot="1">
      <c r="A26" s="581"/>
      <c r="B26" s="273" t="s">
        <v>191</v>
      </c>
      <c r="C26" s="539"/>
      <c r="D26" s="217"/>
      <c r="E26" s="539"/>
      <c r="F26" s="234"/>
      <c r="G26" s="539"/>
      <c r="H26" s="217"/>
      <c r="I26" s="533"/>
      <c r="J26" s="262"/>
      <c r="K26" s="533"/>
      <c r="L26" s="262"/>
      <c r="M26" s="533"/>
      <c r="N26" s="262"/>
      <c r="O26" s="533"/>
      <c r="P26" s="262"/>
      <c r="Q26" s="562"/>
      <c r="R26" s="262"/>
      <c r="S26" s="544"/>
      <c r="T26" s="272"/>
    </row>
    <row r="27" spans="1:34" ht="26.25" customHeight="1" thickBot="1">
      <c r="A27" s="582"/>
      <c r="B27" s="273" t="s">
        <v>192</v>
      </c>
      <c r="C27" s="539"/>
      <c r="D27" s="217"/>
      <c r="E27" s="539"/>
      <c r="F27" s="234"/>
      <c r="G27" s="539"/>
      <c r="H27" s="217"/>
      <c r="I27" s="533"/>
      <c r="J27" s="262"/>
      <c r="K27" s="533"/>
      <c r="L27" s="262"/>
      <c r="M27" s="533"/>
      <c r="N27" s="262"/>
      <c r="O27" s="533"/>
      <c r="P27" s="262"/>
      <c r="Q27" s="562"/>
      <c r="R27" s="262"/>
      <c r="S27" s="544"/>
      <c r="T27" s="272"/>
    </row>
    <row r="28" spans="1:34" ht="26.25" customHeight="1" thickBot="1">
      <c r="A28" s="310" t="s">
        <v>193</v>
      </c>
      <c r="B28" s="310"/>
      <c r="C28" s="540"/>
      <c r="D28" s="217"/>
      <c r="E28" s="540"/>
      <c r="F28" s="234"/>
      <c r="G28" s="540"/>
      <c r="H28" s="217"/>
      <c r="I28" s="534"/>
      <c r="J28" s="136">
        <f>SUM(J18:J27)</f>
        <v>0</v>
      </c>
      <c r="K28" s="534"/>
      <c r="L28" s="136">
        <f>SUM(L18:L27)</f>
        <v>0</v>
      </c>
      <c r="M28" s="534"/>
      <c r="N28" s="136">
        <f>SUM(N18:N27)</f>
        <v>0</v>
      </c>
      <c r="O28" s="534"/>
      <c r="P28" s="136">
        <f>SUM(P18:P27)</f>
        <v>0</v>
      </c>
      <c r="Q28" s="562"/>
      <c r="R28" s="136">
        <f t="shared" si="0"/>
        <v>0</v>
      </c>
      <c r="S28" s="544"/>
      <c r="T28" s="239">
        <f>SUM(T18:T27)</f>
        <v>0</v>
      </c>
    </row>
    <row r="29" spans="1:34" s="208" customFormat="1" ht="26.25" customHeight="1" thickBot="1">
      <c r="A29" s="240"/>
      <c r="B29" s="240"/>
      <c r="C29" s="207"/>
      <c r="D29" s="241"/>
      <c r="E29" s="207"/>
      <c r="F29" s="241"/>
      <c r="G29" s="207"/>
      <c r="H29" s="241"/>
      <c r="I29" s="207"/>
      <c r="J29" s="241"/>
      <c r="K29" s="241"/>
      <c r="L29" s="241"/>
      <c r="M29" s="241"/>
      <c r="N29" s="241"/>
      <c r="O29" s="241"/>
      <c r="P29" s="241"/>
      <c r="Q29" s="241"/>
      <c r="R29" s="242"/>
      <c r="S29" s="241"/>
      <c r="T29" s="241"/>
      <c r="U29" s="241"/>
      <c r="V29" s="241"/>
      <c r="W29" s="241"/>
      <c r="X29" s="241"/>
      <c r="Y29" s="241"/>
      <c r="Z29" s="241"/>
      <c r="AA29" s="241"/>
      <c r="AB29" s="241"/>
      <c r="AC29" s="241"/>
      <c r="AD29" s="241"/>
      <c r="AE29" s="241"/>
      <c r="AF29" s="241"/>
      <c r="AG29" s="241"/>
      <c r="AH29" s="241"/>
    </row>
    <row r="30" spans="1:34" ht="26.25" customHeight="1" thickBot="1">
      <c r="A30" s="555" t="s">
        <v>5</v>
      </c>
      <c r="B30" s="209" t="s">
        <v>169</v>
      </c>
      <c r="C30" s="557" t="s">
        <v>194</v>
      </c>
      <c r="D30" s="558"/>
      <c r="E30" s="557" t="s">
        <v>195</v>
      </c>
      <c r="F30" s="558"/>
      <c r="G30" s="557" t="s">
        <v>196</v>
      </c>
      <c r="H30" s="558"/>
      <c r="I30" s="557" t="s">
        <v>197</v>
      </c>
      <c r="J30" s="558"/>
      <c r="K30" s="586"/>
      <c r="L30" s="587"/>
      <c r="M30" s="310" t="s">
        <v>198</v>
      </c>
      <c r="N30" s="542"/>
      <c r="O30" s="545" t="s">
        <v>199</v>
      </c>
      <c r="P30" s="545"/>
      <c r="Q30" s="546" t="s">
        <v>200</v>
      </c>
      <c r="R30" s="547"/>
      <c r="S30" s="547"/>
      <c r="T30" s="548"/>
    </row>
    <row r="31" spans="1:34" ht="26.25" customHeight="1" thickBot="1">
      <c r="A31" s="556"/>
      <c r="B31" s="209" t="s">
        <v>56</v>
      </c>
      <c r="C31" s="209" t="s">
        <v>38</v>
      </c>
      <c r="D31" s="209" t="s">
        <v>176</v>
      </c>
      <c r="E31" s="209" t="s">
        <v>38</v>
      </c>
      <c r="F31" s="209" t="s">
        <v>176</v>
      </c>
      <c r="G31" s="209" t="s">
        <v>38</v>
      </c>
      <c r="H31" s="209" t="s">
        <v>176</v>
      </c>
      <c r="I31" s="209" t="s">
        <v>38</v>
      </c>
      <c r="J31" s="209" t="s">
        <v>176</v>
      </c>
      <c r="K31" s="274"/>
      <c r="L31" s="274"/>
      <c r="M31" s="209" t="s">
        <v>177</v>
      </c>
      <c r="N31" s="243" t="s">
        <v>178</v>
      </c>
      <c r="O31" s="244" t="s">
        <v>177</v>
      </c>
      <c r="P31" s="244" t="s">
        <v>178</v>
      </c>
      <c r="Q31" s="549"/>
      <c r="R31" s="550"/>
      <c r="S31" s="550"/>
      <c r="T31" s="551"/>
    </row>
    <row r="32" spans="1:34" ht="26.25" customHeight="1">
      <c r="A32" s="583" t="s">
        <v>179</v>
      </c>
      <c r="B32" s="256" t="s">
        <v>180</v>
      </c>
      <c r="C32" s="213"/>
      <c r="D32" s="213"/>
      <c r="E32" s="213"/>
      <c r="F32" s="213"/>
      <c r="G32" s="213"/>
      <c r="H32" s="213"/>
      <c r="I32" s="213"/>
      <c r="J32" s="213"/>
      <c r="K32" s="257"/>
      <c r="L32" s="257"/>
      <c r="M32" s="213"/>
      <c r="N32" s="275"/>
      <c r="O32" s="276"/>
      <c r="P32" s="277"/>
      <c r="Q32" s="530"/>
      <c r="R32" s="531"/>
      <c r="S32" s="531"/>
      <c r="T32" s="532"/>
    </row>
    <row r="33" spans="1:20" ht="26.25" customHeight="1">
      <c r="A33" s="584"/>
      <c r="B33" s="261" t="s">
        <v>181</v>
      </c>
      <c r="C33" s="217"/>
      <c r="D33" s="217"/>
      <c r="E33" s="217"/>
      <c r="F33" s="217"/>
      <c r="G33" s="217"/>
      <c r="H33" s="217"/>
      <c r="I33" s="217"/>
      <c r="J33" s="217"/>
      <c r="K33" s="262"/>
      <c r="L33" s="262"/>
      <c r="M33" s="217"/>
      <c r="N33" s="234"/>
      <c r="O33" s="278"/>
      <c r="P33" s="279"/>
      <c r="Q33" s="530"/>
      <c r="R33" s="531"/>
      <c r="S33" s="531"/>
      <c r="T33" s="532"/>
    </row>
    <row r="34" spans="1:20" ht="26.25" customHeight="1">
      <c r="A34" s="584"/>
      <c r="B34" s="261" t="s">
        <v>182</v>
      </c>
      <c r="C34" s="217"/>
      <c r="D34" s="217"/>
      <c r="E34" s="217"/>
      <c r="F34" s="217"/>
      <c r="G34" s="217"/>
      <c r="H34" s="217"/>
      <c r="I34" s="217"/>
      <c r="J34" s="217"/>
      <c r="K34" s="262"/>
      <c r="L34" s="262"/>
      <c r="M34" s="217"/>
      <c r="N34" s="234"/>
      <c r="O34" s="278"/>
      <c r="P34" s="279"/>
      <c r="Q34" s="530"/>
      <c r="R34" s="531"/>
      <c r="S34" s="531"/>
      <c r="T34" s="532"/>
    </row>
    <row r="35" spans="1:20" ht="26.25" customHeight="1" thickBot="1">
      <c r="A35" s="585"/>
      <c r="B35" s="266" t="s">
        <v>183</v>
      </c>
      <c r="C35" s="222"/>
      <c r="D35" s="223"/>
      <c r="E35" s="222"/>
      <c r="F35" s="223"/>
      <c r="G35" s="222"/>
      <c r="H35" s="223"/>
      <c r="I35" s="222"/>
      <c r="J35" s="223"/>
      <c r="K35" s="267"/>
      <c r="L35" s="268"/>
      <c r="M35" s="222"/>
      <c r="N35" s="222"/>
      <c r="O35" s="280"/>
      <c r="P35" s="251"/>
      <c r="Q35" s="530"/>
      <c r="R35" s="531"/>
      <c r="S35" s="531"/>
      <c r="T35" s="532"/>
    </row>
    <row r="36" spans="1:20" ht="26.25" customHeight="1" thickBot="1">
      <c r="A36" s="537" t="s">
        <v>184</v>
      </c>
      <c r="B36" s="229" t="s">
        <v>185</v>
      </c>
      <c r="C36" s="533"/>
      <c r="D36" s="146">
        <f>【10月】月集計表!$AW$51</f>
        <v>0</v>
      </c>
      <c r="E36" s="533"/>
      <c r="F36" s="146">
        <f>【11月】月集計表!$AW$51</f>
        <v>0</v>
      </c>
      <c r="G36" s="533"/>
      <c r="H36" s="146">
        <f>【12月】月集計表!$AW$51</f>
        <v>0</v>
      </c>
      <c r="I36" s="533"/>
      <c r="J36" s="146">
        <f>【1月】月集計表!$AW$51</f>
        <v>0</v>
      </c>
      <c r="K36" s="578"/>
      <c r="L36" s="281"/>
      <c r="M36" s="533"/>
      <c r="N36" s="252">
        <f>SUM(D36,F36,H36,J36)</f>
        <v>0</v>
      </c>
      <c r="O36" s="535"/>
      <c r="P36" s="253">
        <f>N36+R19</f>
        <v>0</v>
      </c>
      <c r="Q36" s="530"/>
      <c r="R36" s="531"/>
      <c r="S36" s="531"/>
      <c r="T36" s="532"/>
    </row>
    <row r="37" spans="1:20" ht="26.25" customHeight="1" thickBot="1">
      <c r="A37" s="537"/>
      <c r="B37" s="233" t="s">
        <v>186</v>
      </c>
      <c r="C37" s="533"/>
      <c r="D37" s="136">
        <f>ROUNDDOWN(D36*0.06,0)</f>
        <v>0</v>
      </c>
      <c r="E37" s="533"/>
      <c r="F37" s="136">
        <f>ROUNDDOWN(F36*0.06,0)</f>
        <v>0</v>
      </c>
      <c r="G37" s="533"/>
      <c r="H37" s="136">
        <f>ROUNDDOWN(H36*0.06,0)</f>
        <v>0</v>
      </c>
      <c r="I37" s="533"/>
      <c r="J37" s="136">
        <f>ROUNDDOWN(J36*0.06,0)</f>
        <v>0</v>
      </c>
      <c r="K37" s="578"/>
      <c r="L37" s="262"/>
      <c r="M37" s="533"/>
      <c r="N37" s="218">
        <f t="shared" ref="N37:N45" si="1">SUM(D37,F37,H37,J37)</f>
        <v>0</v>
      </c>
      <c r="O37" s="536"/>
      <c r="P37" s="254">
        <f>N37+R20</f>
        <v>0</v>
      </c>
      <c r="Q37" s="530"/>
      <c r="R37" s="531"/>
      <c r="S37" s="531"/>
      <c r="T37" s="532"/>
    </row>
    <row r="38" spans="1:20" ht="26.25" customHeight="1" thickBot="1">
      <c r="A38" s="537"/>
      <c r="B38" s="271" t="s">
        <v>127</v>
      </c>
      <c r="C38" s="533"/>
      <c r="D38" s="262"/>
      <c r="E38" s="533"/>
      <c r="F38" s="262"/>
      <c r="G38" s="533"/>
      <c r="H38" s="262"/>
      <c r="I38" s="533"/>
      <c r="J38" s="262"/>
      <c r="K38" s="578"/>
      <c r="L38" s="262"/>
      <c r="M38" s="533"/>
      <c r="N38" s="282"/>
      <c r="O38" s="536"/>
      <c r="P38" s="283"/>
      <c r="Q38" s="530"/>
      <c r="R38" s="531"/>
      <c r="S38" s="531"/>
      <c r="T38" s="532"/>
    </row>
    <row r="39" spans="1:20" ht="26.25" customHeight="1" thickBot="1">
      <c r="A39" s="538"/>
      <c r="B39" s="233" t="s">
        <v>187</v>
      </c>
      <c r="C39" s="533"/>
      <c r="D39" s="136">
        <f>【10月】月集計表!$BA$51</f>
        <v>0</v>
      </c>
      <c r="E39" s="533"/>
      <c r="F39" s="136">
        <f>【11月】月集計表!$BA$51</f>
        <v>0</v>
      </c>
      <c r="G39" s="533"/>
      <c r="H39" s="136">
        <f>【12月】月集計表!$BA$51</f>
        <v>0</v>
      </c>
      <c r="I39" s="533"/>
      <c r="J39" s="136">
        <f>【1月】月集計表!$BA$51</f>
        <v>0</v>
      </c>
      <c r="K39" s="578"/>
      <c r="L39" s="262"/>
      <c r="M39" s="533"/>
      <c r="N39" s="218">
        <f t="shared" si="1"/>
        <v>0</v>
      </c>
      <c r="O39" s="536"/>
      <c r="P39" s="254">
        <f>N39+R22</f>
        <v>0</v>
      </c>
      <c r="Q39" s="530"/>
      <c r="R39" s="531"/>
      <c r="S39" s="531"/>
      <c r="T39" s="532"/>
    </row>
    <row r="40" spans="1:20" ht="26.25" customHeight="1" thickBot="1">
      <c r="A40" s="580" t="s">
        <v>188</v>
      </c>
      <c r="B40" s="273" t="s">
        <v>189</v>
      </c>
      <c r="C40" s="533"/>
      <c r="D40" s="217"/>
      <c r="E40" s="533"/>
      <c r="F40" s="217"/>
      <c r="G40" s="533"/>
      <c r="H40" s="217"/>
      <c r="I40" s="533"/>
      <c r="J40" s="217"/>
      <c r="K40" s="578"/>
      <c r="L40" s="262"/>
      <c r="M40" s="533"/>
      <c r="N40" s="234"/>
      <c r="O40" s="536"/>
      <c r="P40" s="283"/>
      <c r="Q40" s="530"/>
      <c r="R40" s="531"/>
      <c r="S40" s="531"/>
      <c r="T40" s="532"/>
    </row>
    <row r="41" spans="1:20" ht="26.25" customHeight="1" thickBot="1">
      <c r="A41" s="581"/>
      <c r="B41" s="238" t="s">
        <v>190</v>
      </c>
      <c r="C41" s="533"/>
      <c r="D41" s="136">
        <f>【10月】月集計表!$BB$51</f>
        <v>0</v>
      </c>
      <c r="E41" s="533"/>
      <c r="F41" s="136">
        <f>【11月】月集計表!$BB$51</f>
        <v>0</v>
      </c>
      <c r="G41" s="533"/>
      <c r="H41" s="136">
        <f>【12月】月集計表!$BB$51</f>
        <v>0</v>
      </c>
      <c r="I41" s="533"/>
      <c r="J41" s="136">
        <f>【1月】月集計表!$BB$51</f>
        <v>0</v>
      </c>
      <c r="K41" s="578"/>
      <c r="L41" s="262"/>
      <c r="M41" s="533"/>
      <c r="N41" s="218">
        <f t="shared" si="1"/>
        <v>0</v>
      </c>
      <c r="O41" s="536"/>
      <c r="P41" s="254">
        <f>IF(N41+R24&gt;40000*SUM($C$8:$C$9),40000*SUM($C$8:$C$9),N41+R24)</f>
        <v>0</v>
      </c>
      <c r="Q41" s="530"/>
      <c r="R41" s="531"/>
      <c r="S41" s="531"/>
      <c r="T41" s="532"/>
    </row>
    <row r="42" spans="1:20" ht="26.25" customHeight="1" thickBot="1">
      <c r="A42" s="581"/>
      <c r="B42" s="273" t="s">
        <v>131</v>
      </c>
      <c r="C42" s="533"/>
      <c r="D42" s="262"/>
      <c r="E42" s="533"/>
      <c r="F42" s="262"/>
      <c r="G42" s="533"/>
      <c r="H42" s="262"/>
      <c r="I42" s="533"/>
      <c r="J42" s="262"/>
      <c r="K42" s="578"/>
      <c r="L42" s="262"/>
      <c r="M42" s="533"/>
      <c r="N42" s="282"/>
      <c r="O42" s="536"/>
      <c r="P42" s="283"/>
      <c r="Q42" s="530"/>
      <c r="R42" s="531"/>
      <c r="S42" s="531"/>
      <c r="T42" s="532"/>
    </row>
    <row r="43" spans="1:20" ht="26.25" customHeight="1" thickBot="1">
      <c r="A43" s="581"/>
      <c r="B43" s="273" t="s">
        <v>191</v>
      </c>
      <c r="C43" s="533"/>
      <c r="D43" s="262"/>
      <c r="E43" s="533"/>
      <c r="F43" s="262"/>
      <c r="G43" s="533"/>
      <c r="H43" s="262"/>
      <c r="I43" s="533"/>
      <c r="J43" s="262"/>
      <c r="K43" s="578"/>
      <c r="L43" s="262"/>
      <c r="M43" s="533"/>
      <c r="N43" s="282"/>
      <c r="O43" s="536"/>
      <c r="P43" s="283"/>
      <c r="Q43" s="530"/>
      <c r="R43" s="531"/>
      <c r="S43" s="531"/>
      <c r="T43" s="532"/>
    </row>
    <row r="44" spans="1:20" ht="26.25" customHeight="1" thickBot="1">
      <c r="A44" s="582"/>
      <c r="B44" s="273" t="s">
        <v>192</v>
      </c>
      <c r="C44" s="533"/>
      <c r="D44" s="262"/>
      <c r="E44" s="533"/>
      <c r="F44" s="262"/>
      <c r="G44" s="533"/>
      <c r="H44" s="262"/>
      <c r="I44" s="533"/>
      <c r="J44" s="262"/>
      <c r="K44" s="578"/>
      <c r="L44" s="262"/>
      <c r="M44" s="533"/>
      <c r="N44" s="282"/>
      <c r="O44" s="536"/>
      <c r="P44" s="283"/>
      <c r="Q44" s="530"/>
      <c r="R44" s="531"/>
      <c r="S44" s="531"/>
      <c r="T44" s="532"/>
    </row>
    <row r="45" spans="1:20" ht="26.25" customHeight="1" thickBot="1">
      <c r="A45" s="310" t="s">
        <v>193</v>
      </c>
      <c r="B45" s="310"/>
      <c r="C45" s="534"/>
      <c r="D45" s="136">
        <f>SUM(D35:D44)</f>
        <v>0</v>
      </c>
      <c r="E45" s="534"/>
      <c r="F45" s="136">
        <f>SUM(F35:F44)</f>
        <v>0</v>
      </c>
      <c r="G45" s="534"/>
      <c r="H45" s="136">
        <f>SUM(H35:H44)</f>
        <v>0</v>
      </c>
      <c r="I45" s="534"/>
      <c r="J45" s="136">
        <f>SUM(J35:J44)</f>
        <v>0</v>
      </c>
      <c r="K45" s="579"/>
      <c r="L45" s="262"/>
      <c r="M45" s="534"/>
      <c r="N45" s="218">
        <f t="shared" si="1"/>
        <v>0</v>
      </c>
      <c r="O45" s="536"/>
      <c r="P45" s="255">
        <f>SUM(P35:P44)</f>
        <v>0</v>
      </c>
      <c r="Q45" s="530"/>
      <c r="R45" s="531"/>
      <c r="S45" s="531"/>
      <c r="T45" s="532"/>
    </row>
  </sheetData>
  <sheetProtection algorithmName="SHA-512" hashValue="ouqIArWMAxylT2PL0ji7LeV+ZvbUKjBuPIOhmB5FS9y7csWiqrsN99/QkoQKjYI/H91jRBuw4EtWQsuEPMv5qg==" saltValue="ElJVfH8oVqo2auuvWRzl2g==" spinCount="100000" sheet="1" objects="1" scenarios="1"/>
  <mergeCells count="64">
    <mergeCell ref="A1:B1"/>
    <mergeCell ref="D2:P3"/>
    <mergeCell ref="T2:T3"/>
    <mergeCell ref="J5:L5"/>
    <mergeCell ref="M5:O5"/>
    <mergeCell ref="P5:Q5"/>
    <mergeCell ref="R5:T5"/>
    <mergeCell ref="S13:T13"/>
    <mergeCell ref="A15:A18"/>
    <mergeCell ref="A19:A22"/>
    <mergeCell ref="C19:C28"/>
    <mergeCell ref="E19:E28"/>
    <mergeCell ref="G19:G28"/>
    <mergeCell ref="I19:I28"/>
    <mergeCell ref="A13:A14"/>
    <mergeCell ref="C13:D13"/>
    <mergeCell ref="E13:F13"/>
    <mergeCell ref="G13:H13"/>
    <mergeCell ref="I13:J13"/>
    <mergeCell ref="K13:L13"/>
    <mergeCell ref="A23:A27"/>
    <mergeCell ref="A28:B28"/>
    <mergeCell ref="M13:N13"/>
    <mergeCell ref="O13:P13"/>
    <mergeCell ref="Q13:R13"/>
    <mergeCell ref="K19:K28"/>
    <mergeCell ref="M19:M28"/>
    <mergeCell ref="O19:O28"/>
    <mergeCell ref="Q19:Q28"/>
    <mergeCell ref="S19:S28"/>
    <mergeCell ref="O30:P30"/>
    <mergeCell ref="Q30:T31"/>
    <mergeCell ref="A32:A35"/>
    <mergeCell ref="Q32:T32"/>
    <mergeCell ref="Q33:T33"/>
    <mergeCell ref="Q34:T34"/>
    <mergeCell ref="Q35:T35"/>
    <mergeCell ref="A30:A31"/>
    <mergeCell ref="C30:D30"/>
    <mergeCell ref="E30:F30"/>
    <mergeCell ref="G30:H30"/>
    <mergeCell ref="I30:J30"/>
    <mergeCell ref="K30:L30"/>
    <mergeCell ref="G36:G45"/>
    <mergeCell ref="I36:I45"/>
    <mergeCell ref="K36:K45"/>
    <mergeCell ref="A40:A44"/>
    <mergeCell ref="M30:N30"/>
    <mergeCell ref="Q44:T44"/>
    <mergeCell ref="A45:B45"/>
    <mergeCell ref="Q45:T45"/>
    <mergeCell ref="M36:M45"/>
    <mergeCell ref="O36:O45"/>
    <mergeCell ref="Q36:T36"/>
    <mergeCell ref="Q37:T37"/>
    <mergeCell ref="Q38:T38"/>
    <mergeCell ref="Q39:T39"/>
    <mergeCell ref="Q40:T40"/>
    <mergeCell ref="Q41:T41"/>
    <mergeCell ref="Q42:T42"/>
    <mergeCell ref="Q43:T43"/>
    <mergeCell ref="A36:A39"/>
    <mergeCell ref="C36:C45"/>
    <mergeCell ref="E36:E45"/>
  </mergeCells>
  <phoneticPr fontId="1"/>
  <conditionalFormatting sqref="C8">
    <cfRule type="containsBlanks" dxfId="11" priority="3" stopIfTrue="1">
      <formula>LEN(TRIM(C8))=0</formula>
    </cfRule>
  </conditionalFormatting>
  <conditionalFormatting sqref="Q32:T45">
    <cfRule type="expression" dxfId="10" priority="2" stopIfTrue="1">
      <formula>Q32=""</formula>
    </cfRule>
  </conditionalFormatting>
  <conditionalFormatting sqref="M5 R5">
    <cfRule type="expression" dxfId="9" priority="1" stopIfTrue="1">
      <formula>M5=""</formula>
    </cfRule>
  </conditionalFormatting>
  <printOptions horizontalCentered="1" verticalCentered="1"/>
  <pageMargins left="0" right="0" top="0.59055118110236227" bottom="0.19685039370078741" header="0" footer="0"/>
  <pageSetup paperSize="9" scale="55"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FF00"/>
    <pageSetUpPr fitToPage="1"/>
  </sheetPr>
  <dimension ref="A1:AH45"/>
  <sheetViews>
    <sheetView view="pageBreakPreview" topLeftCell="C30" zoomScale="70" zoomScaleNormal="25" zoomScaleSheetLayoutView="70" workbookViewId="0">
      <selection activeCell="P40" sqref="P40"/>
    </sheetView>
  </sheetViews>
  <sheetFormatPr defaultColWidth="5.375" defaultRowHeight="15" customHeight="1"/>
  <cols>
    <col min="1" max="1" width="8.375" style="194" customWidth="1"/>
    <col min="2" max="2" width="24.625" style="194" customWidth="1"/>
    <col min="3" max="14" width="12.375" style="194" customWidth="1"/>
    <col min="15" max="16" width="13.625" style="194" customWidth="1"/>
    <col min="17" max="20" width="13.75" style="194" customWidth="1"/>
    <col min="21" max="33" width="5.375" style="194" customWidth="1"/>
    <col min="34" max="34" width="6.375" style="194" customWidth="1"/>
    <col min="35" max="256" width="5.375" style="194"/>
    <col min="257" max="257" width="8.375" style="194" customWidth="1"/>
    <col min="258" max="258" width="24.625" style="194" customWidth="1"/>
    <col min="259" max="270" width="12.375" style="194" customWidth="1"/>
    <col min="271" max="272" width="13.625" style="194" customWidth="1"/>
    <col min="273" max="276" width="13.75" style="194" customWidth="1"/>
    <col min="277" max="289" width="5.375" style="194" customWidth="1"/>
    <col min="290" max="290" width="6.375" style="194" customWidth="1"/>
    <col min="291" max="512" width="5.375" style="194"/>
    <col min="513" max="513" width="8.375" style="194" customWidth="1"/>
    <col min="514" max="514" width="24.625" style="194" customWidth="1"/>
    <col min="515" max="526" width="12.375" style="194" customWidth="1"/>
    <col min="527" max="528" width="13.625" style="194" customWidth="1"/>
    <col min="529" max="532" width="13.75" style="194" customWidth="1"/>
    <col min="533" max="545" width="5.375" style="194" customWidth="1"/>
    <col min="546" max="546" width="6.375" style="194" customWidth="1"/>
    <col min="547" max="768" width="5.375" style="194"/>
    <col min="769" max="769" width="8.375" style="194" customWidth="1"/>
    <col min="770" max="770" width="24.625" style="194" customWidth="1"/>
    <col min="771" max="782" width="12.375" style="194" customWidth="1"/>
    <col min="783" max="784" width="13.625" style="194" customWidth="1"/>
    <col min="785" max="788" width="13.75" style="194" customWidth="1"/>
    <col min="789" max="801" width="5.375" style="194" customWidth="1"/>
    <col min="802" max="802" width="6.375" style="194" customWidth="1"/>
    <col min="803" max="1024" width="5.375" style="194"/>
    <col min="1025" max="1025" width="8.375" style="194" customWidth="1"/>
    <col min="1026" max="1026" width="24.625" style="194" customWidth="1"/>
    <col min="1027" max="1038" width="12.375" style="194" customWidth="1"/>
    <col min="1039" max="1040" width="13.625" style="194" customWidth="1"/>
    <col min="1041" max="1044" width="13.75" style="194" customWidth="1"/>
    <col min="1045" max="1057" width="5.375" style="194" customWidth="1"/>
    <col min="1058" max="1058" width="6.375" style="194" customWidth="1"/>
    <col min="1059" max="1280" width="5.375" style="194"/>
    <col min="1281" max="1281" width="8.375" style="194" customWidth="1"/>
    <col min="1282" max="1282" width="24.625" style="194" customWidth="1"/>
    <col min="1283" max="1294" width="12.375" style="194" customWidth="1"/>
    <col min="1295" max="1296" width="13.625" style="194" customWidth="1"/>
    <col min="1297" max="1300" width="13.75" style="194" customWidth="1"/>
    <col min="1301" max="1313" width="5.375" style="194" customWidth="1"/>
    <col min="1314" max="1314" width="6.375" style="194" customWidth="1"/>
    <col min="1315" max="1536" width="5.375" style="194"/>
    <col min="1537" max="1537" width="8.375" style="194" customWidth="1"/>
    <col min="1538" max="1538" width="24.625" style="194" customWidth="1"/>
    <col min="1539" max="1550" width="12.375" style="194" customWidth="1"/>
    <col min="1551" max="1552" width="13.625" style="194" customWidth="1"/>
    <col min="1553" max="1556" width="13.75" style="194" customWidth="1"/>
    <col min="1557" max="1569" width="5.375" style="194" customWidth="1"/>
    <col min="1570" max="1570" width="6.375" style="194" customWidth="1"/>
    <col min="1571" max="1792" width="5.375" style="194"/>
    <col min="1793" max="1793" width="8.375" style="194" customWidth="1"/>
    <col min="1794" max="1794" width="24.625" style="194" customWidth="1"/>
    <col min="1795" max="1806" width="12.375" style="194" customWidth="1"/>
    <col min="1807" max="1808" width="13.625" style="194" customWidth="1"/>
    <col min="1809" max="1812" width="13.75" style="194" customWidth="1"/>
    <col min="1813" max="1825" width="5.375" style="194" customWidth="1"/>
    <col min="1826" max="1826" width="6.375" style="194" customWidth="1"/>
    <col min="1827" max="2048" width="5.375" style="194"/>
    <col min="2049" max="2049" width="8.375" style="194" customWidth="1"/>
    <col min="2050" max="2050" width="24.625" style="194" customWidth="1"/>
    <col min="2051" max="2062" width="12.375" style="194" customWidth="1"/>
    <col min="2063" max="2064" width="13.625" style="194" customWidth="1"/>
    <col min="2065" max="2068" width="13.75" style="194" customWidth="1"/>
    <col min="2069" max="2081" width="5.375" style="194" customWidth="1"/>
    <col min="2082" max="2082" width="6.375" style="194" customWidth="1"/>
    <col min="2083" max="2304" width="5.375" style="194"/>
    <col min="2305" max="2305" width="8.375" style="194" customWidth="1"/>
    <col min="2306" max="2306" width="24.625" style="194" customWidth="1"/>
    <col min="2307" max="2318" width="12.375" style="194" customWidth="1"/>
    <col min="2319" max="2320" width="13.625" style="194" customWidth="1"/>
    <col min="2321" max="2324" width="13.75" style="194" customWidth="1"/>
    <col min="2325" max="2337" width="5.375" style="194" customWidth="1"/>
    <col min="2338" max="2338" width="6.375" style="194" customWidth="1"/>
    <col min="2339" max="2560" width="5.375" style="194"/>
    <col min="2561" max="2561" width="8.375" style="194" customWidth="1"/>
    <col min="2562" max="2562" width="24.625" style="194" customWidth="1"/>
    <col min="2563" max="2574" width="12.375" style="194" customWidth="1"/>
    <col min="2575" max="2576" width="13.625" style="194" customWidth="1"/>
    <col min="2577" max="2580" width="13.75" style="194" customWidth="1"/>
    <col min="2581" max="2593" width="5.375" style="194" customWidth="1"/>
    <col min="2594" max="2594" width="6.375" style="194" customWidth="1"/>
    <col min="2595" max="2816" width="5.375" style="194"/>
    <col min="2817" max="2817" width="8.375" style="194" customWidth="1"/>
    <col min="2818" max="2818" width="24.625" style="194" customWidth="1"/>
    <col min="2819" max="2830" width="12.375" style="194" customWidth="1"/>
    <col min="2831" max="2832" width="13.625" style="194" customWidth="1"/>
    <col min="2833" max="2836" width="13.75" style="194" customWidth="1"/>
    <col min="2837" max="2849" width="5.375" style="194" customWidth="1"/>
    <col min="2850" max="2850" width="6.375" style="194" customWidth="1"/>
    <col min="2851" max="3072" width="5.375" style="194"/>
    <col min="3073" max="3073" width="8.375" style="194" customWidth="1"/>
    <col min="3074" max="3074" width="24.625" style="194" customWidth="1"/>
    <col min="3075" max="3086" width="12.375" style="194" customWidth="1"/>
    <col min="3087" max="3088" width="13.625" style="194" customWidth="1"/>
    <col min="3089" max="3092" width="13.75" style="194" customWidth="1"/>
    <col min="3093" max="3105" width="5.375" style="194" customWidth="1"/>
    <col min="3106" max="3106" width="6.375" style="194" customWidth="1"/>
    <col min="3107" max="3328" width="5.375" style="194"/>
    <col min="3329" max="3329" width="8.375" style="194" customWidth="1"/>
    <col min="3330" max="3330" width="24.625" style="194" customWidth="1"/>
    <col min="3331" max="3342" width="12.375" style="194" customWidth="1"/>
    <col min="3343" max="3344" width="13.625" style="194" customWidth="1"/>
    <col min="3345" max="3348" width="13.75" style="194" customWidth="1"/>
    <col min="3349" max="3361" width="5.375" style="194" customWidth="1"/>
    <col min="3362" max="3362" width="6.375" style="194" customWidth="1"/>
    <col min="3363" max="3584" width="5.375" style="194"/>
    <col min="3585" max="3585" width="8.375" style="194" customWidth="1"/>
    <col min="3586" max="3586" width="24.625" style="194" customWidth="1"/>
    <col min="3587" max="3598" width="12.375" style="194" customWidth="1"/>
    <col min="3599" max="3600" width="13.625" style="194" customWidth="1"/>
    <col min="3601" max="3604" width="13.75" style="194" customWidth="1"/>
    <col min="3605" max="3617" width="5.375" style="194" customWidth="1"/>
    <col min="3618" max="3618" width="6.375" style="194" customWidth="1"/>
    <col min="3619" max="3840" width="5.375" style="194"/>
    <col min="3841" max="3841" width="8.375" style="194" customWidth="1"/>
    <col min="3842" max="3842" width="24.625" style="194" customWidth="1"/>
    <col min="3843" max="3854" width="12.375" style="194" customWidth="1"/>
    <col min="3855" max="3856" width="13.625" style="194" customWidth="1"/>
    <col min="3857" max="3860" width="13.75" style="194" customWidth="1"/>
    <col min="3861" max="3873" width="5.375" style="194" customWidth="1"/>
    <col min="3874" max="3874" width="6.375" style="194" customWidth="1"/>
    <col min="3875" max="4096" width="5.375" style="194"/>
    <col min="4097" max="4097" width="8.375" style="194" customWidth="1"/>
    <col min="4098" max="4098" width="24.625" style="194" customWidth="1"/>
    <col min="4099" max="4110" width="12.375" style="194" customWidth="1"/>
    <col min="4111" max="4112" width="13.625" style="194" customWidth="1"/>
    <col min="4113" max="4116" width="13.75" style="194" customWidth="1"/>
    <col min="4117" max="4129" width="5.375" style="194" customWidth="1"/>
    <col min="4130" max="4130" width="6.375" style="194" customWidth="1"/>
    <col min="4131" max="4352" width="5.375" style="194"/>
    <col min="4353" max="4353" width="8.375" style="194" customWidth="1"/>
    <col min="4354" max="4354" width="24.625" style="194" customWidth="1"/>
    <col min="4355" max="4366" width="12.375" style="194" customWidth="1"/>
    <col min="4367" max="4368" width="13.625" style="194" customWidth="1"/>
    <col min="4369" max="4372" width="13.75" style="194" customWidth="1"/>
    <col min="4373" max="4385" width="5.375" style="194" customWidth="1"/>
    <col min="4386" max="4386" width="6.375" style="194" customWidth="1"/>
    <col min="4387" max="4608" width="5.375" style="194"/>
    <col min="4609" max="4609" width="8.375" style="194" customWidth="1"/>
    <col min="4610" max="4610" width="24.625" style="194" customWidth="1"/>
    <col min="4611" max="4622" width="12.375" style="194" customWidth="1"/>
    <col min="4623" max="4624" width="13.625" style="194" customWidth="1"/>
    <col min="4625" max="4628" width="13.75" style="194" customWidth="1"/>
    <col min="4629" max="4641" width="5.375" style="194" customWidth="1"/>
    <col min="4642" max="4642" width="6.375" style="194" customWidth="1"/>
    <col min="4643" max="4864" width="5.375" style="194"/>
    <col min="4865" max="4865" width="8.375" style="194" customWidth="1"/>
    <col min="4866" max="4866" width="24.625" style="194" customWidth="1"/>
    <col min="4867" max="4878" width="12.375" style="194" customWidth="1"/>
    <col min="4879" max="4880" width="13.625" style="194" customWidth="1"/>
    <col min="4881" max="4884" width="13.75" style="194" customWidth="1"/>
    <col min="4885" max="4897" width="5.375" style="194" customWidth="1"/>
    <col min="4898" max="4898" width="6.375" style="194" customWidth="1"/>
    <col min="4899" max="5120" width="5.375" style="194"/>
    <col min="5121" max="5121" width="8.375" style="194" customWidth="1"/>
    <col min="5122" max="5122" width="24.625" style="194" customWidth="1"/>
    <col min="5123" max="5134" width="12.375" style="194" customWidth="1"/>
    <col min="5135" max="5136" width="13.625" style="194" customWidth="1"/>
    <col min="5137" max="5140" width="13.75" style="194" customWidth="1"/>
    <col min="5141" max="5153" width="5.375" style="194" customWidth="1"/>
    <col min="5154" max="5154" width="6.375" style="194" customWidth="1"/>
    <col min="5155" max="5376" width="5.375" style="194"/>
    <col min="5377" max="5377" width="8.375" style="194" customWidth="1"/>
    <col min="5378" max="5378" width="24.625" style="194" customWidth="1"/>
    <col min="5379" max="5390" width="12.375" style="194" customWidth="1"/>
    <col min="5391" max="5392" width="13.625" style="194" customWidth="1"/>
    <col min="5393" max="5396" width="13.75" style="194" customWidth="1"/>
    <col min="5397" max="5409" width="5.375" style="194" customWidth="1"/>
    <col min="5410" max="5410" width="6.375" style="194" customWidth="1"/>
    <col min="5411" max="5632" width="5.375" style="194"/>
    <col min="5633" max="5633" width="8.375" style="194" customWidth="1"/>
    <col min="5634" max="5634" width="24.625" style="194" customWidth="1"/>
    <col min="5635" max="5646" width="12.375" style="194" customWidth="1"/>
    <col min="5647" max="5648" width="13.625" style="194" customWidth="1"/>
    <col min="5649" max="5652" width="13.75" style="194" customWidth="1"/>
    <col min="5653" max="5665" width="5.375" style="194" customWidth="1"/>
    <col min="5666" max="5666" width="6.375" style="194" customWidth="1"/>
    <col min="5667" max="5888" width="5.375" style="194"/>
    <col min="5889" max="5889" width="8.375" style="194" customWidth="1"/>
    <col min="5890" max="5890" width="24.625" style="194" customWidth="1"/>
    <col min="5891" max="5902" width="12.375" style="194" customWidth="1"/>
    <col min="5903" max="5904" width="13.625" style="194" customWidth="1"/>
    <col min="5905" max="5908" width="13.75" style="194" customWidth="1"/>
    <col min="5909" max="5921" width="5.375" style="194" customWidth="1"/>
    <col min="5922" max="5922" width="6.375" style="194" customWidth="1"/>
    <col min="5923" max="6144" width="5.375" style="194"/>
    <col min="6145" max="6145" width="8.375" style="194" customWidth="1"/>
    <col min="6146" max="6146" width="24.625" style="194" customWidth="1"/>
    <col min="6147" max="6158" width="12.375" style="194" customWidth="1"/>
    <col min="6159" max="6160" width="13.625" style="194" customWidth="1"/>
    <col min="6161" max="6164" width="13.75" style="194" customWidth="1"/>
    <col min="6165" max="6177" width="5.375" style="194" customWidth="1"/>
    <col min="6178" max="6178" width="6.375" style="194" customWidth="1"/>
    <col min="6179" max="6400" width="5.375" style="194"/>
    <col min="6401" max="6401" width="8.375" style="194" customWidth="1"/>
    <col min="6402" max="6402" width="24.625" style="194" customWidth="1"/>
    <col min="6403" max="6414" width="12.375" style="194" customWidth="1"/>
    <col min="6415" max="6416" width="13.625" style="194" customWidth="1"/>
    <col min="6417" max="6420" width="13.75" style="194" customWidth="1"/>
    <col min="6421" max="6433" width="5.375" style="194" customWidth="1"/>
    <col min="6434" max="6434" width="6.375" style="194" customWidth="1"/>
    <col min="6435" max="6656" width="5.375" style="194"/>
    <col min="6657" max="6657" width="8.375" style="194" customWidth="1"/>
    <col min="6658" max="6658" width="24.625" style="194" customWidth="1"/>
    <col min="6659" max="6670" width="12.375" style="194" customWidth="1"/>
    <col min="6671" max="6672" width="13.625" style="194" customWidth="1"/>
    <col min="6673" max="6676" width="13.75" style="194" customWidth="1"/>
    <col min="6677" max="6689" width="5.375" style="194" customWidth="1"/>
    <col min="6690" max="6690" width="6.375" style="194" customWidth="1"/>
    <col min="6691" max="6912" width="5.375" style="194"/>
    <col min="6913" max="6913" width="8.375" style="194" customWidth="1"/>
    <col min="6914" max="6914" width="24.625" style="194" customWidth="1"/>
    <col min="6915" max="6926" width="12.375" style="194" customWidth="1"/>
    <col min="6927" max="6928" width="13.625" style="194" customWidth="1"/>
    <col min="6929" max="6932" width="13.75" style="194" customWidth="1"/>
    <col min="6933" max="6945" width="5.375" style="194" customWidth="1"/>
    <col min="6946" max="6946" width="6.375" style="194" customWidth="1"/>
    <col min="6947" max="7168" width="5.375" style="194"/>
    <col min="7169" max="7169" width="8.375" style="194" customWidth="1"/>
    <col min="7170" max="7170" width="24.625" style="194" customWidth="1"/>
    <col min="7171" max="7182" width="12.375" style="194" customWidth="1"/>
    <col min="7183" max="7184" width="13.625" style="194" customWidth="1"/>
    <col min="7185" max="7188" width="13.75" style="194" customWidth="1"/>
    <col min="7189" max="7201" width="5.375" style="194" customWidth="1"/>
    <col min="7202" max="7202" width="6.375" style="194" customWidth="1"/>
    <col min="7203" max="7424" width="5.375" style="194"/>
    <col min="7425" max="7425" width="8.375" style="194" customWidth="1"/>
    <col min="7426" max="7426" width="24.625" style="194" customWidth="1"/>
    <col min="7427" max="7438" width="12.375" style="194" customWidth="1"/>
    <col min="7439" max="7440" width="13.625" style="194" customWidth="1"/>
    <col min="7441" max="7444" width="13.75" style="194" customWidth="1"/>
    <col min="7445" max="7457" width="5.375" style="194" customWidth="1"/>
    <col min="7458" max="7458" width="6.375" style="194" customWidth="1"/>
    <col min="7459" max="7680" width="5.375" style="194"/>
    <col min="7681" max="7681" width="8.375" style="194" customWidth="1"/>
    <col min="7682" max="7682" width="24.625" style="194" customWidth="1"/>
    <col min="7683" max="7694" width="12.375" style="194" customWidth="1"/>
    <col min="7695" max="7696" width="13.625" style="194" customWidth="1"/>
    <col min="7697" max="7700" width="13.75" style="194" customWidth="1"/>
    <col min="7701" max="7713" width="5.375" style="194" customWidth="1"/>
    <col min="7714" max="7714" width="6.375" style="194" customWidth="1"/>
    <col min="7715" max="7936" width="5.375" style="194"/>
    <col min="7937" max="7937" width="8.375" style="194" customWidth="1"/>
    <col min="7938" max="7938" width="24.625" style="194" customWidth="1"/>
    <col min="7939" max="7950" width="12.375" style="194" customWidth="1"/>
    <col min="7951" max="7952" width="13.625" style="194" customWidth="1"/>
    <col min="7953" max="7956" width="13.75" style="194" customWidth="1"/>
    <col min="7957" max="7969" width="5.375" style="194" customWidth="1"/>
    <col min="7970" max="7970" width="6.375" style="194" customWidth="1"/>
    <col min="7971" max="8192" width="5.375" style="194"/>
    <col min="8193" max="8193" width="8.375" style="194" customWidth="1"/>
    <col min="8194" max="8194" width="24.625" style="194" customWidth="1"/>
    <col min="8195" max="8206" width="12.375" style="194" customWidth="1"/>
    <col min="8207" max="8208" width="13.625" style="194" customWidth="1"/>
    <col min="8209" max="8212" width="13.75" style="194" customWidth="1"/>
    <col min="8213" max="8225" width="5.375" style="194" customWidth="1"/>
    <col min="8226" max="8226" width="6.375" style="194" customWidth="1"/>
    <col min="8227" max="8448" width="5.375" style="194"/>
    <col min="8449" max="8449" width="8.375" style="194" customWidth="1"/>
    <col min="8450" max="8450" width="24.625" style="194" customWidth="1"/>
    <col min="8451" max="8462" width="12.375" style="194" customWidth="1"/>
    <col min="8463" max="8464" width="13.625" style="194" customWidth="1"/>
    <col min="8465" max="8468" width="13.75" style="194" customWidth="1"/>
    <col min="8469" max="8481" width="5.375" style="194" customWidth="1"/>
    <col min="8482" max="8482" width="6.375" style="194" customWidth="1"/>
    <col min="8483" max="8704" width="5.375" style="194"/>
    <col min="8705" max="8705" width="8.375" style="194" customWidth="1"/>
    <col min="8706" max="8706" width="24.625" style="194" customWidth="1"/>
    <col min="8707" max="8718" width="12.375" style="194" customWidth="1"/>
    <col min="8719" max="8720" width="13.625" style="194" customWidth="1"/>
    <col min="8721" max="8724" width="13.75" style="194" customWidth="1"/>
    <col min="8725" max="8737" width="5.375" style="194" customWidth="1"/>
    <col min="8738" max="8738" width="6.375" style="194" customWidth="1"/>
    <col min="8739" max="8960" width="5.375" style="194"/>
    <col min="8961" max="8961" width="8.375" style="194" customWidth="1"/>
    <col min="8962" max="8962" width="24.625" style="194" customWidth="1"/>
    <col min="8963" max="8974" width="12.375" style="194" customWidth="1"/>
    <col min="8975" max="8976" width="13.625" style="194" customWidth="1"/>
    <col min="8977" max="8980" width="13.75" style="194" customWidth="1"/>
    <col min="8981" max="8993" width="5.375" style="194" customWidth="1"/>
    <col min="8994" max="8994" width="6.375" style="194" customWidth="1"/>
    <col min="8995" max="9216" width="5.375" style="194"/>
    <col min="9217" max="9217" width="8.375" style="194" customWidth="1"/>
    <col min="9218" max="9218" width="24.625" style="194" customWidth="1"/>
    <col min="9219" max="9230" width="12.375" style="194" customWidth="1"/>
    <col min="9231" max="9232" width="13.625" style="194" customWidth="1"/>
    <col min="9233" max="9236" width="13.75" style="194" customWidth="1"/>
    <col min="9237" max="9249" width="5.375" style="194" customWidth="1"/>
    <col min="9250" max="9250" width="6.375" style="194" customWidth="1"/>
    <col min="9251" max="9472" width="5.375" style="194"/>
    <col min="9473" max="9473" width="8.375" style="194" customWidth="1"/>
    <col min="9474" max="9474" width="24.625" style="194" customWidth="1"/>
    <col min="9475" max="9486" width="12.375" style="194" customWidth="1"/>
    <col min="9487" max="9488" width="13.625" style="194" customWidth="1"/>
    <col min="9489" max="9492" width="13.75" style="194" customWidth="1"/>
    <col min="9493" max="9505" width="5.375" style="194" customWidth="1"/>
    <col min="9506" max="9506" width="6.375" style="194" customWidth="1"/>
    <col min="9507" max="9728" width="5.375" style="194"/>
    <col min="9729" max="9729" width="8.375" style="194" customWidth="1"/>
    <col min="9730" max="9730" width="24.625" style="194" customWidth="1"/>
    <col min="9731" max="9742" width="12.375" style="194" customWidth="1"/>
    <col min="9743" max="9744" width="13.625" style="194" customWidth="1"/>
    <col min="9745" max="9748" width="13.75" style="194" customWidth="1"/>
    <col min="9749" max="9761" width="5.375" style="194" customWidth="1"/>
    <col min="9762" max="9762" width="6.375" style="194" customWidth="1"/>
    <col min="9763" max="9984" width="5.375" style="194"/>
    <col min="9985" max="9985" width="8.375" style="194" customWidth="1"/>
    <col min="9986" max="9986" width="24.625" style="194" customWidth="1"/>
    <col min="9987" max="9998" width="12.375" style="194" customWidth="1"/>
    <col min="9999" max="10000" width="13.625" style="194" customWidth="1"/>
    <col min="10001" max="10004" width="13.75" style="194" customWidth="1"/>
    <col min="10005" max="10017" width="5.375" style="194" customWidth="1"/>
    <col min="10018" max="10018" width="6.375" style="194" customWidth="1"/>
    <col min="10019" max="10240" width="5.375" style="194"/>
    <col min="10241" max="10241" width="8.375" style="194" customWidth="1"/>
    <col min="10242" max="10242" width="24.625" style="194" customWidth="1"/>
    <col min="10243" max="10254" width="12.375" style="194" customWidth="1"/>
    <col min="10255" max="10256" width="13.625" style="194" customWidth="1"/>
    <col min="10257" max="10260" width="13.75" style="194" customWidth="1"/>
    <col min="10261" max="10273" width="5.375" style="194" customWidth="1"/>
    <col min="10274" max="10274" width="6.375" style="194" customWidth="1"/>
    <col min="10275" max="10496" width="5.375" style="194"/>
    <col min="10497" max="10497" width="8.375" style="194" customWidth="1"/>
    <col min="10498" max="10498" width="24.625" style="194" customWidth="1"/>
    <col min="10499" max="10510" width="12.375" style="194" customWidth="1"/>
    <col min="10511" max="10512" width="13.625" style="194" customWidth="1"/>
    <col min="10513" max="10516" width="13.75" style="194" customWidth="1"/>
    <col min="10517" max="10529" width="5.375" style="194" customWidth="1"/>
    <col min="10530" max="10530" width="6.375" style="194" customWidth="1"/>
    <col min="10531" max="10752" width="5.375" style="194"/>
    <col min="10753" max="10753" width="8.375" style="194" customWidth="1"/>
    <col min="10754" max="10754" width="24.625" style="194" customWidth="1"/>
    <col min="10755" max="10766" width="12.375" style="194" customWidth="1"/>
    <col min="10767" max="10768" width="13.625" style="194" customWidth="1"/>
    <col min="10769" max="10772" width="13.75" style="194" customWidth="1"/>
    <col min="10773" max="10785" width="5.375" style="194" customWidth="1"/>
    <col min="10786" max="10786" width="6.375" style="194" customWidth="1"/>
    <col min="10787" max="11008" width="5.375" style="194"/>
    <col min="11009" max="11009" width="8.375" style="194" customWidth="1"/>
    <col min="11010" max="11010" width="24.625" style="194" customWidth="1"/>
    <col min="11011" max="11022" width="12.375" style="194" customWidth="1"/>
    <col min="11023" max="11024" width="13.625" style="194" customWidth="1"/>
    <col min="11025" max="11028" width="13.75" style="194" customWidth="1"/>
    <col min="11029" max="11041" width="5.375" style="194" customWidth="1"/>
    <col min="11042" max="11042" width="6.375" style="194" customWidth="1"/>
    <col min="11043" max="11264" width="5.375" style="194"/>
    <col min="11265" max="11265" width="8.375" style="194" customWidth="1"/>
    <col min="11266" max="11266" width="24.625" style="194" customWidth="1"/>
    <col min="11267" max="11278" width="12.375" style="194" customWidth="1"/>
    <col min="11279" max="11280" width="13.625" style="194" customWidth="1"/>
    <col min="11281" max="11284" width="13.75" style="194" customWidth="1"/>
    <col min="11285" max="11297" width="5.375" style="194" customWidth="1"/>
    <col min="11298" max="11298" width="6.375" style="194" customWidth="1"/>
    <col min="11299" max="11520" width="5.375" style="194"/>
    <col min="11521" max="11521" width="8.375" style="194" customWidth="1"/>
    <col min="11522" max="11522" width="24.625" style="194" customWidth="1"/>
    <col min="11523" max="11534" width="12.375" style="194" customWidth="1"/>
    <col min="11535" max="11536" width="13.625" style="194" customWidth="1"/>
    <col min="11537" max="11540" width="13.75" style="194" customWidth="1"/>
    <col min="11541" max="11553" width="5.375" style="194" customWidth="1"/>
    <col min="11554" max="11554" width="6.375" style="194" customWidth="1"/>
    <col min="11555" max="11776" width="5.375" style="194"/>
    <col min="11777" max="11777" width="8.375" style="194" customWidth="1"/>
    <col min="11778" max="11778" width="24.625" style="194" customWidth="1"/>
    <col min="11779" max="11790" width="12.375" style="194" customWidth="1"/>
    <col min="11791" max="11792" width="13.625" style="194" customWidth="1"/>
    <col min="11793" max="11796" width="13.75" style="194" customWidth="1"/>
    <col min="11797" max="11809" width="5.375" style="194" customWidth="1"/>
    <col min="11810" max="11810" width="6.375" style="194" customWidth="1"/>
    <col min="11811" max="12032" width="5.375" style="194"/>
    <col min="12033" max="12033" width="8.375" style="194" customWidth="1"/>
    <col min="12034" max="12034" width="24.625" style="194" customWidth="1"/>
    <col min="12035" max="12046" width="12.375" style="194" customWidth="1"/>
    <col min="12047" max="12048" width="13.625" style="194" customWidth="1"/>
    <col min="12049" max="12052" width="13.75" style="194" customWidth="1"/>
    <col min="12053" max="12065" width="5.375" style="194" customWidth="1"/>
    <col min="12066" max="12066" width="6.375" style="194" customWidth="1"/>
    <col min="12067" max="12288" width="5.375" style="194"/>
    <col min="12289" max="12289" width="8.375" style="194" customWidth="1"/>
    <col min="12290" max="12290" width="24.625" style="194" customWidth="1"/>
    <col min="12291" max="12302" width="12.375" style="194" customWidth="1"/>
    <col min="12303" max="12304" width="13.625" style="194" customWidth="1"/>
    <col min="12305" max="12308" width="13.75" style="194" customWidth="1"/>
    <col min="12309" max="12321" width="5.375" style="194" customWidth="1"/>
    <col min="12322" max="12322" width="6.375" style="194" customWidth="1"/>
    <col min="12323" max="12544" width="5.375" style="194"/>
    <col min="12545" max="12545" width="8.375" style="194" customWidth="1"/>
    <col min="12546" max="12546" width="24.625" style="194" customWidth="1"/>
    <col min="12547" max="12558" width="12.375" style="194" customWidth="1"/>
    <col min="12559" max="12560" width="13.625" style="194" customWidth="1"/>
    <col min="12561" max="12564" width="13.75" style="194" customWidth="1"/>
    <col min="12565" max="12577" width="5.375" style="194" customWidth="1"/>
    <col min="12578" max="12578" width="6.375" style="194" customWidth="1"/>
    <col min="12579" max="12800" width="5.375" style="194"/>
    <col min="12801" max="12801" width="8.375" style="194" customWidth="1"/>
    <col min="12802" max="12802" width="24.625" style="194" customWidth="1"/>
    <col min="12803" max="12814" width="12.375" style="194" customWidth="1"/>
    <col min="12815" max="12816" width="13.625" style="194" customWidth="1"/>
    <col min="12817" max="12820" width="13.75" style="194" customWidth="1"/>
    <col min="12821" max="12833" width="5.375" style="194" customWidth="1"/>
    <col min="12834" max="12834" width="6.375" style="194" customWidth="1"/>
    <col min="12835" max="13056" width="5.375" style="194"/>
    <col min="13057" max="13057" width="8.375" style="194" customWidth="1"/>
    <col min="13058" max="13058" width="24.625" style="194" customWidth="1"/>
    <col min="13059" max="13070" width="12.375" style="194" customWidth="1"/>
    <col min="13071" max="13072" width="13.625" style="194" customWidth="1"/>
    <col min="13073" max="13076" width="13.75" style="194" customWidth="1"/>
    <col min="13077" max="13089" width="5.375" style="194" customWidth="1"/>
    <col min="13090" max="13090" width="6.375" style="194" customWidth="1"/>
    <col min="13091" max="13312" width="5.375" style="194"/>
    <col min="13313" max="13313" width="8.375" style="194" customWidth="1"/>
    <col min="13314" max="13314" width="24.625" style="194" customWidth="1"/>
    <col min="13315" max="13326" width="12.375" style="194" customWidth="1"/>
    <col min="13327" max="13328" width="13.625" style="194" customWidth="1"/>
    <col min="13329" max="13332" width="13.75" style="194" customWidth="1"/>
    <col min="13333" max="13345" width="5.375" style="194" customWidth="1"/>
    <col min="13346" max="13346" width="6.375" style="194" customWidth="1"/>
    <col min="13347" max="13568" width="5.375" style="194"/>
    <col min="13569" max="13569" width="8.375" style="194" customWidth="1"/>
    <col min="13570" max="13570" width="24.625" style="194" customWidth="1"/>
    <col min="13571" max="13582" width="12.375" style="194" customWidth="1"/>
    <col min="13583" max="13584" width="13.625" style="194" customWidth="1"/>
    <col min="13585" max="13588" width="13.75" style="194" customWidth="1"/>
    <col min="13589" max="13601" width="5.375" style="194" customWidth="1"/>
    <col min="13602" max="13602" width="6.375" style="194" customWidth="1"/>
    <col min="13603" max="13824" width="5.375" style="194"/>
    <col min="13825" max="13825" width="8.375" style="194" customWidth="1"/>
    <col min="13826" max="13826" width="24.625" style="194" customWidth="1"/>
    <col min="13827" max="13838" width="12.375" style="194" customWidth="1"/>
    <col min="13839" max="13840" width="13.625" style="194" customWidth="1"/>
    <col min="13841" max="13844" width="13.75" style="194" customWidth="1"/>
    <col min="13845" max="13857" width="5.375" style="194" customWidth="1"/>
    <col min="13858" max="13858" width="6.375" style="194" customWidth="1"/>
    <col min="13859" max="14080" width="5.375" style="194"/>
    <col min="14081" max="14081" width="8.375" style="194" customWidth="1"/>
    <col min="14082" max="14082" width="24.625" style="194" customWidth="1"/>
    <col min="14083" max="14094" width="12.375" style="194" customWidth="1"/>
    <col min="14095" max="14096" width="13.625" style="194" customWidth="1"/>
    <col min="14097" max="14100" width="13.75" style="194" customWidth="1"/>
    <col min="14101" max="14113" width="5.375" style="194" customWidth="1"/>
    <col min="14114" max="14114" width="6.375" style="194" customWidth="1"/>
    <col min="14115" max="14336" width="5.375" style="194"/>
    <col min="14337" max="14337" width="8.375" style="194" customWidth="1"/>
    <col min="14338" max="14338" width="24.625" style="194" customWidth="1"/>
    <col min="14339" max="14350" width="12.375" style="194" customWidth="1"/>
    <col min="14351" max="14352" width="13.625" style="194" customWidth="1"/>
    <col min="14353" max="14356" width="13.75" style="194" customWidth="1"/>
    <col min="14357" max="14369" width="5.375" style="194" customWidth="1"/>
    <col min="14370" max="14370" width="6.375" style="194" customWidth="1"/>
    <col min="14371" max="14592" width="5.375" style="194"/>
    <col min="14593" max="14593" width="8.375" style="194" customWidth="1"/>
    <col min="14594" max="14594" width="24.625" style="194" customWidth="1"/>
    <col min="14595" max="14606" width="12.375" style="194" customWidth="1"/>
    <col min="14607" max="14608" width="13.625" style="194" customWidth="1"/>
    <col min="14609" max="14612" width="13.75" style="194" customWidth="1"/>
    <col min="14613" max="14625" width="5.375" style="194" customWidth="1"/>
    <col min="14626" max="14626" width="6.375" style="194" customWidth="1"/>
    <col min="14627" max="14848" width="5.375" style="194"/>
    <col min="14849" max="14849" width="8.375" style="194" customWidth="1"/>
    <col min="14850" max="14850" width="24.625" style="194" customWidth="1"/>
    <col min="14851" max="14862" width="12.375" style="194" customWidth="1"/>
    <col min="14863" max="14864" width="13.625" style="194" customWidth="1"/>
    <col min="14865" max="14868" width="13.75" style="194" customWidth="1"/>
    <col min="14869" max="14881" width="5.375" style="194" customWidth="1"/>
    <col min="14882" max="14882" width="6.375" style="194" customWidth="1"/>
    <col min="14883" max="15104" width="5.375" style="194"/>
    <col min="15105" max="15105" width="8.375" style="194" customWidth="1"/>
    <col min="15106" max="15106" width="24.625" style="194" customWidth="1"/>
    <col min="15107" max="15118" width="12.375" style="194" customWidth="1"/>
    <col min="15119" max="15120" width="13.625" style="194" customWidth="1"/>
    <col min="15121" max="15124" width="13.75" style="194" customWidth="1"/>
    <col min="15125" max="15137" width="5.375" style="194" customWidth="1"/>
    <col min="15138" max="15138" width="6.375" style="194" customWidth="1"/>
    <col min="15139" max="15360" width="5.375" style="194"/>
    <col min="15361" max="15361" width="8.375" style="194" customWidth="1"/>
    <col min="15362" max="15362" width="24.625" style="194" customWidth="1"/>
    <col min="15363" max="15374" width="12.375" style="194" customWidth="1"/>
    <col min="15375" max="15376" width="13.625" style="194" customWidth="1"/>
    <col min="15377" max="15380" width="13.75" style="194" customWidth="1"/>
    <col min="15381" max="15393" width="5.375" style="194" customWidth="1"/>
    <col min="15394" max="15394" width="6.375" style="194" customWidth="1"/>
    <col min="15395" max="15616" width="5.375" style="194"/>
    <col min="15617" max="15617" width="8.375" style="194" customWidth="1"/>
    <col min="15618" max="15618" width="24.625" style="194" customWidth="1"/>
    <col min="15619" max="15630" width="12.375" style="194" customWidth="1"/>
    <col min="15631" max="15632" width="13.625" style="194" customWidth="1"/>
    <col min="15633" max="15636" width="13.75" style="194" customWidth="1"/>
    <col min="15637" max="15649" width="5.375" style="194" customWidth="1"/>
    <col min="15650" max="15650" width="6.375" style="194" customWidth="1"/>
    <col min="15651" max="15872" width="5.375" style="194"/>
    <col min="15873" max="15873" width="8.375" style="194" customWidth="1"/>
    <col min="15874" max="15874" width="24.625" style="194" customWidth="1"/>
    <col min="15875" max="15886" width="12.375" style="194" customWidth="1"/>
    <col min="15887" max="15888" width="13.625" style="194" customWidth="1"/>
    <col min="15889" max="15892" width="13.75" style="194" customWidth="1"/>
    <col min="15893" max="15905" width="5.375" style="194" customWidth="1"/>
    <col min="15906" max="15906" width="6.375" style="194" customWidth="1"/>
    <col min="15907" max="16128" width="5.375" style="194"/>
    <col min="16129" max="16129" width="8.375" style="194" customWidth="1"/>
    <col min="16130" max="16130" width="24.625" style="194" customWidth="1"/>
    <col min="16131" max="16142" width="12.375" style="194" customWidth="1"/>
    <col min="16143" max="16144" width="13.625" style="194" customWidth="1"/>
    <col min="16145" max="16148" width="13.75" style="194" customWidth="1"/>
    <col min="16149" max="16161" width="5.375" style="194" customWidth="1"/>
    <col min="16162" max="16162" width="6.375" style="194" customWidth="1"/>
    <col min="16163" max="16384" width="5.375" style="194"/>
  </cols>
  <sheetData>
    <row r="1" spans="1:33" ht="23.25" customHeight="1">
      <c r="A1" s="569" t="s">
        <v>162</v>
      </c>
      <c r="B1" s="570"/>
      <c r="C1" s="193"/>
      <c r="T1" s="195" t="s">
        <v>1</v>
      </c>
    </row>
    <row r="2" spans="1:33" ht="23.25" customHeight="1">
      <c r="A2" s="8"/>
      <c r="B2" s="196"/>
      <c r="D2" s="571" t="s">
        <v>206</v>
      </c>
      <c r="E2" s="571"/>
      <c r="F2" s="571"/>
      <c r="G2" s="571"/>
      <c r="H2" s="571"/>
      <c r="I2" s="572"/>
      <c r="J2" s="572"/>
      <c r="K2" s="572"/>
      <c r="L2" s="572"/>
      <c r="M2" s="572"/>
      <c r="N2" s="572"/>
      <c r="O2" s="572"/>
      <c r="P2" s="572"/>
      <c r="T2" s="573"/>
    </row>
    <row r="3" spans="1:33" ht="23.25" customHeight="1">
      <c r="A3" s="8"/>
      <c r="B3" s="196"/>
      <c r="D3" s="572"/>
      <c r="E3" s="572"/>
      <c r="F3" s="572"/>
      <c r="G3" s="572"/>
      <c r="H3" s="572"/>
      <c r="I3" s="572"/>
      <c r="J3" s="572"/>
      <c r="K3" s="572"/>
      <c r="L3" s="572"/>
      <c r="M3" s="572"/>
      <c r="N3" s="572"/>
      <c r="O3" s="572"/>
      <c r="P3" s="572"/>
      <c r="T3" s="574"/>
    </row>
    <row r="4" spans="1:33" ht="8.25" customHeight="1">
      <c r="I4" s="197"/>
    </row>
    <row r="5" spans="1:33" ht="23.25" customHeight="1">
      <c r="A5" s="4"/>
      <c r="B5" s="131" t="s">
        <v>201</v>
      </c>
      <c r="C5" s="98">
        <f>'【年集計表（まとめ）】'!F9</f>
        <v>0</v>
      </c>
      <c r="D5" s="4"/>
      <c r="E5" s="4"/>
      <c r="F5" s="4"/>
      <c r="G5" s="8"/>
      <c r="H5" s="8"/>
      <c r="I5" s="197"/>
      <c r="J5" s="343" t="s">
        <v>3</v>
      </c>
      <c r="K5" s="343"/>
      <c r="L5" s="343"/>
      <c r="M5" s="575" t="str">
        <f>IF(【1月】月集計表!AE5&lt;&gt;"",【1月】月集計表!AE5,"")</f>
        <v/>
      </c>
      <c r="N5" s="576"/>
      <c r="O5" s="576"/>
      <c r="P5" s="569" t="s">
        <v>4</v>
      </c>
      <c r="Q5" s="570"/>
      <c r="R5" s="577" t="str">
        <f>IF(【1月】月集計表!AM5&lt;&gt;"",【1月】月集計表!AM5,"")</f>
        <v/>
      </c>
      <c r="S5" s="577"/>
      <c r="T5" s="577"/>
      <c r="AE5" s="198"/>
    </row>
    <row r="6" spans="1:33" ht="23.25" customHeight="1">
      <c r="A6" s="4"/>
      <c r="C6" s="4"/>
      <c r="D6" s="4"/>
      <c r="E6" s="4"/>
      <c r="F6" s="4"/>
      <c r="G6" s="8"/>
      <c r="H6" s="8"/>
      <c r="I6" s="197"/>
      <c r="J6" s="133"/>
      <c r="K6" s="133"/>
      <c r="L6" s="133"/>
      <c r="M6" s="198"/>
      <c r="N6" s="198"/>
      <c r="O6" s="198"/>
      <c r="P6" s="133"/>
      <c r="Q6" s="133"/>
      <c r="R6" s="198"/>
      <c r="S6" s="198"/>
      <c r="T6" s="198"/>
      <c r="AE6" s="198"/>
    </row>
    <row r="7" spans="1:33" ht="23.25" customHeight="1">
      <c r="A7" s="4"/>
      <c r="B7" s="131" t="s">
        <v>163</v>
      </c>
      <c r="C7" s="131" t="s">
        <v>130</v>
      </c>
      <c r="D7" s="131" t="s">
        <v>131</v>
      </c>
      <c r="E7" s="131" t="s">
        <v>132</v>
      </c>
      <c r="F7" s="133"/>
      <c r="G7" s="133"/>
      <c r="H7" s="133"/>
      <c r="I7" s="133"/>
      <c r="J7" s="133"/>
      <c r="K7" s="133"/>
      <c r="L7" s="133"/>
      <c r="M7" s="198"/>
      <c r="N7" s="198"/>
      <c r="O7" s="198"/>
      <c r="P7" s="133"/>
      <c r="Q7" s="133"/>
      <c r="R7" s="198"/>
      <c r="S7" s="198"/>
      <c r="T7" s="198"/>
      <c r="AE7" s="198"/>
    </row>
    <row r="8" spans="1:33" ht="23.25" hidden="1" customHeight="1">
      <c r="A8" s="4"/>
      <c r="B8" s="284"/>
      <c r="C8" s="284"/>
      <c r="D8" s="284"/>
      <c r="E8" s="284"/>
      <c r="F8" s="133"/>
      <c r="G8" s="133"/>
      <c r="H8" s="133"/>
      <c r="I8" s="133"/>
      <c r="J8" s="133"/>
      <c r="AG8" s="196"/>
    </row>
    <row r="9" spans="1:33" ht="23.25" customHeight="1">
      <c r="A9" s="4"/>
      <c r="B9" s="131" t="s">
        <v>166</v>
      </c>
      <c r="C9" s="98">
        <f>'【年集計表（まとめ）】'!C9</f>
        <v>0</v>
      </c>
      <c r="D9" s="98">
        <f>'【年集計表（まとめ）】'!D9</f>
        <v>0</v>
      </c>
      <c r="E9" s="98">
        <f>'【年集計表（まとめ）】'!E9</f>
        <v>0</v>
      </c>
      <c r="F9" s="133"/>
      <c r="G9" s="133"/>
      <c r="H9" s="133"/>
      <c r="I9" s="133"/>
      <c r="J9" s="133"/>
      <c r="AG9" s="196"/>
    </row>
    <row r="10" spans="1:33" ht="23.25" hidden="1" customHeight="1">
      <c r="A10" s="4"/>
      <c r="B10" s="133"/>
      <c r="C10" s="133"/>
      <c r="D10" s="133"/>
      <c r="E10" s="133"/>
      <c r="AG10" s="196"/>
    </row>
    <row r="11" spans="1:33" ht="23.25" hidden="1" customHeight="1">
      <c r="A11" s="4"/>
      <c r="B11" s="133"/>
      <c r="C11" s="133"/>
      <c r="D11" s="133"/>
      <c r="E11" s="133"/>
      <c r="F11" s="8"/>
      <c r="G11" s="4"/>
      <c r="H11" s="4"/>
      <c r="AG11" s="196"/>
    </row>
    <row r="12" spans="1:33" s="207" customFormat="1" ht="23.25" customHeight="1" thickBot="1">
      <c r="A12" s="4"/>
      <c r="B12" s="4"/>
      <c r="C12" s="4"/>
      <c r="AG12" s="208"/>
    </row>
    <row r="13" spans="1:33" ht="26.25" customHeight="1" thickBot="1">
      <c r="A13" s="555" t="s">
        <v>5</v>
      </c>
      <c r="B13" s="209" t="s">
        <v>169</v>
      </c>
      <c r="C13" s="559"/>
      <c r="D13" s="560"/>
      <c r="E13" s="559"/>
      <c r="F13" s="568"/>
      <c r="G13" s="559"/>
      <c r="H13" s="560"/>
      <c r="I13" s="557" t="s">
        <v>170</v>
      </c>
      <c r="J13" s="558"/>
      <c r="K13" s="557" t="s">
        <v>171</v>
      </c>
      <c r="L13" s="558"/>
      <c r="M13" s="557" t="s">
        <v>172</v>
      </c>
      <c r="N13" s="558"/>
      <c r="O13" s="557" t="s">
        <v>173</v>
      </c>
      <c r="P13" s="558"/>
      <c r="Q13" s="310" t="s">
        <v>174</v>
      </c>
      <c r="R13" s="310"/>
      <c r="S13" s="563" t="s">
        <v>175</v>
      </c>
      <c r="T13" s="563"/>
    </row>
    <row r="14" spans="1:33" ht="26.25" customHeight="1" thickBot="1">
      <c r="A14" s="556"/>
      <c r="B14" s="209" t="s">
        <v>56</v>
      </c>
      <c r="C14" s="210"/>
      <c r="D14" s="210"/>
      <c r="E14" s="210"/>
      <c r="F14" s="211"/>
      <c r="G14" s="210"/>
      <c r="H14" s="210"/>
      <c r="I14" s="209" t="s">
        <v>38</v>
      </c>
      <c r="J14" s="209" t="s">
        <v>176</v>
      </c>
      <c r="K14" s="209" t="s">
        <v>38</v>
      </c>
      <c r="L14" s="209" t="s">
        <v>176</v>
      </c>
      <c r="M14" s="209" t="s">
        <v>38</v>
      </c>
      <c r="N14" s="209" t="s">
        <v>176</v>
      </c>
      <c r="O14" s="209" t="s">
        <v>38</v>
      </c>
      <c r="P14" s="209" t="s">
        <v>176</v>
      </c>
      <c r="Q14" s="209" t="s">
        <v>177</v>
      </c>
      <c r="R14" s="209" t="s">
        <v>178</v>
      </c>
      <c r="S14" s="212" t="s">
        <v>177</v>
      </c>
      <c r="T14" s="212" t="s">
        <v>178</v>
      </c>
    </row>
    <row r="15" spans="1:33" ht="26.25" customHeight="1">
      <c r="A15" s="583" t="s">
        <v>179</v>
      </c>
      <c r="B15" s="256" t="s">
        <v>180</v>
      </c>
      <c r="C15" s="213"/>
      <c r="D15" s="213"/>
      <c r="E15" s="213"/>
      <c r="F15" s="213"/>
      <c r="G15" s="213"/>
      <c r="H15" s="213"/>
      <c r="I15" s="213"/>
      <c r="J15" s="213"/>
      <c r="K15" s="213"/>
      <c r="L15" s="213"/>
      <c r="M15" s="213"/>
      <c r="N15" s="213"/>
      <c r="O15" s="213"/>
      <c r="P15" s="213"/>
      <c r="Q15" s="213"/>
      <c r="R15" s="285"/>
      <c r="S15" s="259"/>
      <c r="T15" s="260"/>
    </row>
    <row r="16" spans="1:33" ht="26.25" customHeight="1">
      <c r="A16" s="584"/>
      <c r="B16" s="261" t="s">
        <v>181</v>
      </c>
      <c r="C16" s="217"/>
      <c r="D16" s="217"/>
      <c r="E16" s="217"/>
      <c r="F16" s="217"/>
      <c r="G16" s="217"/>
      <c r="H16" s="217"/>
      <c r="I16" s="217"/>
      <c r="J16" s="217"/>
      <c r="K16" s="217"/>
      <c r="L16" s="217"/>
      <c r="M16" s="217"/>
      <c r="N16" s="217"/>
      <c r="O16" s="217"/>
      <c r="P16" s="217"/>
      <c r="Q16" s="217"/>
      <c r="R16" s="286"/>
      <c r="S16" s="264"/>
      <c r="T16" s="265"/>
    </row>
    <row r="17" spans="1:34" ht="26.25" customHeight="1">
      <c r="A17" s="584"/>
      <c r="B17" s="261" t="s">
        <v>182</v>
      </c>
      <c r="C17" s="217"/>
      <c r="D17" s="217"/>
      <c r="E17" s="217"/>
      <c r="F17" s="217"/>
      <c r="G17" s="217"/>
      <c r="H17" s="217"/>
      <c r="I17" s="217"/>
      <c r="J17" s="217"/>
      <c r="K17" s="217"/>
      <c r="L17" s="217"/>
      <c r="M17" s="217"/>
      <c r="N17" s="217"/>
      <c r="O17" s="217"/>
      <c r="P17" s="217"/>
      <c r="Q17" s="217"/>
      <c r="R17" s="286"/>
      <c r="S17" s="264"/>
      <c r="T17" s="265"/>
    </row>
    <row r="18" spans="1:34" ht="26.25" customHeight="1" thickBot="1">
      <c r="A18" s="585"/>
      <c r="B18" s="266" t="s">
        <v>183</v>
      </c>
      <c r="C18" s="222"/>
      <c r="D18" s="223"/>
      <c r="E18" s="222"/>
      <c r="F18" s="223"/>
      <c r="G18" s="223"/>
      <c r="H18" s="223"/>
      <c r="I18" s="222"/>
      <c r="J18" s="223"/>
      <c r="K18" s="222"/>
      <c r="L18" s="223"/>
      <c r="M18" s="222"/>
      <c r="N18" s="223"/>
      <c r="O18" s="222"/>
      <c r="P18" s="223"/>
      <c r="Q18" s="223"/>
      <c r="R18" s="287"/>
      <c r="S18" s="270"/>
      <c r="T18" s="228"/>
    </row>
    <row r="19" spans="1:34" ht="26.25" customHeight="1" thickBot="1">
      <c r="A19" s="537" t="s">
        <v>184</v>
      </c>
      <c r="B19" s="229" t="s">
        <v>185</v>
      </c>
      <c r="C19" s="539"/>
      <c r="D19" s="230"/>
      <c r="E19" s="539"/>
      <c r="F19" s="231"/>
      <c r="G19" s="539"/>
      <c r="H19" s="230"/>
      <c r="I19" s="533"/>
      <c r="J19" s="146">
        <f>【6月】月集計表!$AW$52</f>
        <v>0</v>
      </c>
      <c r="K19" s="533"/>
      <c r="L19" s="146">
        <f>【7月】月集計表!$AW$52</f>
        <v>0</v>
      </c>
      <c r="M19" s="533"/>
      <c r="N19" s="146">
        <f>【8月】月集計表!$AW$52</f>
        <v>0</v>
      </c>
      <c r="O19" s="533"/>
      <c r="P19" s="146">
        <f>【9月】月集計表!$AW$52</f>
        <v>0</v>
      </c>
      <c r="Q19" s="534"/>
      <c r="R19" s="146">
        <f>SUM(J19,L19,N19,P19)</f>
        <v>0</v>
      </c>
      <c r="S19" s="543"/>
      <c r="T19" s="232">
        <f>R19</f>
        <v>0</v>
      </c>
    </row>
    <row r="20" spans="1:34" ht="26.25" customHeight="1" thickBot="1">
      <c r="A20" s="537"/>
      <c r="B20" s="233" t="s">
        <v>186</v>
      </c>
      <c r="C20" s="539"/>
      <c r="D20" s="217"/>
      <c r="E20" s="539"/>
      <c r="F20" s="234"/>
      <c r="G20" s="539"/>
      <c r="H20" s="217"/>
      <c r="I20" s="533"/>
      <c r="J20" s="136">
        <f>ROUNDDOWN(J19*0.06,0)</f>
        <v>0</v>
      </c>
      <c r="K20" s="533"/>
      <c r="L20" s="136">
        <f>ROUNDDOWN(L19*0.06,0)</f>
        <v>0</v>
      </c>
      <c r="M20" s="533"/>
      <c r="N20" s="136">
        <f>ROUNDDOWN(N19*0.06,0)</f>
        <v>0</v>
      </c>
      <c r="O20" s="533"/>
      <c r="P20" s="136">
        <f>ROUNDDOWN(P19*0.06,0)</f>
        <v>0</v>
      </c>
      <c r="Q20" s="562"/>
      <c r="R20" s="136">
        <f t="shared" ref="R20:R28" si="0">SUM(J20,L20,N20,P20)</f>
        <v>0</v>
      </c>
      <c r="S20" s="544"/>
      <c r="T20" s="235">
        <f>R20</f>
        <v>0</v>
      </c>
    </row>
    <row r="21" spans="1:34" ht="26.25" customHeight="1" thickBot="1">
      <c r="A21" s="537"/>
      <c r="B21" s="233" t="s">
        <v>127</v>
      </c>
      <c r="C21" s="539"/>
      <c r="D21" s="217"/>
      <c r="E21" s="539"/>
      <c r="F21" s="234"/>
      <c r="G21" s="539"/>
      <c r="H21" s="217"/>
      <c r="I21" s="533"/>
      <c r="J21" s="136">
        <f>【6月】月集計表!$AY$52</f>
        <v>0</v>
      </c>
      <c r="K21" s="533"/>
      <c r="L21" s="136">
        <f>【7月】月集計表!$AY$52</f>
        <v>0</v>
      </c>
      <c r="M21" s="533"/>
      <c r="N21" s="136">
        <f>【8月】月集計表!$AY$52</f>
        <v>0</v>
      </c>
      <c r="O21" s="533"/>
      <c r="P21" s="136">
        <f>【9月】月集計表!$AY$52</f>
        <v>0</v>
      </c>
      <c r="Q21" s="562"/>
      <c r="R21" s="136">
        <f t="shared" si="0"/>
        <v>0</v>
      </c>
      <c r="S21" s="544"/>
      <c r="T21" s="235">
        <f>R21</f>
        <v>0</v>
      </c>
    </row>
    <row r="22" spans="1:34" ht="26.25" customHeight="1" thickBot="1">
      <c r="A22" s="538"/>
      <c r="B22" s="233" t="s">
        <v>187</v>
      </c>
      <c r="C22" s="539"/>
      <c r="D22" s="217"/>
      <c r="E22" s="539"/>
      <c r="F22" s="234"/>
      <c r="G22" s="539"/>
      <c r="H22" s="217"/>
      <c r="I22" s="533"/>
      <c r="J22" s="136">
        <f>【6月】月集計表!$BA$52</f>
        <v>0</v>
      </c>
      <c r="K22" s="533"/>
      <c r="L22" s="136">
        <f>【7月】月集計表!$BA$52</f>
        <v>0</v>
      </c>
      <c r="M22" s="533"/>
      <c r="N22" s="136">
        <f>【8月】月集計表!$BA$52</f>
        <v>0</v>
      </c>
      <c r="O22" s="533"/>
      <c r="P22" s="136">
        <f>【9月】月集計表!$BA$52</f>
        <v>0</v>
      </c>
      <c r="Q22" s="562"/>
      <c r="R22" s="136">
        <f t="shared" si="0"/>
        <v>0</v>
      </c>
      <c r="S22" s="544"/>
      <c r="T22" s="235">
        <f>R22</f>
        <v>0</v>
      </c>
    </row>
    <row r="23" spans="1:34" ht="26.25" customHeight="1" thickBot="1">
      <c r="A23" s="580" t="s">
        <v>188</v>
      </c>
      <c r="B23" s="273" t="s">
        <v>189</v>
      </c>
      <c r="C23" s="539"/>
      <c r="D23" s="217"/>
      <c r="E23" s="539"/>
      <c r="F23" s="234"/>
      <c r="G23" s="539"/>
      <c r="H23" s="217"/>
      <c r="I23" s="533"/>
      <c r="J23" s="217"/>
      <c r="K23" s="533"/>
      <c r="L23" s="217"/>
      <c r="M23" s="533"/>
      <c r="N23" s="217"/>
      <c r="O23" s="533"/>
      <c r="P23" s="217"/>
      <c r="Q23" s="562"/>
      <c r="R23" s="217"/>
      <c r="S23" s="544"/>
      <c r="T23" s="272"/>
    </row>
    <row r="24" spans="1:34" ht="26.25" customHeight="1" thickBot="1">
      <c r="A24" s="581"/>
      <c r="B24" s="238" t="s">
        <v>190</v>
      </c>
      <c r="C24" s="539"/>
      <c r="D24" s="217"/>
      <c r="E24" s="539"/>
      <c r="F24" s="234"/>
      <c r="G24" s="539"/>
      <c r="H24" s="217"/>
      <c r="I24" s="533"/>
      <c r="J24" s="136">
        <f>【6月】月集計表!$BB$52</f>
        <v>0</v>
      </c>
      <c r="K24" s="533"/>
      <c r="L24" s="136">
        <f>【7月】月集計表!$BB$52</f>
        <v>0</v>
      </c>
      <c r="M24" s="533"/>
      <c r="N24" s="136">
        <f>【8月】月集計表!$BB$52</f>
        <v>0</v>
      </c>
      <c r="O24" s="533"/>
      <c r="P24" s="136">
        <f>【9月】月集計表!$BB$52</f>
        <v>0</v>
      </c>
      <c r="Q24" s="562"/>
      <c r="R24" s="136">
        <f t="shared" si="0"/>
        <v>0</v>
      </c>
      <c r="S24" s="544"/>
      <c r="T24" s="235">
        <f>IF(R24&gt;40000*SUM($C$8:$C$9),40000*SUM($C$8:$C$9),R24)</f>
        <v>0</v>
      </c>
    </row>
    <row r="25" spans="1:34" ht="26.25" customHeight="1" thickBot="1">
      <c r="A25" s="581"/>
      <c r="B25" s="238" t="s">
        <v>131</v>
      </c>
      <c r="C25" s="539"/>
      <c r="D25" s="217"/>
      <c r="E25" s="539"/>
      <c r="F25" s="234"/>
      <c r="G25" s="539"/>
      <c r="H25" s="217"/>
      <c r="I25" s="533"/>
      <c r="J25" s="136">
        <f>【6月】月集計表!$BC$52</f>
        <v>0</v>
      </c>
      <c r="K25" s="533"/>
      <c r="L25" s="136">
        <f>【7月】月集計表!$BC$52</f>
        <v>0</v>
      </c>
      <c r="M25" s="533"/>
      <c r="N25" s="136">
        <f>【8月】月集計表!$BC$52</f>
        <v>0</v>
      </c>
      <c r="O25" s="533"/>
      <c r="P25" s="136">
        <f>【9月】月集計表!$BC$52</f>
        <v>0</v>
      </c>
      <c r="Q25" s="562"/>
      <c r="R25" s="136">
        <f t="shared" si="0"/>
        <v>0</v>
      </c>
      <c r="S25" s="544"/>
      <c r="T25" s="235">
        <f>IF(R25&gt;100000*SUM($D$9),100000*SUM($D$9),R25)</f>
        <v>0</v>
      </c>
    </row>
    <row r="26" spans="1:34" ht="26.25" customHeight="1" thickBot="1">
      <c r="A26" s="581"/>
      <c r="B26" s="238" t="s">
        <v>191</v>
      </c>
      <c r="C26" s="539"/>
      <c r="D26" s="217"/>
      <c r="E26" s="539"/>
      <c r="F26" s="234"/>
      <c r="G26" s="539"/>
      <c r="H26" s="217"/>
      <c r="I26" s="533"/>
      <c r="J26" s="136">
        <f>【6月】月集計表!$BD$52</f>
        <v>0</v>
      </c>
      <c r="K26" s="533"/>
      <c r="L26" s="136">
        <f>【7月】月集計表!$BD$52</f>
        <v>0</v>
      </c>
      <c r="M26" s="533"/>
      <c r="N26" s="136">
        <f>【8月】月集計表!$BD$52</f>
        <v>0</v>
      </c>
      <c r="O26" s="533"/>
      <c r="P26" s="136">
        <f>【9月】月集計表!$BD$52</f>
        <v>0</v>
      </c>
      <c r="Q26" s="562"/>
      <c r="R26" s="136">
        <f t="shared" si="0"/>
        <v>0</v>
      </c>
      <c r="S26" s="544"/>
      <c r="T26" s="235">
        <f>IF(R26&gt;50000*SUM($E$9:$E$11),50000*SUM($E$9:$E$11),R26)</f>
        <v>0</v>
      </c>
    </row>
    <row r="27" spans="1:34" ht="26.25" customHeight="1" thickBot="1">
      <c r="A27" s="582"/>
      <c r="B27" s="238" t="s">
        <v>192</v>
      </c>
      <c r="C27" s="539"/>
      <c r="D27" s="217"/>
      <c r="E27" s="539"/>
      <c r="F27" s="234"/>
      <c r="G27" s="539"/>
      <c r="H27" s="217"/>
      <c r="I27" s="533"/>
      <c r="J27" s="136">
        <f>【6月】月集計表!$BE$52</f>
        <v>0</v>
      </c>
      <c r="K27" s="533"/>
      <c r="L27" s="136">
        <f>【7月】月集計表!$BE$52</f>
        <v>0</v>
      </c>
      <c r="M27" s="533"/>
      <c r="N27" s="136">
        <f>【8月】月集計表!$BE$52</f>
        <v>0</v>
      </c>
      <c r="O27" s="533"/>
      <c r="P27" s="136">
        <f>【9月】月集計表!$BE$52</f>
        <v>0</v>
      </c>
      <c r="Q27" s="562"/>
      <c r="R27" s="136">
        <f t="shared" si="0"/>
        <v>0</v>
      </c>
      <c r="S27" s="544"/>
      <c r="T27" s="235">
        <f>IF(R27&gt;20000*SUM($C$5)*4,20000*SUM($C$5)*4,R27)</f>
        <v>0</v>
      </c>
    </row>
    <row r="28" spans="1:34" ht="26.25" customHeight="1" thickBot="1">
      <c r="A28" s="310" t="s">
        <v>193</v>
      </c>
      <c r="B28" s="310"/>
      <c r="C28" s="540"/>
      <c r="D28" s="217"/>
      <c r="E28" s="540"/>
      <c r="F28" s="234"/>
      <c r="G28" s="540"/>
      <c r="H28" s="217"/>
      <c r="I28" s="534"/>
      <c r="J28" s="136">
        <f>SUM(J18:J27)</f>
        <v>0</v>
      </c>
      <c r="K28" s="534"/>
      <c r="L28" s="136">
        <f>SUM(L18:L27)</f>
        <v>0</v>
      </c>
      <c r="M28" s="534"/>
      <c r="N28" s="136">
        <f>SUM(N18:N27)</f>
        <v>0</v>
      </c>
      <c r="O28" s="534"/>
      <c r="P28" s="136">
        <f>SUM(P18:P27)</f>
        <v>0</v>
      </c>
      <c r="Q28" s="562"/>
      <c r="R28" s="136">
        <f t="shared" si="0"/>
        <v>0</v>
      </c>
      <c r="S28" s="544"/>
      <c r="T28" s="239">
        <f>SUM(T18:T27)</f>
        <v>0</v>
      </c>
    </row>
    <row r="29" spans="1:34" s="208" customFormat="1" ht="26.25" customHeight="1" thickBot="1">
      <c r="A29" s="240"/>
      <c r="B29" s="240"/>
      <c r="C29" s="207"/>
      <c r="D29" s="241"/>
      <c r="E29" s="207"/>
      <c r="F29" s="241"/>
      <c r="G29" s="207"/>
      <c r="H29" s="241"/>
      <c r="I29" s="207"/>
      <c r="J29" s="241"/>
      <c r="K29" s="241"/>
      <c r="L29" s="241"/>
      <c r="M29" s="241"/>
      <c r="N29" s="241"/>
      <c r="O29" s="241"/>
      <c r="P29" s="241"/>
      <c r="Q29" s="241"/>
      <c r="R29" s="242"/>
      <c r="S29" s="241"/>
      <c r="T29" s="241"/>
      <c r="U29" s="241"/>
      <c r="V29" s="241"/>
      <c r="W29" s="241"/>
      <c r="X29" s="241"/>
      <c r="Y29" s="241"/>
      <c r="Z29" s="241"/>
      <c r="AA29" s="241"/>
      <c r="AB29" s="241"/>
      <c r="AC29" s="241"/>
      <c r="AD29" s="241"/>
      <c r="AE29" s="241"/>
      <c r="AF29" s="241"/>
      <c r="AG29" s="241"/>
      <c r="AH29" s="241"/>
    </row>
    <row r="30" spans="1:34" ht="26.25" customHeight="1" thickBot="1">
      <c r="A30" s="555" t="s">
        <v>5</v>
      </c>
      <c r="B30" s="209" t="s">
        <v>169</v>
      </c>
      <c r="C30" s="557" t="s">
        <v>194</v>
      </c>
      <c r="D30" s="558"/>
      <c r="E30" s="557" t="s">
        <v>195</v>
      </c>
      <c r="F30" s="558"/>
      <c r="G30" s="557" t="s">
        <v>196</v>
      </c>
      <c r="H30" s="558"/>
      <c r="I30" s="557" t="s">
        <v>197</v>
      </c>
      <c r="J30" s="558"/>
      <c r="K30" s="559"/>
      <c r="L30" s="560"/>
      <c r="M30" s="310" t="s">
        <v>198</v>
      </c>
      <c r="N30" s="542"/>
      <c r="O30" s="545" t="s">
        <v>199</v>
      </c>
      <c r="P30" s="545"/>
      <c r="Q30" s="546" t="s">
        <v>200</v>
      </c>
      <c r="R30" s="547"/>
      <c r="S30" s="547"/>
      <c r="T30" s="548"/>
    </row>
    <row r="31" spans="1:34" ht="26.25" customHeight="1" thickBot="1">
      <c r="A31" s="556"/>
      <c r="B31" s="209" t="s">
        <v>56</v>
      </c>
      <c r="C31" s="209" t="s">
        <v>38</v>
      </c>
      <c r="D31" s="209" t="s">
        <v>176</v>
      </c>
      <c r="E31" s="209" t="s">
        <v>38</v>
      </c>
      <c r="F31" s="209" t="s">
        <v>176</v>
      </c>
      <c r="G31" s="209" t="s">
        <v>38</v>
      </c>
      <c r="H31" s="209" t="s">
        <v>176</v>
      </c>
      <c r="I31" s="209" t="s">
        <v>38</v>
      </c>
      <c r="J31" s="209" t="s">
        <v>176</v>
      </c>
      <c r="K31" s="210"/>
      <c r="L31" s="210"/>
      <c r="M31" s="209" t="s">
        <v>177</v>
      </c>
      <c r="N31" s="243" t="s">
        <v>178</v>
      </c>
      <c r="O31" s="244" t="s">
        <v>177</v>
      </c>
      <c r="P31" s="244" t="s">
        <v>178</v>
      </c>
      <c r="Q31" s="549"/>
      <c r="R31" s="550"/>
      <c r="S31" s="550"/>
      <c r="T31" s="551"/>
    </row>
    <row r="32" spans="1:34" ht="26.25" customHeight="1">
      <c r="A32" s="583" t="s">
        <v>179</v>
      </c>
      <c r="B32" s="256" t="s">
        <v>180</v>
      </c>
      <c r="C32" s="213"/>
      <c r="D32" s="213"/>
      <c r="E32" s="213"/>
      <c r="F32" s="213"/>
      <c r="G32" s="213"/>
      <c r="H32" s="213"/>
      <c r="I32" s="213"/>
      <c r="J32" s="213"/>
      <c r="K32" s="213"/>
      <c r="L32" s="213"/>
      <c r="M32" s="213"/>
      <c r="N32" s="275"/>
      <c r="O32" s="276"/>
      <c r="P32" s="277"/>
      <c r="Q32" s="530"/>
      <c r="R32" s="531"/>
      <c r="S32" s="531"/>
      <c r="T32" s="532"/>
    </row>
    <row r="33" spans="1:20" ht="26.25" customHeight="1">
      <c r="A33" s="584"/>
      <c r="B33" s="261" t="s">
        <v>181</v>
      </c>
      <c r="C33" s="217"/>
      <c r="D33" s="217"/>
      <c r="E33" s="217"/>
      <c r="F33" s="217"/>
      <c r="G33" s="217"/>
      <c r="H33" s="217"/>
      <c r="I33" s="217"/>
      <c r="J33" s="217"/>
      <c r="K33" s="217"/>
      <c r="L33" s="217"/>
      <c r="M33" s="217"/>
      <c r="N33" s="234"/>
      <c r="O33" s="278"/>
      <c r="P33" s="279"/>
      <c r="Q33" s="530"/>
      <c r="R33" s="531"/>
      <c r="S33" s="531"/>
      <c r="T33" s="532"/>
    </row>
    <row r="34" spans="1:20" ht="26.25" customHeight="1">
      <c r="A34" s="584"/>
      <c r="B34" s="261" t="s">
        <v>182</v>
      </c>
      <c r="C34" s="217"/>
      <c r="D34" s="217"/>
      <c r="E34" s="217"/>
      <c r="F34" s="217"/>
      <c r="G34" s="217"/>
      <c r="H34" s="217"/>
      <c r="I34" s="217"/>
      <c r="J34" s="217"/>
      <c r="K34" s="217"/>
      <c r="L34" s="217"/>
      <c r="M34" s="217"/>
      <c r="N34" s="234"/>
      <c r="O34" s="278"/>
      <c r="P34" s="279"/>
      <c r="Q34" s="530"/>
      <c r="R34" s="531"/>
      <c r="S34" s="531"/>
      <c r="T34" s="532"/>
    </row>
    <row r="35" spans="1:20" ht="26.25" customHeight="1" thickBot="1">
      <c r="A35" s="585"/>
      <c r="B35" s="266" t="s">
        <v>183</v>
      </c>
      <c r="C35" s="222"/>
      <c r="D35" s="223"/>
      <c r="E35" s="222"/>
      <c r="F35" s="223"/>
      <c r="G35" s="222"/>
      <c r="H35" s="223"/>
      <c r="I35" s="222"/>
      <c r="J35" s="223"/>
      <c r="K35" s="222"/>
      <c r="L35" s="223"/>
      <c r="M35" s="222"/>
      <c r="N35" s="222"/>
      <c r="O35" s="280"/>
      <c r="P35" s="251"/>
      <c r="Q35" s="530"/>
      <c r="R35" s="531"/>
      <c r="S35" s="531"/>
      <c r="T35" s="532"/>
    </row>
    <row r="36" spans="1:20" ht="26.25" customHeight="1" thickBot="1">
      <c r="A36" s="537" t="s">
        <v>184</v>
      </c>
      <c r="B36" s="229" t="s">
        <v>185</v>
      </c>
      <c r="C36" s="533"/>
      <c r="D36" s="146">
        <f>【10月】月集計表!$AW$52</f>
        <v>0</v>
      </c>
      <c r="E36" s="533"/>
      <c r="F36" s="146">
        <f>【11月】月集計表!$AW$52</f>
        <v>0</v>
      </c>
      <c r="G36" s="533"/>
      <c r="H36" s="146">
        <f>【12月】月集計表!$AW$52</f>
        <v>0</v>
      </c>
      <c r="I36" s="533"/>
      <c r="J36" s="146">
        <f>【1月】月集計表!$AW$52</f>
        <v>0</v>
      </c>
      <c r="K36" s="539"/>
      <c r="L36" s="230"/>
      <c r="M36" s="533"/>
      <c r="N36" s="252">
        <f>SUM(D36,F36,H36,J36)</f>
        <v>0</v>
      </c>
      <c r="O36" s="535"/>
      <c r="P36" s="253">
        <f>N36+R19</f>
        <v>0</v>
      </c>
      <c r="Q36" s="530"/>
      <c r="R36" s="531"/>
      <c r="S36" s="531"/>
      <c r="T36" s="532"/>
    </row>
    <row r="37" spans="1:20" ht="26.25" customHeight="1" thickBot="1">
      <c r="A37" s="537"/>
      <c r="B37" s="233" t="s">
        <v>186</v>
      </c>
      <c r="C37" s="533"/>
      <c r="D37" s="136">
        <f>ROUNDDOWN(D36*0.06,0)</f>
        <v>0</v>
      </c>
      <c r="E37" s="533"/>
      <c r="F37" s="136">
        <f>ROUNDDOWN(F36*0.06,0)</f>
        <v>0</v>
      </c>
      <c r="G37" s="533"/>
      <c r="H37" s="136">
        <f>ROUNDDOWN(H36*0.06,0)</f>
        <v>0</v>
      </c>
      <c r="I37" s="533"/>
      <c r="J37" s="136">
        <f>ROUNDDOWN(J36*0.06,0)</f>
        <v>0</v>
      </c>
      <c r="K37" s="539"/>
      <c r="L37" s="217"/>
      <c r="M37" s="533"/>
      <c r="N37" s="218">
        <f t="shared" ref="N37:N45" si="1">SUM(D37,F37,H37,J37)</f>
        <v>0</v>
      </c>
      <c r="O37" s="536"/>
      <c r="P37" s="254">
        <f>N37+R20</f>
        <v>0</v>
      </c>
      <c r="Q37" s="530"/>
      <c r="R37" s="531"/>
      <c r="S37" s="531"/>
      <c r="T37" s="532"/>
    </row>
    <row r="38" spans="1:20" ht="26.25" customHeight="1" thickBot="1">
      <c r="A38" s="537"/>
      <c r="B38" s="233" t="s">
        <v>127</v>
      </c>
      <c r="C38" s="533"/>
      <c r="D38" s="136">
        <f>【10月】月集計表!$AY$52</f>
        <v>0</v>
      </c>
      <c r="E38" s="533"/>
      <c r="F38" s="136">
        <f>【11月】月集計表!$AY$52</f>
        <v>0</v>
      </c>
      <c r="G38" s="533"/>
      <c r="H38" s="136">
        <f>【12月】月集計表!$AY$52</f>
        <v>0</v>
      </c>
      <c r="I38" s="533"/>
      <c r="J38" s="136">
        <f>【1月】月集計表!$AY$52</f>
        <v>0</v>
      </c>
      <c r="K38" s="539"/>
      <c r="L38" s="217"/>
      <c r="M38" s="533"/>
      <c r="N38" s="218">
        <f t="shared" si="1"/>
        <v>0</v>
      </c>
      <c r="O38" s="536"/>
      <c r="P38" s="254">
        <f>N38+R21</f>
        <v>0</v>
      </c>
      <c r="Q38" s="530"/>
      <c r="R38" s="531"/>
      <c r="S38" s="531"/>
      <c r="T38" s="532"/>
    </row>
    <row r="39" spans="1:20" ht="26.25" customHeight="1" thickBot="1">
      <c r="A39" s="538"/>
      <c r="B39" s="233" t="s">
        <v>187</v>
      </c>
      <c r="C39" s="533"/>
      <c r="D39" s="136">
        <f>【10月】月集計表!$BA$52</f>
        <v>0</v>
      </c>
      <c r="E39" s="533"/>
      <c r="F39" s="136">
        <f>【11月】月集計表!$BA$52</f>
        <v>0</v>
      </c>
      <c r="G39" s="533"/>
      <c r="H39" s="136">
        <f>【12月】月集計表!$BA$52</f>
        <v>0</v>
      </c>
      <c r="I39" s="533"/>
      <c r="J39" s="136">
        <f>【1月】月集計表!$BA$52</f>
        <v>0</v>
      </c>
      <c r="K39" s="539"/>
      <c r="L39" s="217"/>
      <c r="M39" s="533"/>
      <c r="N39" s="218">
        <f t="shared" si="1"/>
        <v>0</v>
      </c>
      <c r="O39" s="536"/>
      <c r="P39" s="254">
        <f>N39+R22</f>
        <v>0</v>
      </c>
      <c r="Q39" s="530"/>
      <c r="R39" s="531"/>
      <c r="S39" s="531"/>
      <c r="T39" s="532"/>
    </row>
    <row r="40" spans="1:20" ht="26.25" customHeight="1" thickBot="1">
      <c r="A40" s="580" t="s">
        <v>188</v>
      </c>
      <c r="B40" s="273" t="s">
        <v>189</v>
      </c>
      <c r="C40" s="533"/>
      <c r="D40" s="217"/>
      <c r="E40" s="533"/>
      <c r="F40" s="217"/>
      <c r="G40" s="533"/>
      <c r="H40" s="217"/>
      <c r="I40" s="533"/>
      <c r="J40" s="217"/>
      <c r="K40" s="539"/>
      <c r="L40" s="217"/>
      <c r="M40" s="533"/>
      <c r="N40" s="234"/>
      <c r="O40" s="536"/>
      <c r="P40" s="283"/>
      <c r="Q40" s="530"/>
      <c r="R40" s="531"/>
      <c r="S40" s="531"/>
      <c r="T40" s="532"/>
    </row>
    <row r="41" spans="1:20" ht="26.25" customHeight="1" thickBot="1">
      <c r="A41" s="581"/>
      <c r="B41" s="238" t="s">
        <v>190</v>
      </c>
      <c r="C41" s="533"/>
      <c r="D41" s="136">
        <f>【10月】月集計表!$BB$52</f>
        <v>0</v>
      </c>
      <c r="E41" s="533"/>
      <c r="F41" s="136">
        <f>【11月】月集計表!$BB$52</f>
        <v>0</v>
      </c>
      <c r="G41" s="533"/>
      <c r="H41" s="136">
        <f>【12月】月集計表!$BB$52</f>
        <v>0</v>
      </c>
      <c r="I41" s="533"/>
      <c r="J41" s="136">
        <f>【1月】月集計表!$BB$52</f>
        <v>0</v>
      </c>
      <c r="K41" s="539"/>
      <c r="L41" s="217"/>
      <c r="M41" s="533"/>
      <c r="N41" s="218">
        <f t="shared" si="1"/>
        <v>0</v>
      </c>
      <c r="O41" s="536"/>
      <c r="P41" s="254">
        <f>IF(N41+R24&gt;40000*SUM($C$8:$C$9),40000*SUM($C$8:$C$9),N41+R24)</f>
        <v>0</v>
      </c>
      <c r="Q41" s="530"/>
      <c r="R41" s="531"/>
      <c r="S41" s="531"/>
      <c r="T41" s="532"/>
    </row>
    <row r="42" spans="1:20" ht="26.25" customHeight="1" thickBot="1">
      <c r="A42" s="581"/>
      <c r="B42" s="238" t="s">
        <v>131</v>
      </c>
      <c r="C42" s="533"/>
      <c r="D42" s="136">
        <f>【10月】月集計表!$BC$52</f>
        <v>0</v>
      </c>
      <c r="E42" s="533"/>
      <c r="F42" s="136">
        <f>【11月】月集計表!$BC$52</f>
        <v>0</v>
      </c>
      <c r="G42" s="533"/>
      <c r="H42" s="136">
        <f>【12月】月集計表!$BC$52</f>
        <v>0</v>
      </c>
      <c r="I42" s="533"/>
      <c r="J42" s="136">
        <f>【1月】月集計表!$BC$52</f>
        <v>0</v>
      </c>
      <c r="K42" s="539"/>
      <c r="L42" s="217"/>
      <c r="M42" s="533"/>
      <c r="N42" s="218">
        <f t="shared" si="1"/>
        <v>0</v>
      </c>
      <c r="O42" s="536"/>
      <c r="P42" s="254">
        <f>IF(N42+R25&gt;100000*SUM($D$9),100000*SUM($D$9),N42+R25)</f>
        <v>0</v>
      </c>
      <c r="Q42" s="530"/>
      <c r="R42" s="531"/>
      <c r="S42" s="531"/>
      <c r="T42" s="532"/>
    </row>
    <row r="43" spans="1:20" ht="26.25" customHeight="1" thickBot="1">
      <c r="A43" s="581"/>
      <c r="B43" s="238" t="s">
        <v>191</v>
      </c>
      <c r="C43" s="533"/>
      <c r="D43" s="136">
        <f>【10月】月集計表!$BD$52</f>
        <v>0</v>
      </c>
      <c r="E43" s="533"/>
      <c r="F43" s="136">
        <f>【11月】月集計表!$BD$52</f>
        <v>0</v>
      </c>
      <c r="G43" s="533"/>
      <c r="H43" s="136">
        <f>【12月】月集計表!$BD$52</f>
        <v>0</v>
      </c>
      <c r="I43" s="533"/>
      <c r="J43" s="136">
        <f>【1月】月集計表!$BD$52</f>
        <v>0</v>
      </c>
      <c r="K43" s="539"/>
      <c r="L43" s="217"/>
      <c r="M43" s="533"/>
      <c r="N43" s="218">
        <f t="shared" si="1"/>
        <v>0</v>
      </c>
      <c r="O43" s="536"/>
      <c r="P43" s="254">
        <f>IF(N43+R26&gt;50000*SUM($E$9:$E$11),50000*SUM($E$9:$E$11),N43+R26)</f>
        <v>0</v>
      </c>
      <c r="Q43" s="530"/>
      <c r="R43" s="531"/>
      <c r="S43" s="531"/>
      <c r="T43" s="532"/>
    </row>
    <row r="44" spans="1:20" ht="26.25" customHeight="1" thickBot="1">
      <c r="A44" s="582"/>
      <c r="B44" s="238" t="s">
        <v>192</v>
      </c>
      <c r="C44" s="533"/>
      <c r="D44" s="136">
        <f>【10月】月集計表!$BE$52</f>
        <v>0</v>
      </c>
      <c r="E44" s="533"/>
      <c r="F44" s="136">
        <f>【11月】月集計表!$BE$52</f>
        <v>0</v>
      </c>
      <c r="G44" s="533"/>
      <c r="H44" s="136">
        <f>【12月】月集計表!$BE$52</f>
        <v>0</v>
      </c>
      <c r="I44" s="533"/>
      <c r="J44" s="136">
        <f>【1月】月集計表!$BE$52</f>
        <v>0</v>
      </c>
      <c r="K44" s="539"/>
      <c r="L44" s="217"/>
      <c r="M44" s="533"/>
      <c r="N44" s="218">
        <f t="shared" si="1"/>
        <v>0</v>
      </c>
      <c r="O44" s="536"/>
      <c r="P44" s="254">
        <f>IF(N44+R27&gt;20000*SUM($C$5)*8,20000*SUM($C$5)*8,N44+R27)</f>
        <v>0</v>
      </c>
      <c r="Q44" s="530"/>
      <c r="R44" s="531"/>
      <c r="S44" s="531"/>
      <c r="T44" s="532"/>
    </row>
    <row r="45" spans="1:20" ht="26.25" customHeight="1" thickBot="1">
      <c r="A45" s="310" t="s">
        <v>193</v>
      </c>
      <c r="B45" s="310"/>
      <c r="C45" s="534"/>
      <c r="D45" s="136">
        <f>SUM(D35:D44)</f>
        <v>0</v>
      </c>
      <c r="E45" s="534"/>
      <c r="F45" s="136">
        <f>SUM(F35:F44)</f>
        <v>0</v>
      </c>
      <c r="G45" s="534"/>
      <c r="H45" s="136">
        <f>SUM(H35:H44)</f>
        <v>0</v>
      </c>
      <c r="I45" s="534"/>
      <c r="J45" s="136">
        <f>SUM(J35:J44)</f>
        <v>0</v>
      </c>
      <c r="K45" s="540"/>
      <c r="L45" s="217"/>
      <c r="M45" s="534"/>
      <c r="N45" s="218">
        <f t="shared" si="1"/>
        <v>0</v>
      </c>
      <c r="O45" s="536"/>
      <c r="P45" s="255">
        <f>SUM(P35:P44)</f>
        <v>0</v>
      </c>
      <c r="Q45" s="530"/>
      <c r="R45" s="531"/>
      <c r="S45" s="531"/>
      <c r="T45" s="532"/>
    </row>
  </sheetData>
  <sheetProtection algorithmName="SHA-512" hashValue="lVjb4Nn8rSapSAMHcBZ5ghZQBamxM5uXCP8B9o25qdTw3M2qMdis5ZzwUXd8k76KBQ7QwtmEvc5+brdL/ENYBg==" saltValue="rUiS7er29p3y5WiOHtjAJg==" spinCount="100000" sheet="1" objects="1" scenarios="1"/>
  <mergeCells count="64">
    <mergeCell ref="A1:B1"/>
    <mergeCell ref="D2:P3"/>
    <mergeCell ref="T2:T3"/>
    <mergeCell ref="J5:L5"/>
    <mergeCell ref="M5:O5"/>
    <mergeCell ref="P5:Q5"/>
    <mergeCell ref="R5:T5"/>
    <mergeCell ref="S13:T13"/>
    <mergeCell ref="A15:A18"/>
    <mergeCell ref="A19:A22"/>
    <mergeCell ref="C19:C28"/>
    <mergeCell ref="E19:E28"/>
    <mergeCell ref="G19:G28"/>
    <mergeCell ref="I19:I28"/>
    <mergeCell ref="A13:A14"/>
    <mergeCell ref="C13:D13"/>
    <mergeCell ref="E13:F13"/>
    <mergeCell ref="G13:H13"/>
    <mergeCell ref="I13:J13"/>
    <mergeCell ref="K13:L13"/>
    <mergeCell ref="A23:A27"/>
    <mergeCell ref="A28:B28"/>
    <mergeCell ref="M13:N13"/>
    <mergeCell ref="O13:P13"/>
    <mergeCell ref="Q13:R13"/>
    <mergeCell ref="K19:K28"/>
    <mergeCell ref="M19:M28"/>
    <mergeCell ref="O19:O28"/>
    <mergeCell ref="Q19:Q28"/>
    <mergeCell ref="S19:S28"/>
    <mergeCell ref="O30:P30"/>
    <mergeCell ref="Q30:T31"/>
    <mergeCell ref="A32:A35"/>
    <mergeCell ref="Q32:T32"/>
    <mergeCell ref="Q33:T33"/>
    <mergeCell ref="Q34:T34"/>
    <mergeCell ref="Q35:T35"/>
    <mergeCell ref="A30:A31"/>
    <mergeCell ref="C30:D30"/>
    <mergeCell ref="E30:F30"/>
    <mergeCell ref="G30:H30"/>
    <mergeCell ref="I30:J30"/>
    <mergeCell ref="K30:L30"/>
    <mergeCell ref="G36:G45"/>
    <mergeCell ref="I36:I45"/>
    <mergeCell ref="K36:K45"/>
    <mergeCell ref="A40:A44"/>
    <mergeCell ref="M30:N30"/>
    <mergeCell ref="Q44:T44"/>
    <mergeCell ref="A45:B45"/>
    <mergeCell ref="Q45:T45"/>
    <mergeCell ref="M36:M45"/>
    <mergeCell ref="O36:O45"/>
    <mergeCell ref="Q36:T36"/>
    <mergeCell ref="Q37:T37"/>
    <mergeCell ref="Q38:T38"/>
    <mergeCell ref="Q39:T39"/>
    <mergeCell ref="Q40:T40"/>
    <mergeCell ref="Q41:T41"/>
    <mergeCell ref="Q42:T42"/>
    <mergeCell ref="Q43:T43"/>
    <mergeCell ref="A36:A39"/>
    <mergeCell ref="C36:C45"/>
    <mergeCell ref="E36:E45"/>
  </mergeCells>
  <phoneticPr fontId="1"/>
  <conditionalFormatting sqref="C5 C9:E9">
    <cfRule type="containsBlanks" dxfId="8" priority="3" stopIfTrue="1">
      <formula>LEN(TRIM(C5))=0</formula>
    </cfRule>
  </conditionalFormatting>
  <conditionalFormatting sqref="Q32:T45">
    <cfRule type="expression" dxfId="7" priority="2" stopIfTrue="1">
      <formula>Q32=""</formula>
    </cfRule>
  </conditionalFormatting>
  <conditionalFormatting sqref="M5:T5">
    <cfRule type="expression" dxfId="6" priority="1" stopIfTrue="1">
      <formula>M5=""</formula>
    </cfRule>
  </conditionalFormatting>
  <printOptions horizontalCentered="1" verticalCentered="1"/>
  <pageMargins left="0" right="0" top="0.59055118110236227" bottom="0.19685039370078741" header="0" footer="0"/>
  <pageSetup paperSize="9" scale="55"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FFFF00"/>
    <pageSetUpPr fitToPage="1"/>
  </sheetPr>
  <dimension ref="A1:AH44"/>
  <sheetViews>
    <sheetView view="pageBreakPreview" topLeftCell="C25" zoomScale="70" zoomScaleNormal="25" zoomScaleSheetLayoutView="70" workbookViewId="0">
      <selection activeCell="D41" sqref="D41"/>
    </sheetView>
  </sheetViews>
  <sheetFormatPr defaultColWidth="5.375" defaultRowHeight="15" customHeight="1"/>
  <cols>
    <col min="1" max="1" width="8.375" style="194" customWidth="1"/>
    <col min="2" max="2" width="24.625" style="194" customWidth="1"/>
    <col min="3" max="14" width="12.375" style="194" customWidth="1"/>
    <col min="15" max="16" width="13.625" style="194" customWidth="1"/>
    <col min="17" max="20" width="13.75" style="194" customWidth="1"/>
    <col min="21" max="33" width="5.375" style="194" customWidth="1"/>
    <col min="34" max="34" width="6.375" style="194" customWidth="1"/>
    <col min="35" max="256" width="5.375" style="194"/>
    <col min="257" max="257" width="8.375" style="194" customWidth="1"/>
    <col min="258" max="258" width="24.625" style="194" customWidth="1"/>
    <col min="259" max="270" width="12.375" style="194" customWidth="1"/>
    <col min="271" max="272" width="13.625" style="194" customWidth="1"/>
    <col min="273" max="276" width="13.75" style="194" customWidth="1"/>
    <col min="277" max="289" width="5.375" style="194" customWidth="1"/>
    <col min="290" max="290" width="6.375" style="194" customWidth="1"/>
    <col min="291" max="512" width="5.375" style="194"/>
    <col min="513" max="513" width="8.375" style="194" customWidth="1"/>
    <col min="514" max="514" width="24.625" style="194" customWidth="1"/>
    <col min="515" max="526" width="12.375" style="194" customWidth="1"/>
    <col min="527" max="528" width="13.625" style="194" customWidth="1"/>
    <col min="529" max="532" width="13.75" style="194" customWidth="1"/>
    <col min="533" max="545" width="5.375" style="194" customWidth="1"/>
    <col min="546" max="546" width="6.375" style="194" customWidth="1"/>
    <col min="547" max="768" width="5.375" style="194"/>
    <col min="769" max="769" width="8.375" style="194" customWidth="1"/>
    <col min="770" max="770" width="24.625" style="194" customWidth="1"/>
    <col min="771" max="782" width="12.375" style="194" customWidth="1"/>
    <col min="783" max="784" width="13.625" style="194" customWidth="1"/>
    <col min="785" max="788" width="13.75" style="194" customWidth="1"/>
    <col min="789" max="801" width="5.375" style="194" customWidth="1"/>
    <col min="802" max="802" width="6.375" style="194" customWidth="1"/>
    <col min="803" max="1024" width="5.375" style="194"/>
    <col min="1025" max="1025" width="8.375" style="194" customWidth="1"/>
    <col min="1026" max="1026" width="24.625" style="194" customWidth="1"/>
    <col min="1027" max="1038" width="12.375" style="194" customWidth="1"/>
    <col min="1039" max="1040" width="13.625" style="194" customWidth="1"/>
    <col min="1041" max="1044" width="13.75" style="194" customWidth="1"/>
    <col min="1045" max="1057" width="5.375" style="194" customWidth="1"/>
    <col min="1058" max="1058" width="6.375" style="194" customWidth="1"/>
    <col min="1059" max="1280" width="5.375" style="194"/>
    <col min="1281" max="1281" width="8.375" style="194" customWidth="1"/>
    <col min="1282" max="1282" width="24.625" style="194" customWidth="1"/>
    <col min="1283" max="1294" width="12.375" style="194" customWidth="1"/>
    <col min="1295" max="1296" width="13.625" style="194" customWidth="1"/>
    <col min="1297" max="1300" width="13.75" style="194" customWidth="1"/>
    <col min="1301" max="1313" width="5.375" style="194" customWidth="1"/>
    <col min="1314" max="1314" width="6.375" style="194" customWidth="1"/>
    <col min="1315" max="1536" width="5.375" style="194"/>
    <col min="1537" max="1537" width="8.375" style="194" customWidth="1"/>
    <col min="1538" max="1538" width="24.625" style="194" customWidth="1"/>
    <col min="1539" max="1550" width="12.375" style="194" customWidth="1"/>
    <col min="1551" max="1552" width="13.625" style="194" customWidth="1"/>
    <col min="1553" max="1556" width="13.75" style="194" customWidth="1"/>
    <col min="1557" max="1569" width="5.375" style="194" customWidth="1"/>
    <col min="1570" max="1570" width="6.375" style="194" customWidth="1"/>
    <col min="1571" max="1792" width="5.375" style="194"/>
    <col min="1793" max="1793" width="8.375" style="194" customWidth="1"/>
    <col min="1794" max="1794" width="24.625" style="194" customWidth="1"/>
    <col min="1795" max="1806" width="12.375" style="194" customWidth="1"/>
    <col min="1807" max="1808" width="13.625" style="194" customWidth="1"/>
    <col min="1809" max="1812" width="13.75" style="194" customWidth="1"/>
    <col min="1813" max="1825" width="5.375" style="194" customWidth="1"/>
    <col min="1826" max="1826" width="6.375" style="194" customWidth="1"/>
    <col min="1827" max="2048" width="5.375" style="194"/>
    <col min="2049" max="2049" width="8.375" style="194" customWidth="1"/>
    <col min="2050" max="2050" width="24.625" style="194" customWidth="1"/>
    <col min="2051" max="2062" width="12.375" style="194" customWidth="1"/>
    <col min="2063" max="2064" width="13.625" style="194" customWidth="1"/>
    <col min="2065" max="2068" width="13.75" style="194" customWidth="1"/>
    <col min="2069" max="2081" width="5.375" style="194" customWidth="1"/>
    <col min="2082" max="2082" width="6.375" style="194" customWidth="1"/>
    <col min="2083" max="2304" width="5.375" style="194"/>
    <col min="2305" max="2305" width="8.375" style="194" customWidth="1"/>
    <col min="2306" max="2306" width="24.625" style="194" customWidth="1"/>
    <col min="2307" max="2318" width="12.375" style="194" customWidth="1"/>
    <col min="2319" max="2320" width="13.625" style="194" customWidth="1"/>
    <col min="2321" max="2324" width="13.75" style="194" customWidth="1"/>
    <col min="2325" max="2337" width="5.375" style="194" customWidth="1"/>
    <col min="2338" max="2338" width="6.375" style="194" customWidth="1"/>
    <col min="2339" max="2560" width="5.375" style="194"/>
    <col min="2561" max="2561" width="8.375" style="194" customWidth="1"/>
    <col min="2562" max="2562" width="24.625" style="194" customWidth="1"/>
    <col min="2563" max="2574" width="12.375" style="194" customWidth="1"/>
    <col min="2575" max="2576" width="13.625" style="194" customWidth="1"/>
    <col min="2577" max="2580" width="13.75" style="194" customWidth="1"/>
    <col min="2581" max="2593" width="5.375" style="194" customWidth="1"/>
    <col min="2594" max="2594" width="6.375" style="194" customWidth="1"/>
    <col min="2595" max="2816" width="5.375" style="194"/>
    <col min="2817" max="2817" width="8.375" style="194" customWidth="1"/>
    <col min="2818" max="2818" width="24.625" style="194" customWidth="1"/>
    <col min="2819" max="2830" width="12.375" style="194" customWidth="1"/>
    <col min="2831" max="2832" width="13.625" style="194" customWidth="1"/>
    <col min="2833" max="2836" width="13.75" style="194" customWidth="1"/>
    <col min="2837" max="2849" width="5.375" style="194" customWidth="1"/>
    <col min="2850" max="2850" width="6.375" style="194" customWidth="1"/>
    <col min="2851" max="3072" width="5.375" style="194"/>
    <col min="3073" max="3073" width="8.375" style="194" customWidth="1"/>
    <col min="3074" max="3074" width="24.625" style="194" customWidth="1"/>
    <col min="3075" max="3086" width="12.375" style="194" customWidth="1"/>
    <col min="3087" max="3088" width="13.625" style="194" customWidth="1"/>
    <col min="3089" max="3092" width="13.75" style="194" customWidth="1"/>
    <col min="3093" max="3105" width="5.375" style="194" customWidth="1"/>
    <col min="3106" max="3106" width="6.375" style="194" customWidth="1"/>
    <col min="3107" max="3328" width="5.375" style="194"/>
    <col min="3329" max="3329" width="8.375" style="194" customWidth="1"/>
    <col min="3330" max="3330" width="24.625" style="194" customWidth="1"/>
    <col min="3331" max="3342" width="12.375" style="194" customWidth="1"/>
    <col min="3343" max="3344" width="13.625" style="194" customWidth="1"/>
    <col min="3345" max="3348" width="13.75" style="194" customWidth="1"/>
    <col min="3349" max="3361" width="5.375" style="194" customWidth="1"/>
    <col min="3362" max="3362" width="6.375" style="194" customWidth="1"/>
    <col min="3363" max="3584" width="5.375" style="194"/>
    <col min="3585" max="3585" width="8.375" style="194" customWidth="1"/>
    <col min="3586" max="3586" width="24.625" style="194" customWidth="1"/>
    <col min="3587" max="3598" width="12.375" style="194" customWidth="1"/>
    <col min="3599" max="3600" width="13.625" style="194" customWidth="1"/>
    <col min="3601" max="3604" width="13.75" style="194" customWidth="1"/>
    <col min="3605" max="3617" width="5.375" style="194" customWidth="1"/>
    <col min="3618" max="3618" width="6.375" style="194" customWidth="1"/>
    <col min="3619" max="3840" width="5.375" style="194"/>
    <col min="3841" max="3841" width="8.375" style="194" customWidth="1"/>
    <col min="3842" max="3842" width="24.625" style="194" customWidth="1"/>
    <col min="3843" max="3854" width="12.375" style="194" customWidth="1"/>
    <col min="3855" max="3856" width="13.625" style="194" customWidth="1"/>
    <col min="3857" max="3860" width="13.75" style="194" customWidth="1"/>
    <col min="3861" max="3873" width="5.375" style="194" customWidth="1"/>
    <col min="3874" max="3874" width="6.375" style="194" customWidth="1"/>
    <col min="3875" max="4096" width="5.375" style="194"/>
    <col min="4097" max="4097" width="8.375" style="194" customWidth="1"/>
    <col min="4098" max="4098" width="24.625" style="194" customWidth="1"/>
    <col min="4099" max="4110" width="12.375" style="194" customWidth="1"/>
    <col min="4111" max="4112" width="13.625" style="194" customWidth="1"/>
    <col min="4113" max="4116" width="13.75" style="194" customWidth="1"/>
    <col min="4117" max="4129" width="5.375" style="194" customWidth="1"/>
    <col min="4130" max="4130" width="6.375" style="194" customWidth="1"/>
    <col min="4131" max="4352" width="5.375" style="194"/>
    <col min="4353" max="4353" width="8.375" style="194" customWidth="1"/>
    <col min="4354" max="4354" width="24.625" style="194" customWidth="1"/>
    <col min="4355" max="4366" width="12.375" style="194" customWidth="1"/>
    <col min="4367" max="4368" width="13.625" style="194" customWidth="1"/>
    <col min="4369" max="4372" width="13.75" style="194" customWidth="1"/>
    <col min="4373" max="4385" width="5.375" style="194" customWidth="1"/>
    <col min="4386" max="4386" width="6.375" style="194" customWidth="1"/>
    <col min="4387" max="4608" width="5.375" style="194"/>
    <col min="4609" max="4609" width="8.375" style="194" customWidth="1"/>
    <col min="4610" max="4610" width="24.625" style="194" customWidth="1"/>
    <col min="4611" max="4622" width="12.375" style="194" customWidth="1"/>
    <col min="4623" max="4624" width="13.625" style="194" customWidth="1"/>
    <col min="4625" max="4628" width="13.75" style="194" customWidth="1"/>
    <col min="4629" max="4641" width="5.375" style="194" customWidth="1"/>
    <col min="4642" max="4642" width="6.375" style="194" customWidth="1"/>
    <col min="4643" max="4864" width="5.375" style="194"/>
    <col min="4865" max="4865" width="8.375" style="194" customWidth="1"/>
    <col min="4866" max="4866" width="24.625" style="194" customWidth="1"/>
    <col min="4867" max="4878" width="12.375" style="194" customWidth="1"/>
    <col min="4879" max="4880" width="13.625" style="194" customWidth="1"/>
    <col min="4881" max="4884" width="13.75" style="194" customWidth="1"/>
    <col min="4885" max="4897" width="5.375" style="194" customWidth="1"/>
    <col min="4898" max="4898" width="6.375" style="194" customWidth="1"/>
    <col min="4899" max="5120" width="5.375" style="194"/>
    <col min="5121" max="5121" width="8.375" style="194" customWidth="1"/>
    <col min="5122" max="5122" width="24.625" style="194" customWidth="1"/>
    <col min="5123" max="5134" width="12.375" style="194" customWidth="1"/>
    <col min="5135" max="5136" width="13.625" style="194" customWidth="1"/>
    <col min="5137" max="5140" width="13.75" style="194" customWidth="1"/>
    <col min="5141" max="5153" width="5.375" style="194" customWidth="1"/>
    <col min="5154" max="5154" width="6.375" style="194" customWidth="1"/>
    <col min="5155" max="5376" width="5.375" style="194"/>
    <col min="5377" max="5377" width="8.375" style="194" customWidth="1"/>
    <col min="5378" max="5378" width="24.625" style="194" customWidth="1"/>
    <col min="5379" max="5390" width="12.375" style="194" customWidth="1"/>
    <col min="5391" max="5392" width="13.625" style="194" customWidth="1"/>
    <col min="5393" max="5396" width="13.75" style="194" customWidth="1"/>
    <col min="5397" max="5409" width="5.375" style="194" customWidth="1"/>
    <col min="5410" max="5410" width="6.375" style="194" customWidth="1"/>
    <col min="5411" max="5632" width="5.375" style="194"/>
    <col min="5633" max="5633" width="8.375" style="194" customWidth="1"/>
    <col min="5634" max="5634" width="24.625" style="194" customWidth="1"/>
    <col min="5635" max="5646" width="12.375" style="194" customWidth="1"/>
    <col min="5647" max="5648" width="13.625" style="194" customWidth="1"/>
    <col min="5649" max="5652" width="13.75" style="194" customWidth="1"/>
    <col min="5653" max="5665" width="5.375" style="194" customWidth="1"/>
    <col min="5666" max="5666" width="6.375" style="194" customWidth="1"/>
    <col min="5667" max="5888" width="5.375" style="194"/>
    <col min="5889" max="5889" width="8.375" style="194" customWidth="1"/>
    <col min="5890" max="5890" width="24.625" style="194" customWidth="1"/>
    <col min="5891" max="5902" width="12.375" style="194" customWidth="1"/>
    <col min="5903" max="5904" width="13.625" style="194" customWidth="1"/>
    <col min="5905" max="5908" width="13.75" style="194" customWidth="1"/>
    <col min="5909" max="5921" width="5.375" style="194" customWidth="1"/>
    <col min="5922" max="5922" width="6.375" style="194" customWidth="1"/>
    <col min="5923" max="6144" width="5.375" style="194"/>
    <col min="6145" max="6145" width="8.375" style="194" customWidth="1"/>
    <col min="6146" max="6146" width="24.625" style="194" customWidth="1"/>
    <col min="6147" max="6158" width="12.375" style="194" customWidth="1"/>
    <col min="6159" max="6160" width="13.625" style="194" customWidth="1"/>
    <col min="6161" max="6164" width="13.75" style="194" customWidth="1"/>
    <col min="6165" max="6177" width="5.375" style="194" customWidth="1"/>
    <col min="6178" max="6178" width="6.375" style="194" customWidth="1"/>
    <col min="6179" max="6400" width="5.375" style="194"/>
    <col min="6401" max="6401" width="8.375" style="194" customWidth="1"/>
    <col min="6402" max="6402" width="24.625" style="194" customWidth="1"/>
    <col min="6403" max="6414" width="12.375" style="194" customWidth="1"/>
    <col min="6415" max="6416" width="13.625" style="194" customWidth="1"/>
    <col min="6417" max="6420" width="13.75" style="194" customWidth="1"/>
    <col min="6421" max="6433" width="5.375" style="194" customWidth="1"/>
    <col min="6434" max="6434" width="6.375" style="194" customWidth="1"/>
    <col min="6435" max="6656" width="5.375" style="194"/>
    <col min="6657" max="6657" width="8.375" style="194" customWidth="1"/>
    <col min="6658" max="6658" width="24.625" style="194" customWidth="1"/>
    <col min="6659" max="6670" width="12.375" style="194" customWidth="1"/>
    <col min="6671" max="6672" width="13.625" style="194" customWidth="1"/>
    <col min="6673" max="6676" width="13.75" style="194" customWidth="1"/>
    <col min="6677" max="6689" width="5.375" style="194" customWidth="1"/>
    <col min="6690" max="6690" width="6.375" style="194" customWidth="1"/>
    <col min="6691" max="6912" width="5.375" style="194"/>
    <col min="6913" max="6913" width="8.375" style="194" customWidth="1"/>
    <col min="6914" max="6914" width="24.625" style="194" customWidth="1"/>
    <col min="6915" max="6926" width="12.375" style="194" customWidth="1"/>
    <col min="6927" max="6928" width="13.625" style="194" customWidth="1"/>
    <col min="6929" max="6932" width="13.75" style="194" customWidth="1"/>
    <col min="6933" max="6945" width="5.375" style="194" customWidth="1"/>
    <col min="6946" max="6946" width="6.375" style="194" customWidth="1"/>
    <col min="6947" max="7168" width="5.375" style="194"/>
    <col min="7169" max="7169" width="8.375" style="194" customWidth="1"/>
    <col min="7170" max="7170" width="24.625" style="194" customWidth="1"/>
    <col min="7171" max="7182" width="12.375" style="194" customWidth="1"/>
    <col min="7183" max="7184" width="13.625" style="194" customWidth="1"/>
    <col min="7185" max="7188" width="13.75" style="194" customWidth="1"/>
    <col min="7189" max="7201" width="5.375" style="194" customWidth="1"/>
    <col min="7202" max="7202" width="6.375" style="194" customWidth="1"/>
    <col min="7203" max="7424" width="5.375" style="194"/>
    <col min="7425" max="7425" width="8.375" style="194" customWidth="1"/>
    <col min="7426" max="7426" width="24.625" style="194" customWidth="1"/>
    <col min="7427" max="7438" width="12.375" style="194" customWidth="1"/>
    <col min="7439" max="7440" width="13.625" style="194" customWidth="1"/>
    <col min="7441" max="7444" width="13.75" style="194" customWidth="1"/>
    <col min="7445" max="7457" width="5.375" style="194" customWidth="1"/>
    <col min="7458" max="7458" width="6.375" style="194" customWidth="1"/>
    <col min="7459" max="7680" width="5.375" style="194"/>
    <col min="7681" max="7681" width="8.375" style="194" customWidth="1"/>
    <col min="7682" max="7682" width="24.625" style="194" customWidth="1"/>
    <col min="7683" max="7694" width="12.375" style="194" customWidth="1"/>
    <col min="7695" max="7696" width="13.625" style="194" customWidth="1"/>
    <col min="7697" max="7700" width="13.75" style="194" customWidth="1"/>
    <col min="7701" max="7713" width="5.375" style="194" customWidth="1"/>
    <col min="7714" max="7714" width="6.375" style="194" customWidth="1"/>
    <col min="7715" max="7936" width="5.375" style="194"/>
    <col min="7937" max="7937" width="8.375" style="194" customWidth="1"/>
    <col min="7938" max="7938" width="24.625" style="194" customWidth="1"/>
    <col min="7939" max="7950" width="12.375" style="194" customWidth="1"/>
    <col min="7951" max="7952" width="13.625" style="194" customWidth="1"/>
    <col min="7953" max="7956" width="13.75" style="194" customWidth="1"/>
    <col min="7957" max="7969" width="5.375" style="194" customWidth="1"/>
    <col min="7970" max="7970" width="6.375" style="194" customWidth="1"/>
    <col min="7971" max="8192" width="5.375" style="194"/>
    <col min="8193" max="8193" width="8.375" style="194" customWidth="1"/>
    <col min="8194" max="8194" width="24.625" style="194" customWidth="1"/>
    <col min="8195" max="8206" width="12.375" style="194" customWidth="1"/>
    <col min="8207" max="8208" width="13.625" style="194" customWidth="1"/>
    <col min="8209" max="8212" width="13.75" style="194" customWidth="1"/>
    <col min="8213" max="8225" width="5.375" style="194" customWidth="1"/>
    <col min="8226" max="8226" width="6.375" style="194" customWidth="1"/>
    <col min="8227" max="8448" width="5.375" style="194"/>
    <col min="8449" max="8449" width="8.375" style="194" customWidth="1"/>
    <col min="8450" max="8450" width="24.625" style="194" customWidth="1"/>
    <col min="8451" max="8462" width="12.375" style="194" customWidth="1"/>
    <col min="8463" max="8464" width="13.625" style="194" customWidth="1"/>
    <col min="8465" max="8468" width="13.75" style="194" customWidth="1"/>
    <col min="8469" max="8481" width="5.375" style="194" customWidth="1"/>
    <col min="8482" max="8482" width="6.375" style="194" customWidth="1"/>
    <col min="8483" max="8704" width="5.375" style="194"/>
    <col min="8705" max="8705" width="8.375" style="194" customWidth="1"/>
    <col min="8706" max="8706" width="24.625" style="194" customWidth="1"/>
    <col min="8707" max="8718" width="12.375" style="194" customWidth="1"/>
    <col min="8719" max="8720" width="13.625" style="194" customWidth="1"/>
    <col min="8721" max="8724" width="13.75" style="194" customWidth="1"/>
    <col min="8725" max="8737" width="5.375" style="194" customWidth="1"/>
    <col min="8738" max="8738" width="6.375" style="194" customWidth="1"/>
    <col min="8739" max="8960" width="5.375" style="194"/>
    <col min="8961" max="8961" width="8.375" style="194" customWidth="1"/>
    <col min="8962" max="8962" width="24.625" style="194" customWidth="1"/>
    <col min="8963" max="8974" width="12.375" style="194" customWidth="1"/>
    <col min="8975" max="8976" width="13.625" style="194" customWidth="1"/>
    <col min="8977" max="8980" width="13.75" style="194" customWidth="1"/>
    <col min="8981" max="8993" width="5.375" style="194" customWidth="1"/>
    <col min="8994" max="8994" width="6.375" style="194" customWidth="1"/>
    <col min="8995" max="9216" width="5.375" style="194"/>
    <col min="9217" max="9217" width="8.375" style="194" customWidth="1"/>
    <col min="9218" max="9218" width="24.625" style="194" customWidth="1"/>
    <col min="9219" max="9230" width="12.375" style="194" customWidth="1"/>
    <col min="9231" max="9232" width="13.625" style="194" customWidth="1"/>
    <col min="9233" max="9236" width="13.75" style="194" customWidth="1"/>
    <col min="9237" max="9249" width="5.375" style="194" customWidth="1"/>
    <col min="9250" max="9250" width="6.375" style="194" customWidth="1"/>
    <col min="9251" max="9472" width="5.375" style="194"/>
    <col min="9473" max="9473" width="8.375" style="194" customWidth="1"/>
    <col min="9474" max="9474" width="24.625" style="194" customWidth="1"/>
    <col min="9475" max="9486" width="12.375" style="194" customWidth="1"/>
    <col min="9487" max="9488" width="13.625" style="194" customWidth="1"/>
    <col min="9489" max="9492" width="13.75" style="194" customWidth="1"/>
    <col min="9493" max="9505" width="5.375" style="194" customWidth="1"/>
    <col min="9506" max="9506" width="6.375" style="194" customWidth="1"/>
    <col min="9507" max="9728" width="5.375" style="194"/>
    <col min="9729" max="9729" width="8.375" style="194" customWidth="1"/>
    <col min="9730" max="9730" width="24.625" style="194" customWidth="1"/>
    <col min="9731" max="9742" width="12.375" style="194" customWidth="1"/>
    <col min="9743" max="9744" width="13.625" style="194" customWidth="1"/>
    <col min="9745" max="9748" width="13.75" style="194" customWidth="1"/>
    <col min="9749" max="9761" width="5.375" style="194" customWidth="1"/>
    <col min="9762" max="9762" width="6.375" style="194" customWidth="1"/>
    <col min="9763" max="9984" width="5.375" style="194"/>
    <col min="9985" max="9985" width="8.375" style="194" customWidth="1"/>
    <col min="9986" max="9986" width="24.625" style="194" customWidth="1"/>
    <col min="9987" max="9998" width="12.375" style="194" customWidth="1"/>
    <col min="9999" max="10000" width="13.625" style="194" customWidth="1"/>
    <col min="10001" max="10004" width="13.75" style="194" customWidth="1"/>
    <col min="10005" max="10017" width="5.375" style="194" customWidth="1"/>
    <col min="10018" max="10018" width="6.375" style="194" customWidth="1"/>
    <col min="10019" max="10240" width="5.375" style="194"/>
    <col min="10241" max="10241" width="8.375" style="194" customWidth="1"/>
    <col min="10242" max="10242" width="24.625" style="194" customWidth="1"/>
    <col min="10243" max="10254" width="12.375" style="194" customWidth="1"/>
    <col min="10255" max="10256" width="13.625" style="194" customWidth="1"/>
    <col min="10257" max="10260" width="13.75" style="194" customWidth="1"/>
    <col min="10261" max="10273" width="5.375" style="194" customWidth="1"/>
    <col min="10274" max="10274" width="6.375" style="194" customWidth="1"/>
    <col min="10275" max="10496" width="5.375" style="194"/>
    <col min="10497" max="10497" width="8.375" style="194" customWidth="1"/>
    <col min="10498" max="10498" width="24.625" style="194" customWidth="1"/>
    <col min="10499" max="10510" width="12.375" style="194" customWidth="1"/>
    <col min="10511" max="10512" width="13.625" style="194" customWidth="1"/>
    <col min="10513" max="10516" width="13.75" style="194" customWidth="1"/>
    <col min="10517" max="10529" width="5.375" style="194" customWidth="1"/>
    <col min="10530" max="10530" width="6.375" style="194" customWidth="1"/>
    <col min="10531" max="10752" width="5.375" style="194"/>
    <col min="10753" max="10753" width="8.375" style="194" customWidth="1"/>
    <col min="10754" max="10754" width="24.625" style="194" customWidth="1"/>
    <col min="10755" max="10766" width="12.375" style="194" customWidth="1"/>
    <col min="10767" max="10768" width="13.625" style="194" customWidth="1"/>
    <col min="10769" max="10772" width="13.75" style="194" customWidth="1"/>
    <col min="10773" max="10785" width="5.375" style="194" customWidth="1"/>
    <col min="10786" max="10786" width="6.375" style="194" customWidth="1"/>
    <col min="10787" max="11008" width="5.375" style="194"/>
    <col min="11009" max="11009" width="8.375" style="194" customWidth="1"/>
    <col min="11010" max="11010" width="24.625" style="194" customWidth="1"/>
    <col min="11011" max="11022" width="12.375" style="194" customWidth="1"/>
    <col min="11023" max="11024" width="13.625" style="194" customWidth="1"/>
    <col min="11025" max="11028" width="13.75" style="194" customWidth="1"/>
    <col min="11029" max="11041" width="5.375" style="194" customWidth="1"/>
    <col min="11042" max="11042" width="6.375" style="194" customWidth="1"/>
    <col min="11043" max="11264" width="5.375" style="194"/>
    <col min="11265" max="11265" width="8.375" style="194" customWidth="1"/>
    <col min="11266" max="11266" width="24.625" style="194" customWidth="1"/>
    <col min="11267" max="11278" width="12.375" style="194" customWidth="1"/>
    <col min="11279" max="11280" width="13.625" style="194" customWidth="1"/>
    <col min="11281" max="11284" width="13.75" style="194" customWidth="1"/>
    <col min="11285" max="11297" width="5.375" style="194" customWidth="1"/>
    <col min="11298" max="11298" width="6.375" style="194" customWidth="1"/>
    <col min="11299" max="11520" width="5.375" style="194"/>
    <col min="11521" max="11521" width="8.375" style="194" customWidth="1"/>
    <col min="11522" max="11522" width="24.625" style="194" customWidth="1"/>
    <col min="11523" max="11534" width="12.375" style="194" customWidth="1"/>
    <col min="11535" max="11536" width="13.625" style="194" customWidth="1"/>
    <col min="11537" max="11540" width="13.75" style="194" customWidth="1"/>
    <col min="11541" max="11553" width="5.375" style="194" customWidth="1"/>
    <col min="11554" max="11554" width="6.375" style="194" customWidth="1"/>
    <col min="11555" max="11776" width="5.375" style="194"/>
    <col min="11777" max="11777" width="8.375" style="194" customWidth="1"/>
    <col min="11778" max="11778" width="24.625" style="194" customWidth="1"/>
    <col min="11779" max="11790" width="12.375" style="194" customWidth="1"/>
    <col min="11791" max="11792" width="13.625" style="194" customWidth="1"/>
    <col min="11793" max="11796" width="13.75" style="194" customWidth="1"/>
    <col min="11797" max="11809" width="5.375" style="194" customWidth="1"/>
    <col min="11810" max="11810" width="6.375" style="194" customWidth="1"/>
    <col min="11811" max="12032" width="5.375" style="194"/>
    <col min="12033" max="12033" width="8.375" style="194" customWidth="1"/>
    <col min="12034" max="12034" width="24.625" style="194" customWidth="1"/>
    <col min="12035" max="12046" width="12.375" style="194" customWidth="1"/>
    <col min="12047" max="12048" width="13.625" style="194" customWidth="1"/>
    <col min="12049" max="12052" width="13.75" style="194" customWidth="1"/>
    <col min="12053" max="12065" width="5.375" style="194" customWidth="1"/>
    <col min="12066" max="12066" width="6.375" style="194" customWidth="1"/>
    <col min="12067" max="12288" width="5.375" style="194"/>
    <col min="12289" max="12289" width="8.375" style="194" customWidth="1"/>
    <col min="12290" max="12290" width="24.625" style="194" customWidth="1"/>
    <col min="12291" max="12302" width="12.375" style="194" customWidth="1"/>
    <col min="12303" max="12304" width="13.625" style="194" customWidth="1"/>
    <col min="12305" max="12308" width="13.75" style="194" customWidth="1"/>
    <col min="12309" max="12321" width="5.375" style="194" customWidth="1"/>
    <col min="12322" max="12322" width="6.375" style="194" customWidth="1"/>
    <col min="12323" max="12544" width="5.375" style="194"/>
    <col min="12545" max="12545" width="8.375" style="194" customWidth="1"/>
    <col min="12546" max="12546" width="24.625" style="194" customWidth="1"/>
    <col min="12547" max="12558" width="12.375" style="194" customWidth="1"/>
    <col min="12559" max="12560" width="13.625" style="194" customWidth="1"/>
    <col min="12561" max="12564" width="13.75" style="194" customWidth="1"/>
    <col min="12565" max="12577" width="5.375" style="194" customWidth="1"/>
    <col min="12578" max="12578" width="6.375" style="194" customWidth="1"/>
    <col min="12579" max="12800" width="5.375" style="194"/>
    <col min="12801" max="12801" width="8.375" style="194" customWidth="1"/>
    <col min="12802" max="12802" width="24.625" style="194" customWidth="1"/>
    <col min="12803" max="12814" width="12.375" style="194" customWidth="1"/>
    <col min="12815" max="12816" width="13.625" style="194" customWidth="1"/>
    <col min="12817" max="12820" width="13.75" style="194" customWidth="1"/>
    <col min="12821" max="12833" width="5.375" style="194" customWidth="1"/>
    <col min="12834" max="12834" width="6.375" style="194" customWidth="1"/>
    <col min="12835" max="13056" width="5.375" style="194"/>
    <col min="13057" max="13057" width="8.375" style="194" customWidth="1"/>
    <col min="13058" max="13058" width="24.625" style="194" customWidth="1"/>
    <col min="13059" max="13070" width="12.375" style="194" customWidth="1"/>
    <col min="13071" max="13072" width="13.625" style="194" customWidth="1"/>
    <col min="13073" max="13076" width="13.75" style="194" customWidth="1"/>
    <col min="13077" max="13089" width="5.375" style="194" customWidth="1"/>
    <col min="13090" max="13090" width="6.375" style="194" customWidth="1"/>
    <col min="13091" max="13312" width="5.375" style="194"/>
    <col min="13313" max="13313" width="8.375" style="194" customWidth="1"/>
    <col min="13314" max="13314" width="24.625" style="194" customWidth="1"/>
    <col min="13315" max="13326" width="12.375" style="194" customWidth="1"/>
    <col min="13327" max="13328" width="13.625" style="194" customWidth="1"/>
    <col min="13329" max="13332" width="13.75" style="194" customWidth="1"/>
    <col min="13333" max="13345" width="5.375" style="194" customWidth="1"/>
    <col min="13346" max="13346" width="6.375" style="194" customWidth="1"/>
    <col min="13347" max="13568" width="5.375" style="194"/>
    <col min="13569" max="13569" width="8.375" style="194" customWidth="1"/>
    <col min="13570" max="13570" width="24.625" style="194" customWidth="1"/>
    <col min="13571" max="13582" width="12.375" style="194" customWidth="1"/>
    <col min="13583" max="13584" width="13.625" style="194" customWidth="1"/>
    <col min="13585" max="13588" width="13.75" style="194" customWidth="1"/>
    <col min="13589" max="13601" width="5.375" style="194" customWidth="1"/>
    <col min="13602" max="13602" width="6.375" style="194" customWidth="1"/>
    <col min="13603" max="13824" width="5.375" style="194"/>
    <col min="13825" max="13825" width="8.375" style="194" customWidth="1"/>
    <col min="13826" max="13826" width="24.625" style="194" customWidth="1"/>
    <col min="13827" max="13838" width="12.375" style="194" customWidth="1"/>
    <col min="13839" max="13840" width="13.625" style="194" customWidth="1"/>
    <col min="13841" max="13844" width="13.75" style="194" customWidth="1"/>
    <col min="13845" max="13857" width="5.375" style="194" customWidth="1"/>
    <col min="13858" max="13858" width="6.375" style="194" customWidth="1"/>
    <col min="13859" max="14080" width="5.375" style="194"/>
    <col min="14081" max="14081" width="8.375" style="194" customWidth="1"/>
    <col min="14082" max="14082" width="24.625" style="194" customWidth="1"/>
    <col min="14083" max="14094" width="12.375" style="194" customWidth="1"/>
    <col min="14095" max="14096" width="13.625" style="194" customWidth="1"/>
    <col min="14097" max="14100" width="13.75" style="194" customWidth="1"/>
    <col min="14101" max="14113" width="5.375" style="194" customWidth="1"/>
    <col min="14114" max="14114" width="6.375" style="194" customWidth="1"/>
    <col min="14115" max="14336" width="5.375" style="194"/>
    <col min="14337" max="14337" width="8.375" style="194" customWidth="1"/>
    <col min="14338" max="14338" width="24.625" style="194" customWidth="1"/>
    <col min="14339" max="14350" width="12.375" style="194" customWidth="1"/>
    <col min="14351" max="14352" width="13.625" style="194" customWidth="1"/>
    <col min="14353" max="14356" width="13.75" style="194" customWidth="1"/>
    <col min="14357" max="14369" width="5.375" style="194" customWidth="1"/>
    <col min="14370" max="14370" width="6.375" style="194" customWidth="1"/>
    <col min="14371" max="14592" width="5.375" style="194"/>
    <col min="14593" max="14593" width="8.375" style="194" customWidth="1"/>
    <col min="14594" max="14594" width="24.625" style="194" customWidth="1"/>
    <col min="14595" max="14606" width="12.375" style="194" customWidth="1"/>
    <col min="14607" max="14608" width="13.625" style="194" customWidth="1"/>
    <col min="14609" max="14612" width="13.75" style="194" customWidth="1"/>
    <col min="14613" max="14625" width="5.375" style="194" customWidth="1"/>
    <col min="14626" max="14626" width="6.375" style="194" customWidth="1"/>
    <col min="14627" max="14848" width="5.375" style="194"/>
    <col min="14849" max="14849" width="8.375" style="194" customWidth="1"/>
    <col min="14850" max="14850" width="24.625" style="194" customWidth="1"/>
    <col min="14851" max="14862" width="12.375" style="194" customWidth="1"/>
    <col min="14863" max="14864" width="13.625" style="194" customWidth="1"/>
    <col min="14865" max="14868" width="13.75" style="194" customWidth="1"/>
    <col min="14869" max="14881" width="5.375" style="194" customWidth="1"/>
    <col min="14882" max="14882" width="6.375" style="194" customWidth="1"/>
    <col min="14883" max="15104" width="5.375" style="194"/>
    <col min="15105" max="15105" width="8.375" style="194" customWidth="1"/>
    <col min="15106" max="15106" width="24.625" style="194" customWidth="1"/>
    <col min="15107" max="15118" width="12.375" style="194" customWidth="1"/>
    <col min="15119" max="15120" width="13.625" style="194" customWidth="1"/>
    <col min="15121" max="15124" width="13.75" style="194" customWidth="1"/>
    <col min="15125" max="15137" width="5.375" style="194" customWidth="1"/>
    <col min="15138" max="15138" width="6.375" style="194" customWidth="1"/>
    <col min="15139" max="15360" width="5.375" style="194"/>
    <col min="15361" max="15361" width="8.375" style="194" customWidth="1"/>
    <col min="15362" max="15362" width="24.625" style="194" customWidth="1"/>
    <col min="15363" max="15374" width="12.375" style="194" customWidth="1"/>
    <col min="15375" max="15376" width="13.625" style="194" customWidth="1"/>
    <col min="15377" max="15380" width="13.75" style="194" customWidth="1"/>
    <col min="15381" max="15393" width="5.375" style="194" customWidth="1"/>
    <col min="15394" max="15394" width="6.375" style="194" customWidth="1"/>
    <col min="15395" max="15616" width="5.375" style="194"/>
    <col min="15617" max="15617" width="8.375" style="194" customWidth="1"/>
    <col min="15618" max="15618" width="24.625" style="194" customWidth="1"/>
    <col min="15619" max="15630" width="12.375" style="194" customWidth="1"/>
    <col min="15631" max="15632" width="13.625" style="194" customWidth="1"/>
    <col min="15633" max="15636" width="13.75" style="194" customWidth="1"/>
    <col min="15637" max="15649" width="5.375" style="194" customWidth="1"/>
    <col min="15650" max="15650" width="6.375" style="194" customWidth="1"/>
    <col min="15651" max="15872" width="5.375" style="194"/>
    <col min="15873" max="15873" width="8.375" style="194" customWidth="1"/>
    <col min="15874" max="15874" width="24.625" style="194" customWidth="1"/>
    <col min="15875" max="15886" width="12.375" style="194" customWidth="1"/>
    <col min="15887" max="15888" width="13.625" style="194" customWidth="1"/>
    <col min="15889" max="15892" width="13.75" style="194" customWidth="1"/>
    <col min="15893" max="15905" width="5.375" style="194" customWidth="1"/>
    <col min="15906" max="15906" width="6.375" style="194" customWidth="1"/>
    <col min="15907" max="16128" width="5.375" style="194"/>
    <col min="16129" max="16129" width="8.375" style="194" customWidth="1"/>
    <col min="16130" max="16130" width="24.625" style="194" customWidth="1"/>
    <col min="16131" max="16142" width="12.375" style="194" customWidth="1"/>
    <col min="16143" max="16144" width="13.625" style="194" customWidth="1"/>
    <col min="16145" max="16148" width="13.75" style="194" customWidth="1"/>
    <col min="16149" max="16161" width="5.375" style="194" customWidth="1"/>
    <col min="16162" max="16162" width="6.375" style="194" customWidth="1"/>
    <col min="16163" max="16384" width="5.375" style="194"/>
  </cols>
  <sheetData>
    <row r="1" spans="1:33" ht="23.25" customHeight="1">
      <c r="A1" s="569" t="s">
        <v>162</v>
      </c>
      <c r="B1" s="570"/>
      <c r="C1" s="193"/>
      <c r="T1" s="195" t="s">
        <v>1</v>
      </c>
    </row>
    <row r="2" spans="1:33" ht="23.25" customHeight="1">
      <c r="A2" s="8"/>
      <c r="B2" s="196"/>
      <c r="D2" s="571" t="s">
        <v>207</v>
      </c>
      <c r="E2" s="571"/>
      <c r="F2" s="571"/>
      <c r="G2" s="571"/>
      <c r="H2" s="571"/>
      <c r="I2" s="572"/>
      <c r="J2" s="572"/>
      <c r="K2" s="572"/>
      <c r="L2" s="572"/>
      <c r="M2" s="572"/>
      <c r="N2" s="572"/>
      <c r="O2" s="572"/>
      <c r="P2" s="572"/>
      <c r="T2" s="573"/>
    </row>
    <row r="3" spans="1:33" ht="23.25" customHeight="1">
      <c r="A3" s="8"/>
      <c r="B3" s="196"/>
      <c r="D3" s="572"/>
      <c r="E3" s="572"/>
      <c r="F3" s="572"/>
      <c r="G3" s="572"/>
      <c r="H3" s="572"/>
      <c r="I3" s="572"/>
      <c r="J3" s="572"/>
      <c r="K3" s="572"/>
      <c r="L3" s="572"/>
      <c r="M3" s="572"/>
      <c r="N3" s="572"/>
      <c r="O3" s="572"/>
      <c r="P3" s="572"/>
      <c r="T3" s="574"/>
    </row>
    <row r="4" spans="1:33" ht="8.25" customHeight="1">
      <c r="I4" s="197"/>
    </row>
    <row r="5" spans="1:33" ht="23.25" customHeight="1">
      <c r="A5" s="4"/>
      <c r="B5" s="131" t="s">
        <v>201</v>
      </c>
      <c r="C5" s="98">
        <f>'【年集計表（まとめ）】'!F10</f>
        <v>0</v>
      </c>
      <c r="D5" s="4"/>
      <c r="E5" s="4"/>
      <c r="F5" s="4"/>
      <c r="G5" s="8"/>
      <c r="H5" s="8"/>
      <c r="I5" s="197"/>
      <c r="J5" s="343" t="s">
        <v>3</v>
      </c>
      <c r="K5" s="343"/>
      <c r="L5" s="343"/>
      <c r="M5" s="575" t="str">
        <f>IF(【1月】月集計表!AE5&lt;&gt;"",【1月】月集計表!AE5,"")</f>
        <v/>
      </c>
      <c r="N5" s="576"/>
      <c r="O5" s="576"/>
      <c r="P5" s="569" t="s">
        <v>4</v>
      </c>
      <c r="Q5" s="570"/>
      <c r="R5" s="577" t="str">
        <f>IF(【1月】月集計表!AM5&lt;&gt;"",【1月】月集計表!AM5,"")</f>
        <v/>
      </c>
      <c r="S5" s="577"/>
      <c r="T5" s="577"/>
      <c r="AE5" s="198"/>
    </row>
    <row r="6" spans="1:33" ht="23.25" customHeight="1">
      <c r="A6" s="4"/>
      <c r="C6" s="4"/>
      <c r="D6" s="4"/>
      <c r="E6" s="4"/>
      <c r="F6" s="4"/>
      <c r="G6" s="8"/>
      <c r="H6" s="8"/>
      <c r="I6" s="197"/>
      <c r="J6" s="133"/>
      <c r="K6" s="133"/>
      <c r="L6" s="133"/>
      <c r="M6" s="198"/>
      <c r="N6" s="198"/>
      <c r="O6" s="198"/>
      <c r="P6" s="133"/>
      <c r="Q6" s="133"/>
      <c r="R6" s="198"/>
      <c r="S6" s="198"/>
      <c r="T6" s="198"/>
      <c r="AE6" s="198"/>
    </row>
    <row r="7" spans="1:33" ht="23.25" customHeight="1">
      <c r="A7" s="4"/>
      <c r="B7" s="131" t="s">
        <v>163</v>
      </c>
      <c r="C7" s="131" t="s">
        <v>130</v>
      </c>
      <c r="D7" s="131" t="s">
        <v>131</v>
      </c>
      <c r="E7" s="131" t="s">
        <v>132</v>
      </c>
      <c r="F7" s="133"/>
      <c r="G7" s="133"/>
      <c r="H7" s="133"/>
      <c r="I7" s="133"/>
      <c r="J7" s="133"/>
      <c r="K7" s="133"/>
      <c r="L7" s="133"/>
      <c r="M7" s="198"/>
      <c r="N7" s="198"/>
      <c r="O7" s="198"/>
      <c r="P7" s="133"/>
      <c r="Q7" s="133"/>
      <c r="R7" s="198"/>
      <c r="S7" s="198"/>
      <c r="T7" s="198"/>
      <c r="AE7" s="198"/>
    </row>
    <row r="8" spans="1:33" ht="23.25" hidden="1" customHeight="1">
      <c r="A8" s="4"/>
      <c r="B8" s="284"/>
      <c r="C8" s="284"/>
      <c r="D8" s="284"/>
      <c r="E8" s="284"/>
      <c r="F8" s="133"/>
      <c r="G8" s="133"/>
      <c r="H8" s="133"/>
      <c r="I8" s="133"/>
      <c r="J8" s="133"/>
      <c r="AG8" s="196"/>
    </row>
    <row r="9" spans="1:33" ht="23.25" hidden="1" customHeight="1">
      <c r="A9" s="4"/>
      <c r="B9" s="284"/>
      <c r="C9" s="284"/>
      <c r="D9" s="284"/>
      <c r="E9" s="284"/>
      <c r="F9" s="133"/>
      <c r="G9" s="133"/>
      <c r="H9" s="133"/>
      <c r="I9" s="133"/>
      <c r="J9" s="133"/>
      <c r="AG9" s="196"/>
    </row>
    <row r="10" spans="1:33" ht="23.25" customHeight="1">
      <c r="A10" s="4"/>
      <c r="B10" s="131" t="s">
        <v>167</v>
      </c>
      <c r="C10" s="201"/>
      <c r="D10" s="201"/>
      <c r="E10" s="98">
        <f>'【年集計表（まとめ）】'!E10</f>
        <v>0</v>
      </c>
      <c r="AG10" s="196"/>
    </row>
    <row r="11" spans="1:33" ht="23.25" customHeight="1" thickBot="1">
      <c r="A11" s="4"/>
      <c r="B11" s="133"/>
      <c r="C11" s="133"/>
      <c r="D11" s="133"/>
      <c r="E11" s="133"/>
      <c r="F11" s="8"/>
      <c r="G11" s="4"/>
      <c r="H11" s="4"/>
      <c r="AG11" s="196"/>
    </row>
    <row r="12" spans="1:33" ht="26.25" customHeight="1" thickBot="1">
      <c r="A12" s="555" t="s">
        <v>5</v>
      </c>
      <c r="B12" s="209" t="s">
        <v>169</v>
      </c>
      <c r="C12" s="559"/>
      <c r="D12" s="560"/>
      <c r="E12" s="559"/>
      <c r="F12" s="568"/>
      <c r="G12" s="559"/>
      <c r="H12" s="560"/>
      <c r="I12" s="557" t="s">
        <v>170</v>
      </c>
      <c r="J12" s="558"/>
      <c r="K12" s="557" t="s">
        <v>171</v>
      </c>
      <c r="L12" s="558"/>
      <c r="M12" s="557" t="s">
        <v>172</v>
      </c>
      <c r="N12" s="558"/>
      <c r="O12" s="557" t="s">
        <v>173</v>
      </c>
      <c r="P12" s="558"/>
      <c r="Q12" s="310" t="s">
        <v>174</v>
      </c>
      <c r="R12" s="310"/>
      <c r="S12" s="563" t="s">
        <v>175</v>
      </c>
      <c r="T12" s="563"/>
    </row>
    <row r="13" spans="1:33" ht="26.25" customHeight="1" thickBot="1">
      <c r="A13" s="556"/>
      <c r="B13" s="209" t="s">
        <v>56</v>
      </c>
      <c r="C13" s="210"/>
      <c r="D13" s="210"/>
      <c r="E13" s="210"/>
      <c r="F13" s="211"/>
      <c r="G13" s="210"/>
      <c r="H13" s="210"/>
      <c r="I13" s="209" t="s">
        <v>38</v>
      </c>
      <c r="J13" s="209" t="s">
        <v>176</v>
      </c>
      <c r="K13" s="209" t="s">
        <v>38</v>
      </c>
      <c r="L13" s="209" t="s">
        <v>176</v>
      </c>
      <c r="M13" s="209" t="s">
        <v>38</v>
      </c>
      <c r="N13" s="209" t="s">
        <v>176</v>
      </c>
      <c r="O13" s="209" t="s">
        <v>38</v>
      </c>
      <c r="P13" s="209" t="s">
        <v>176</v>
      </c>
      <c r="Q13" s="209" t="s">
        <v>177</v>
      </c>
      <c r="R13" s="209" t="s">
        <v>178</v>
      </c>
      <c r="S13" s="212" t="s">
        <v>177</v>
      </c>
      <c r="T13" s="212" t="s">
        <v>178</v>
      </c>
    </row>
    <row r="14" spans="1:33" ht="26.25" customHeight="1">
      <c r="A14" s="583" t="s">
        <v>179</v>
      </c>
      <c r="B14" s="256" t="s">
        <v>180</v>
      </c>
      <c r="C14" s="213"/>
      <c r="D14" s="213"/>
      <c r="E14" s="213"/>
      <c r="F14" s="213"/>
      <c r="G14" s="213"/>
      <c r="H14" s="213"/>
      <c r="I14" s="213"/>
      <c r="J14" s="213"/>
      <c r="K14" s="213"/>
      <c r="L14" s="213"/>
      <c r="M14" s="213"/>
      <c r="N14" s="213"/>
      <c r="O14" s="213"/>
      <c r="P14" s="213"/>
      <c r="Q14" s="213"/>
      <c r="R14" s="285"/>
      <c r="S14" s="259"/>
      <c r="T14" s="260"/>
    </row>
    <row r="15" spans="1:33" ht="26.25" customHeight="1">
      <c r="A15" s="584"/>
      <c r="B15" s="261" t="s">
        <v>181</v>
      </c>
      <c r="C15" s="217"/>
      <c r="D15" s="217"/>
      <c r="E15" s="217"/>
      <c r="F15" s="217"/>
      <c r="G15" s="217"/>
      <c r="H15" s="217"/>
      <c r="I15" s="217"/>
      <c r="J15" s="217"/>
      <c r="K15" s="217"/>
      <c r="L15" s="217"/>
      <c r="M15" s="217"/>
      <c r="N15" s="217"/>
      <c r="O15" s="217"/>
      <c r="P15" s="217"/>
      <c r="Q15" s="217"/>
      <c r="R15" s="286"/>
      <c r="S15" s="264"/>
      <c r="T15" s="265"/>
    </row>
    <row r="16" spans="1:33" ht="26.25" customHeight="1">
      <c r="A16" s="584"/>
      <c r="B16" s="261" t="s">
        <v>182</v>
      </c>
      <c r="C16" s="217"/>
      <c r="D16" s="217"/>
      <c r="E16" s="217"/>
      <c r="F16" s="217"/>
      <c r="G16" s="217"/>
      <c r="H16" s="217"/>
      <c r="I16" s="217"/>
      <c r="J16" s="217"/>
      <c r="K16" s="217"/>
      <c r="L16" s="217"/>
      <c r="M16" s="217"/>
      <c r="N16" s="217"/>
      <c r="O16" s="217"/>
      <c r="P16" s="217"/>
      <c r="Q16" s="217"/>
      <c r="R16" s="286"/>
      <c r="S16" s="264"/>
      <c r="T16" s="265"/>
    </row>
    <row r="17" spans="1:34" ht="26.25" customHeight="1" thickBot="1">
      <c r="A17" s="585"/>
      <c r="B17" s="266" t="s">
        <v>183</v>
      </c>
      <c r="C17" s="222"/>
      <c r="D17" s="223"/>
      <c r="E17" s="222"/>
      <c r="F17" s="223"/>
      <c r="G17" s="223"/>
      <c r="H17" s="223"/>
      <c r="I17" s="222"/>
      <c r="J17" s="223"/>
      <c r="K17" s="222"/>
      <c r="L17" s="223"/>
      <c r="M17" s="222"/>
      <c r="N17" s="223"/>
      <c r="O17" s="222"/>
      <c r="P17" s="223"/>
      <c r="Q17" s="223"/>
      <c r="R17" s="287"/>
      <c r="S17" s="270"/>
      <c r="T17" s="228"/>
    </row>
    <row r="18" spans="1:34" ht="26.25" customHeight="1" thickBot="1">
      <c r="A18" s="537" t="s">
        <v>184</v>
      </c>
      <c r="B18" s="229" t="s">
        <v>185</v>
      </c>
      <c r="C18" s="539"/>
      <c r="D18" s="230"/>
      <c r="E18" s="539"/>
      <c r="F18" s="231"/>
      <c r="G18" s="539"/>
      <c r="H18" s="230"/>
      <c r="I18" s="533"/>
      <c r="J18" s="146">
        <f>【6月】月集計表!$AW$53</f>
        <v>0</v>
      </c>
      <c r="K18" s="533"/>
      <c r="L18" s="146">
        <f>【7月】月集計表!$AW$53</f>
        <v>0</v>
      </c>
      <c r="M18" s="533"/>
      <c r="N18" s="146">
        <f>【8月】月集計表!$AW$53</f>
        <v>0</v>
      </c>
      <c r="O18" s="533"/>
      <c r="P18" s="146">
        <f>【9月】月集計表!$AW$53</f>
        <v>0</v>
      </c>
      <c r="Q18" s="534"/>
      <c r="R18" s="146">
        <f>SUM(J18,L18,N18,P18)</f>
        <v>0</v>
      </c>
      <c r="S18" s="543"/>
      <c r="T18" s="232">
        <f>R18</f>
        <v>0</v>
      </c>
    </row>
    <row r="19" spans="1:34" ht="26.25" customHeight="1" thickBot="1">
      <c r="A19" s="537"/>
      <c r="B19" s="233" t="s">
        <v>186</v>
      </c>
      <c r="C19" s="539"/>
      <c r="D19" s="217"/>
      <c r="E19" s="539"/>
      <c r="F19" s="234"/>
      <c r="G19" s="539"/>
      <c r="H19" s="217"/>
      <c r="I19" s="533"/>
      <c r="J19" s="136">
        <f>ROUNDDOWN(J18*0.06,0)</f>
        <v>0</v>
      </c>
      <c r="K19" s="533"/>
      <c r="L19" s="136">
        <f>ROUNDDOWN(L18*0.06,0)</f>
        <v>0</v>
      </c>
      <c r="M19" s="533"/>
      <c r="N19" s="136">
        <f>ROUNDDOWN(N18*0.06,0)</f>
        <v>0</v>
      </c>
      <c r="O19" s="533"/>
      <c r="P19" s="136">
        <f>ROUNDDOWN(P18*0.06,0)</f>
        <v>0</v>
      </c>
      <c r="Q19" s="562"/>
      <c r="R19" s="136">
        <f t="shared" ref="R19:R27" si="0">SUM(J19,L19,N19,P19)</f>
        <v>0</v>
      </c>
      <c r="S19" s="544"/>
      <c r="T19" s="235">
        <f>R19</f>
        <v>0</v>
      </c>
    </row>
    <row r="20" spans="1:34" ht="26.25" customHeight="1" thickBot="1">
      <c r="A20" s="537"/>
      <c r="B20" s="233" t="s">
        <v>127</v>
      </c>
      <c r="C20" s="539"/>
      <c r="D20" s="217"/>
      <c r="E20" s="539"/>
      <c r="F20" s="234"/>
      <c r="G20" s="539"/>
      <c r="H20" s="217"/>
      <c r="I20" s="533"/>
      <c r="J20" s="136">
        <f>【6月】月集計表!$AY$53</f>
        <v>0</v>
      </c>
      <c r="K20" s="533"/>
      <c r="L20" s="136">
        <f>【7月】月集計表!$AY$53</f>
        <v>0</v>
      </c>
      <c r="M20" s="533"/>
      <c r="N20" s="136">
        <f>【8月】月集計表!$AY$53</f>
        <v>0</v>
      </c>
      <c r="O20" s="533"/>
      <c r="P20" s="136">
        <f>【9月】月集計表!$AY$53</f>
        <v>0</v>
      </c>
      <c r="Q20" s="562"/>
      <c r="R20" s="136">
        <f t="shared" si="0"/>
        <v>0</v>
      </c>
      <c r="S20" s="544"/>
      <c r="T20" s="235">
        <f>R20</f>
        <v>0</v>
      </c>
    </row>
    <row r="21" spans="1:34" ht="26.25" customHeight="1" thickBot="1">
      <c r="A21" s="538"/>
      <c r="B21" s="271" t="s">
        <v>187</v>
      </c>
      <c r="C21" s="539"/>
      <c r="D21" s="217"/>
      <c r="E21" s="539"/>
      <c r="F21" s="234"/>
      <c r="G21" s="539"/>
      <c r="H21" s="217"/>
      <c r="I21" s="533"/>
      <c r="J21" s="262"/>
      <c r="K21" s="533"/>
      <c r="L21" s="262"/>
      <c r="M21" s="533"/>
      <c r="N21" s="262"/>
      <c r="O21" s="533"/>
      <c r="P21" s="262"/>
      <c r="Q21" s="562"/>
      <c r="R21" s="262">
        <f t="shared" si="0"/>
        <v>0</v>
      </c>
      <c r="S21" s="544"/>
      <c r="T21" s="272"/>
    </row>
    <row r="22" spans="1:34" ht="26.25" customHeight="1" thickBot="1">
      <c r="A22" s="580" t="s">
        <v>188</v>
      </c>
      <c r="B22" s="273" t="s">
        <v>189</v>
      </c>
      <c r="C22" s="539"/>
      <c r="D22" s="217"/>
      <c r="E22" s="539"/>
      <c r="F22" s="234"/>
      <c r="G22" s="539"/>
      <c r="H22" s="217"/>
      <c r="I22" s="533"/>
      <c r="J22" s="217"/>
      <c r="K22" s="533"/>
      <c r="L22" s="217"/>
      <c r="M22" s="533"/>
      <c r="N22" s="217"/>
      <c r="O22" s="533"/>
      <c r="P22" s="217"/>
      <c r="Q22" s="562"/>
      <c r="R22" s="217"/>
      <c r="S22" s="544"/>
      <c r="T22" s="272"/>
    </row>
    <row r="23" spans="1:34" ht="26.25" customHeight="1" thickBot="1">
      <c r="A23" s="581"/>
      <c r="B23" s="273" t="s">
        <v>190</v>
      </c>
      <c r="C23" s="539"/>
      <c r="D23" s="217"/>
      <c r="E23" s="539"/>
      <c r="F23" s="234"/>
      <c r="G23" s="539"/>
      <c r="H23" s="217"/>
      <c r="I23" s="533"/>
      <c r="J23" s="262"/>
      <c r="K23" s="533"/>
      <c r="L23" s="262"/>
      <c r="M23" s="533"/>
      <c r="N23" s="262"/>
      <c r="O23" s="533"/>
      <c r="P23" s="262"/>
      <c r="Q23" s="562"/>
      <c r="R23" s="262">
        <f t="shared" si="0"/>
        <v>0</v>
      </c>
      <c r="S23" s="544"/>
      <c r="T23" s="272"/>
    </row>
    <row r="24" spans="1:34" ht="26.25" customHeight="1" thickBot="1">
      <c r="A24" s="581"/>
      <c r="B24" s="273" t="s">
        <v>131</v>
      </c>
      <c r="C24" s="539"/>
      <c r="D24" s="217"/>
      <c r="E24" s="539"/>
      <c r="F24" s="234"/>
      <c r="G24" s="539"/>
      <c r="H24" s="217"/>
      <c r="I24" s="533"/>
      <c r="J24" s="262"/>
      <c r="K24" s="533"/>
      <c r="L24" s="262"/>
      <c r="M24" s="533"/>
      <c r="N24" s="262"/>
      <c r="O24" s="533"/>
      <c r="P24" s="262"/>
      <c r="Q24" s="562"/>
      <c r="R24" s="262">
        <f t="shared" si="0"/>
        <v>0</v>
      </c>
      <c r="S24" s="544"/>
      <c r="T24" s="272"/>
    </row>
    <row r="25" spans="1:34" ht="26.25" customHeight="1" thickBot="1">
      <c r="A25" s="581"/>
      <c r="B25" s="238" t="s">
        <v>191</v>
      </c>
      <c r="C25" s="539"/>
      <c r="D25" s="217"/>
      <c r="E25" s="539"/>
      <c r="F25" s="234"/>
      <c r="G25" s="539"/>
      <c r="H25" s="217"/>
      <c r="I25" s="533"/>
      <c r="J25" s="136">
        <f>【6月】月集計表!$BD$53</f>
        <v>0</v>
      </c>
      <c r="K25" s="533"/>
      <c r="L25" s="136">
        <f>【7月】月集計表!$BD$53</f>
        <v>0</v>
      </c>
      <c r="M25" s="533"/>
      <c r="N25" s="136">
        <f>【8月】月集計表!$BD$53</f>
        <v>0</v>
      </c>
      <c r="O25" s="533"/>
      <c r="P25" s="136">
        <f>【9月】月集計表!$BD$53</f>
        <v>0</v>
      </c>
      <c r="Q25" s="562"/>
      <c r="R25" s="136">
        <f t="shared" si="0"/>
        <v>0</v>
      </c>
      <c r="S25" s="544"/>
      <c r="T25" s="235">
        <f>IF(R25&gt;50000*SUM($E$9:$E$11),50000*SUM($E$9:$E$11),R25)</f>
        <v>0</v>
      </c>
    </row>
    <row r="26" spans="1:34" ht="26.25" customHeight="1" thickBot="1">
      <c r="A26" s="582"/>
      <c r="B26" s="238" t="s">
        <v>192</v>
      </c>
      <c r="C26" s="539"/>
      <c r="D26" s="217"/>
      <c r="E26" s="539"/>
      <c r="F26" s="234"/>
      <c r="G26" s="539"/>
      <c r="H26" s="217"/>
      <c r="I26" s="533"/>
      <c r="J26" s="136">
        <f>【6月】月集計表!$BE$53</f>
        <v>0</v>
      </c>
      <c r="K26" s="533"/>
      <c r="L26" s="136">
        <f>【7月】月集計表!$BE$53</f>
        <v>0</v>
      </c>
      <c r="M26" s="533"/>
      <c r="N26" s="136">
        <f>【8月】月集計表!$BE$53</f>
        <v>0</v>
      </c>
      <c r="O26" s="533"/>
      <c r="P26" s="136">
        <f>【9月】月集計表!$BE$53</f>
        <v>0</v>
      </c>
      <c r="Q26" s="562"/>
      <c r="R26" s="136">
        <f t="shared" si="0"/>
        <v>0</v>
      </c>
      <c r="S26" s="544"/>
      <c r="T26" s="235">
        <f>IF(R26&gt;20000*SUM($C$5)*4,20000*SUM($C$5)*4,R26)</f>
        <v>0</v>
      </c>
    </row>
    <row r="27" spans="1:34" ht="26.25" customHeight="1" thickBot="1">
      <c r="A27" s="310" t="s">
        <v>193</v>
      </c>
      <c r="B27" s="310"/>
      <c r="C27" s="540"/>
      <c r="D27" s="217"/>
      <c r="E27" s="540"/>
      <c r="F27" s="234"/>
      <c r="G27" s="540"/>
      <c r="H27" s="217"/>
      <c r="I27" s="534"/>
      <c r="J27" s="136">
        <f>SUM(J17:J26)</f>
        <v>0</v>
      </c>
      <c r="K27" s="534"/>
      <c r="L27" s="136">
        <f>SUM(L17:L26)</f>
        <v>0</v>
      </c>
      <c r="M27" s="534"/>
      <c r="N27" s="136">
        <f>SUM(N17:N26)</f>
        <v>0</v>
      </c>
      <c r="O27" s="534"/>
      <c r="P27" s="136">
        <f>SUM(P17:P26)</f>
        <v>0</v>
      </c>
      <c r="Q27" s="562"/>
      <c r="R27" s="136">
        <f t="shared" si="0"/>
        <v>0</v>
      </c>
      <c r="S27" s="544"/>
      <c r="T27" s="239">
        <f>SUM(T17:T26)</f>
        <v>0</v>
      </c>
    </row>
    <row r="28" spans="1:34" s="208" customFormat="1" ht="26.25" customHeight="1" thickBot="1">
      <c r="A28" s="240"/>
      <c r="B28" s="240"/>
      <c r="C28" s="207"/>
      <c r="D28" s="241"/>
      <c r="E28" s="207"/>
      <c r="F28" s="241"/>
      <c r="G28" s="207"/>
      <c r="H28" s="241"/>
      <c r="I28" s="207"/>
      <c r="J28" s="241"/>
      <c r="K28" s="241"/>
      <c r="L28" s="241"/>
      <c r="M28" s="241"/>
      <c r="N28" s="241"/>
      <c r="O28" s="241"/>
      <c r="P28" s="241"/>
      <c r="Q28" s="241"/>
      <c r="R28" s="242"/>
      <c r="S28" s="241"/>
      <c r="T28" s="241"/>
      <c r="U28" s="241"/>
      <c r="V28" s="241"/>
      <c r="W28" s="241"/>
      <c r="X28" s="241"/>
      <c r="Y28" s="241"/>
      <c r="Z28" s="241"/>
      <c r="AA28" s="241"/>
      <c r="AB28" s="241"/>
      <c r="AC28" s="241"/>
      <c r="AD28" s="241"/>
      <c r="AE28" s="241"/>
      <c r="AF28" s="241"/>
      <c r="AG28" s="241"/>
      <c r="AH28" s="241"/>
    </row>
    <row r="29" spans="1:34" ht="26.25" customHeight="1" thickBot="1">
      <c r="A29" s="555" t="s">
        <v>5</v>
      </c>
      <c r="B29" s="209" t="s">
        <v>169</v>
      </c>
      <c r="C29" s="557" t="s">
        <v>194</v>
      </c>
      <c r="D29" s="558"/>
      <c r="E29" s="557" t="s">
        <v>195</v>
      </c>
      <c r="F29" s="558"/>
      <c r="G29" s="557" t="s">
        <v>196</v>
      </c>
      <c r="H29" s="558"/>
      <c r="I29" s="557" t="s">
        <v>197</v>
      </c>
      <c r="J29" s="558"/>
      <c r="K29" s="559"/>
      <c r="L29" s="560"/>
      <c r="M29" s="310" t="s">
        <v>198</v>
      </c>
      <c r="N29" s="542"/>
      <c r="O29" s="545" t="s">
        <v>199</v>
      </c>
      <c r="P29" s="545"/>
      <c r="Q29" s="546" t="s">
        <v>200</v>
      </c>
      <c r="R29" s="547"/>
      <c r="S29" s="547"/>
      <c r="T29" s="548"/>
    </row>
    <row r="30" spans="1:34" ht="26.25" customHeight="1" thickBot="1">
      <c r="A30" s="556"/>
      <c r="B30" s="209" t="s">
        <v>56</v>
      </c>
      <c r="C30" s="209" t="s">
        <v>38</v>
      </c>
      <c r="D30" s="209" t="s">
        <v>176</v>
      </c>
      <c r="E30" s="209" t="s">
        <v>38</v>
      </c>
      <c r="F30" s="209" t="s">
        <v>176</v>
      </c>
      <c r="G30" s="209" t="s">
        <v>38</v>
      </c>
      <c r="H30" s="209" t="s">
        <v>176</v>
      </c>
      <c r="I30" s="209" t="s">
        <v>38</v>
      </c>
      <c r="J30" s="209" t="s">
        <v>176</v>
      </c>
      <c r="K30" s="210"/>
      <c r="L30" s="210"/>
      <c r="M30" s="209" t="s">
        <v>177</v>
      </c>
      <c r="N30" s="243" t="s">
        <v>178</v>
      </c>
      <c r="O30" s="244" t="s">
        <v>177</v>
      </c>
      <c r="P30" s="244" t="s">
        <v>178</v>
      </c>
      <c r="Q30" s="549"/>
      <c r="R30" s="550"/>
      <c r="S30" s="550"/>
      <c r="T30" s="551"/>
    </row>
    <row r="31" spans="1:34" ht="26.25" customHeight="1">
      <c r="A31" s="583" t="s">
        <v>179</v>
      </c>
      <c r="B31" s="256" t="s">
        <v>180</v>
      </c>
      <c r="C31" s="213"/>
      <c r="D31" s="213"/>
      <c r="E31" s="213"/>
      <c r="F31" s="213"/>
      <c r="G31" s="213"/>
      <c r="H31" s="213"/>
      <c r="I31" s="213"/>
      <c r="J31" s="213"/>
      <c r="K31" s="213"/>
      <c r="L31" s="213"/>
      <c r="M31" s="213"/>
      <c r="N31" s="275"/>
      <c r="O31" s="276"/>
      <c r="P31" s="277"/>
      <c r="Q31" s="530"/>
      <c r="R31" s="531"/>
      <c r="S31" s="531"/>
      <c r="T31" s="532"/>
    </row>
    <row r="32" spans="1:34" ht="26.25" customHeight="1">
      <c r="A32" s="584"/>
      <c r="B32" s="261" t="s">
        <v>181</v>
      </c>
      <c r="C32" s="217"/>
      <c r="D32" s="217"/>
      <c r="E32" s="217"/>
      <c r="F32" s="217"/>
      <c r="G32" s="217"/>
      <c r="H32" s="217"/>
      <c r="I32" s="217"/>
      <c r="J32" s="217"/>
      <c r="K32" s="217"/>
      <c r="L32" s="217"/>
      <c r="M32" s="217"/>
      <c r="N32" s="234"/>
      <c r="O32" s="278"/>
      <c r="P32" s="279"/>
      <c r="Q32" s="530"/>
      <c r="R32" s="531"/>
      <c r="S32" s="531"/>
      <c r="T32" s="532"/>
    </row>
    <row r="33" spans="1:20" ht="26.25" customHeight="1">
      <c r="A33" s="584"/>
      <c r="B33" s="261" t="s">
        <v>182</v>
      </c>
      <c r="C33" s="217"/>
      <c r="D33" s="217"/>
      <c r="E33" s="217"/>
      <c r="F33" s="217"/>
      <c r="G33" s="217"/>
      <c r="H33" s="217"/>
      <c r="I33" s="217"/>
      <c r="J33" s="217"/>
      <c r="K33" s="217"/>
      <c r="L33" s="217"/>
      <c r="M33" s="217"/>
      <c r="N33" s="234"/>
      <c r="O33" s="278"/>
      <c r="P33" s="279"/>
      <c r="Q33" s="530"/>
      <c r="R33" s="531"/>
      <c r="S33" s="531"/>
      <c r="T33" s="532"/>
    </row>
    <row r="34" spans="1:20" ht="26.25" customHeight="1" thickBot="1">
      <c r="A34" s="585"/>
      <c r="B34" s="266" t="s">
        <v>183</v>
      </c>
      <c r="C34" s="222"/>
      <c r="D34" s="223"/>
      <c r="E34" s="222"/>
      <c r="F34" s="223"/>
      <c r="G34" s="222"/>
      <c r="H34" s="223"/>
      <c r="I34" s="222"/>
      <c r="J34" s="223"/>
      <c r="K34" s="222"/>
      <c r="L34" s="223"/>
      <c r="M34" s="222"/>
      <c r="N34" s="222"/>
      <c r="O34" s="280"/>
      <c r="P34" s="251"/>
      <c r="Q34" s="530"/>
      <c r="R34" s="531"/>
      <c r="S34" s="531"/>
      <c r="T34" s="532"/>
    </row>
    <row r="35" spans="1:20" ht="26.25" customHeight="1" thickBot="1">
      <c r="A35" s="537" t="s">
        <v>184</v>
      </c>
      <c r="B35" s="229" t="s">
        <v>185</v>
      </c>
      <c r="C35" s="533"/>
      <c r="D35" s="146">
        <f>【10月】月集計表!$AW$53</f>
        <v>0</v>
      </c>
      <c r="E35" s="533"/>
      <c r="F35" s="146">
        <f>【11月】月集計表!$AW$53</f>
        <v>0</v>
      </c>
      <c r="G35" s="533"/>
      <c r="H35" s="146">
        <f>【12月】月集計表!$AW$53</f>
        <v>0</v>
      </c>
      <c r="I35" s="533"/>
      <c r="J35" s="146">
        <f>【1月】月集計表!$AW$53</f>
        <v>0</v>
      </c>
      <c r="K35" s="539"/>
      <c r="L35" s="230"/>
      <c r="M35" s="533"/>
      <c r="N35" s="252">
        <f>SUM(D35,F35,H35,J35)</f>
        <v>0</v>
      </c>
      <c r="O35" s="535"/>
      <c r="P35" s="253">
        <f>N35+R18</f>
        <v>0</v>
      </c>
      <c r="Q35" s="530"/>
      <c r="R35" s="531"/>
      <c r="S35" s="531"/>
      <c r="T35" s="532"/>
    </row>
    <row r="36" spans="1:20" ht="26.25" customHeight="1" thickBot="1">
      <c r="A36" s="537"/>
      <c r="B36" s="233" t="s">
        <v>186</v>
      </c>
      <c r="C36" s="533"/>
      <c r="D36" s="136">
        <f>ROUNDDOWN(D35*0.06,0)</f>
        <v>0</v>
      </c>
      <c r="E36" s="533"/>
      <c r="F36" s="136">
        <f>ROUNDDOWN(F35*0.06,0)</f>
        <v>0</v>
      </c>
      <c r="G36" s="533"/>
      <c r="H36" s="136">
        <f>ROUNDDOWN(H35*0.06,0)</f>
        <v>0</v>
      </c>
      <c r="I36" s="533"/>
      <c r="J36" s="136">
        <f>ROUNDDOWN(J35*0.06,0)</f>
        <v>0</v>
      </c>
      <c r="K36" s="539"/>
      <c r="L36" s="217"/>
      <c r="M36" s="533"/>
      <c r="N36" s="218">
        <f t="shared" ref="N36:N44" si="1">SUM(D36,F36,H36,J36)</f>
        <v>0</v>
      </c>
      <c r="O36" s="536"/>
      <c r="P36" s="254">
        <f>N36+R19</f>
        <v>0</v>
      </c>
      <c r="Q36" s="530"/>
      <c r="R36" s="531"/>
      <c r="S36" s="531"/>
      <c r="T36" s="532"/>
    </row>
    <row r="37" spans="1:20" ht="26.25" customHeight="1" thickBot="1">
      <c r="A37" s="537"/>
      <c r="B37" s="233" t="s">
        <v>127</v>
      </c>
      <c r="C37" s="533"/>
      <c r="D37" s="136">
        <f>【10月】月集計表!$AY$53</f>
        <v>0</v>
      </c>
      <c r="E37" s="533"/>
      <c r="F37" s="136">
        <f>【11月】月集計表!$AY$53</f>
        <v>0</v>
      </c>
      <c r="G37" s="533"/>
      <c r="H37" s="136">
        <f>【12月】月集計表!$AY$53</f>
        <v>0</v>
      </c>
      <c r="I37" s="533"/>
      <c r="J37" s="136">
        <f>【1月】月集計表!$AY$53</f>
        <v>0</v>
      </c>
      <c r="K37" s="539"/>
      <c r="L37" s="217"/>
      <c r="M37" s="533"/>
      <c r="N37" s="218">
        <f t="shared" si="1"/>
        <v>0</v>
      </c>
      <c r="O37" s="536"/>
      <c r="P37" s="254">
        <f>N37+R20</f>
        <v>0</v>
      </c>
      <c r="Q37" s="530"/>
      <c r="R37" s="531"/>
      <c r="S37" s="531"/>
      <c r="T37" s="532"/>
    </row>
    <row r="38" spans="1:20" ht="26.25" customHeight="1" thickBot="1">
      <c r="A38" s="538"/>
      <c r="B38" s="271" t="s">
        <v>187</v>
      </c>
      <c r="C38" s="533"/>
      <c r="D38" s="262"/>
      <c r="E38" s="533"/>
      <c r="F38" s="262"/>
      <c r="G38" s="533"/>
      <c r="H38" s="262"/>
      <c r="I38" s="533"/>
      <c r="J38" s="262"/>
      <c r="K38" s="539"/>
      <c r="L38" s="217"/>
      <c r="M38" s="533"/>
      <c r="N38" s="282"/>
      <c r="O38" s="536"/>
      <c r="P38" s="283"/>
      <c r="Q38" s="530"/>
      <c r="R38" s="531"/>
      <c r="S38" s="531"/>
      <c r="T38" s="532"/>
    </row>
    <row r="39" spans="1:20" ht="26.25" customHeight="1" thickBot="1">
      <c r="A39" s="580" t="s">
        <v>188</v>
      </c>
      <c r="B39" s="273" t="s">
        <v>189</v>
      </c>
      <c r="C39" s="533"/>
      <c r="D39" s="217"/>
      <c r="E39" s="533"/>
      <c r="F39" s="217"/>
      <c r="G39" s="533"/>
      <c r="H39" s="217"/>
      <c r="I39" s="533"/>
      <c r="J39" s="217"/>
      <c r="K39" s="539"/>
      <c r="L39" s="217"/>
      <c r="M39" s="533"/>
      <c r="N39" s="234"/>
      <c r="O39" s="536"/>
      <c r="P39" s="283"/>
      <c r="Q39" s="530"/>
      <c r="R39" s="531"/>
      <c r="S39" s="531"/>
      <c r="T39" s="532"/>
    </row>
    <row r="40" spans="1:20" ht="26.25" customHeight="1" thickBot="1">
      <c r="A40" s="581"/>
      <c r="B40" s="273" t="s">
        <v>190</v>
      </c>
      <c r="C40" s="533"/>
      <c r="D40" s="262"/>
      <c r="E40" s="533"/>
      <c r="F40" s="262"/>
      <c r="G40" s="533"/>
      <c r="H40" s="262"/>
      <c r="I40" s="533"/>
      <c r="J40" s="262"/>
      <c r="K40" s="539"/>
      <c r="L40" s="217"/>
      <c r="M40" s="533"/>
      <c r="N40" s="282"/>
      <c r="O40" s="536"/>
      <c r="P40" s="283"/>
      <c r="Q40" s="530"/>
      <c r="R40" s="531"/>
      <c r="S40" s="531"/>
      <c r="T40" s="532"/>
    </row>
    <row r="41" spans="1:20" ht="26.25" customHeight="1" thickBot="1">
      <c r="A41" s="581"/>
      <c r="B41" s="273" t="s">
        <v>131</v>
      </c>
      <c r="C41" s="533"/>
      <c r="D41" s="262"/>
      <c r="E41" s="533"/>
      <c r="F41" s="262"/>
      <c r="G41" s="533"/>
      <c r="H41" s="262"/>
      <c r="I41" s="533"/>
      <c r="J41" s="262"/>
      <c r="K41" s="539"/>
      <c r="L41" s="217"/>
      <c r="M41" s="533"/>
      <c r="N41" s="282"/>
      <c r="O41" s="536"/>
      <c r="P41" s="283"/>
      <c r="Q41" s="530"/>
      <c r="R41" s="531"/>
      <c r="S41" s="531"/>
      <c r="T41" s="532"/>
    </row>
    <row r="42" spans="1:20" ht="26.25" customHeight="1" thickBot="1">
      <c r="A42" s="581"/>
      <c r="B42" s="238" t="s">
        <v>191</v>
      </c>
      <c r="C42" s="533"/>
      <c r="D42" s="136">
        <f>【10月】月集計表!$BD$53</f>
        <v>0</v>
      </c>
      <c r="E42" s="533"/>
      <c r="F42" s="136">
        <f>【11月】月集計表!$BD$53</f>
        <v>0</v>
      </c>
      <c r="G42" s="533"/>
      <c r="H42" s="136">
        <f>【12月】月集計表!$BD$53</f>
        <v>0</v>
      </c>
      <c r="I42" s="533"/>
      <c r="J42" s="136">
        <f>【1月】月集計表!$BD$53</f>
        <v>0</v>
      </c>
      <c r="K42" s="539"/>
      <c r="L42" s="217"/>
      <c r="M42" s="533"/>
      <c r="N42" s="218">
        <f t="shared" si="1"/>
        <v>0</v>
      </c>
      <c r="O42" s="536"/>
      <c r="P42" s="254">
        <f>IF(N42+R25&gt;50000*SUM($E$9:$E$11),50000*SUM($E$9:$E$11),N42+R25)</f>
        <v>0</v>
      </c>
      <c r="Q42" s="530"/>
      <c r="R42" s="531"/>
      <c r="S42" s="531"/>
      <c r="T42" s="532"/>
    </row>
    <row r="43" spans="1:20" ht="26.25" customHeight="1" thickBot="1">
      <c r="A43" s="582"/>
      <c r="B43" s="238" t="s">
        <v>192</v>
      </c>
      <c r="C43" s="533"/>
      <c r="D43" s="136">
        <f>【10月】月集計表!$BE$53</f>
        <v>0</v>
      </c>
      <c r="E43" s="533"/>
      <c r="F43" s="136">
        <f>【11月】月集計表!$BE$53</f>
        <v>0</v>
      </c>
      <c r="G43" s="533"/>
      <c r="H43" s="136">
        <f>【12月】月集計表!$BE$53</f>
        <v>0</v>
      </c>
      <c r="I43" s="533"/>
      <c r="J43" s="136">
        <f>【1月】月集計表!$BE$53</f>
        <v>0</v>
      </c>
      <c r="K43" s="539"/>
      <c r="L43" s="217"/>
      <c r="M43" s="533"/>
      <c r="N43" s="218">
        <f t="shared" si="1"/>
        <v>0</v>
      </c>
      <c r="O43" s="536"/>
      <c r="P43" s="254">
        <f>IF(N43+R26&gt;20000*SUM($C$5)*8,20000*SUM($C$5)*8,N43+R26)</f>
        <v>0</v>
      </c>
      <c r="Q43" s="530"/>
      <c r="R43" s="531"/>
      <c r="S43" s="531"/>
      <c r="T43" s="532"/>
    </row>
    <row r="44" spans="1:20" ht="26.25" customHeight="1" thickBot="1">
      <c r="A44" s="310" t="s">
        <v>193</v>
      </c>
      <c r="B44" s="310"/>
      <c r="C44" s="534"/>
      <c r="D44" s="136">
        <f>SUM(D34:D43)</f>
        <v>0</v>
      </c>
      <c r="E44" s="534"/>
      <c r="F44" s="136">
        <f>SUM(F34:F43)</f>
        <v>0</v>
      </c>
      <c r="G44" s="534"/>
      <c r="H44" s="136">
        <f>SUM(H34:H43)</f>
        <v>0</v>
      </c>
      <c r="I44" s="534"/>
      <c r="J44" s="136">
        <f>SUM(J34:J43)</f>
        <v>0</v>
      </c>
      <c r="K44" s="540"/>
      <c r="L44" s="217"/>
      <c r="M44" s="534"/>
      <c r="N44" s="218">
        <f t="shared" si="1"/>
        <v>0</v>
      </c>
      <c r="O44" s="536"/>
      <c r="P44" s="255">
        <f>SUM(P34:P43)</f>
        <v>0</v>
      </c>
      <c r="Q44" s="530"/>
      <c r="R44" s="531"/>
      <c r="S44" s="531"/>
      <c r="T44" s="532"/>
    </row>
  </sheetData>
  <sheetProtection algorithmName="SHA-512" hashValue="LqvKnjwXFqR/pNR4Vm6OOkFxIp28vobegY/n/aOLlqkRp9t6xuJd0bGTBveepyLI0hEE/KynhyWAKlIPpa4GOA==" saltValue="EISnWwjLoz8PcyyD+eSgXw==" spinCount="100000" sheet="1" objects="1" scenarios="1"/>
  <mergeCells count="64">
    <mergeCell ref="A1:B1"/>
    <mergeCell ref="D2:P3"/>
    <mergeCell ref="T2:T3"/>
    <mergeCell ref="J5:L5"/>
    <mergeCell ref="M5:O5"/>
    <mergeCell ref="P5:Q5"/>
    <mergeCell ref="R5:T5"/>
    <mergeCell ref="S12:T12"/>
    <mergeCell ref="A14:A17"/>
    <mergeCell ref="A18:A21"/>
    <mergeCell ref="C18:C27"/>
    <mergeCell ref="E18:E27"/>
    <mergeCell ref="G18:G27"/>
    <mergeCell ref="I18:I27"/>
    <mergeCell ref="A12:A13"/>
    <mergeCell ref="C12:D12"/>
    <mergeCell ref="E12:F12"/>
    <mergeCell ref="G12:H12"/>
    <mergeCell ref="I12:J12"/>
    <mergeCell ref="K12:L12"/>
    <mergeCell ref="A22:A26"/>
    <mergeCell ref="A27:B27"/>
    <mergeCell ref="M12:N12"/>
    <mergeCell ref="O12:P12"/>
    <mergeCell ref="Q12:R12"/>
    <mergeCell ref="K18:K27"/>
    <mergeCell ref="M18:M27"/>
    <mergeCell ref="O18:O27"/>
    <mergeCell ref="Q18:Q27"/>
    <mergeCell ref="S18:S27"/>
    <mergeCell ref="O29:P29"/>
    <mergeCell ref="Q29:T30"/>
    <mergeCell ref="A31:A34"/>
    <mergeCell ref="Q31:T31"/>
    <mergeCell ref="Q32:T32"/>
    <mergeCell ref="Q33:T33"/>
    <mergeCell ref="Q34:T34"/>
    <mergeCell ref="A29:A30"/>
    <mergeCell ref="C29:D29"/>
    <mergeCell ref="E29:F29"/>
    <mergeCell ref="G29:H29"/>
    <mergeCell ref="I29:J29"/>
    <mergeCell ref="K29:L29"/>
    <mergeCell ref="G35:G44"/>
    <mergeCell ref="I35:I44"/>
    <mergeCell ref="K35:K44"/>
    <mergeCell ref="A39:A43"/>
    <mergeCell ref="M29:N29"/>
    <mergeCell ref="Q43:T43"/>
    <mergeCell ref="A44:B44"/>
    <mergeCell ref="Q44:T44"/>
    <mergeCell ref="M35:M44"/>
    <mergeCell ref="O35:O44"/>
    <mergeCell ref="Q35:T35"/>
    <mergeCell ref="Q36:T36"/>
    <mergeCell ref="Q37:T37"/>
    <mergeCell ref="Q38:T38"/>
    <mergeCell ref="Q39:T39"/>
    <mergeCell ref="Q40:T40"/>
    <mergeCell ref="Q41:T41"/>
    <mergeCell ref="Q42:T42"/>
    <mergeCell ref="A35:A38"/>
    <mergeCell ref="C35:C44"/>
    <mergeCell ref="E35:E44"/>
  </mergeCells>
  <phoneticPr fontId="1"/>
  <conditionalFormatting sqref="C5 E10">
    <cfRule type="containsBlanks" dxfId="5" priority="3" stopIfTrue="1">
      <formula>LEN(TRIM(C5))=0</formula>
    </cfRule>
  </conditionalFormatting>
  <conditionalFormatting sqref="Q31:T44">
    <cfRule type="expression" dxfId="4" priority="2" stopIfTrue="1">
      <formula>Q31=""</formula>
    </cfRule>
  </conditionalFormatting>
  <conditionalFormatting sqref="M5 R5">
    <cfRule type="expression" dxfId="3" priority="1" stopIfTrue="1">
      <formula>M5=""</formula>
    </cfRule>
  </conditionalFormatting>
  <printOptions horizontalCentered="1" verticalCentered="1"/>
  <pageMargins left="0" right="0" top="0.59055118110236227" bottom="0.19685039370078741" header="0" footer="0"/>
  <pageSetup paperSize="9" scale="55"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00"/>
    <pageSetUpPr fitToPage="1"/>
  </sheetPr>
  <dimension ref="A1:AH45"/>
  <sheetViews>
    <sheetView view="pageBreakPreview" topLeftCell="A11" zoomScale="70" zoomScaleNormal="25" zoomScaleSheetLayoutView="70" workbookViewId="0">
      <selection activeCell="J22" sqref="J22:J25"/>
    </sheetView>
  </sheetViews>
  <sheetFormatPr defaultColWidth="5.375" defaultRowHeight="15" customHeight="1"/>
  <cols>
    <col min="1" max="1" width="8.375" style="194" customWidth="1"/>
    <col min="2" max="2" width="24.625" style="194" customWidth="1"/>
    <col min="3" max="14" width="12.375" style="194" customWidth="1"/>
    <col min="15" max="16" width="13.625" style="194" customWidth="1"/>
    <col min="17" max="20" width="13.75" style="194" customWidth="1"/>
    <col min="21" max="33" width="5.375" style="194" customWidth="1"/>
    <col min="34" max="34" width="6.375" style="194" customWidth="1"/>
    <col min="35" max="256" width="5.375" style="194"/>
    <col min="257" max="257" width="8.375" style="194" customWidth="1"/>
    <col min="258" max="258" width="24.625" style="194" customWidth="1"/>
    <col min="259" max="270" width="12.375" style="194" customWidth="1"/>
    <col min="271" max="272" width="13.625" style="194" customWidth="1"/>
    <col min="273" max="276" width="13.75" style="194" customWidth="1"/>
    <col min="277" max="289" width="5.375" style="194" customWidth="1"/>
    <col min="290" max="290" width="6.375" style="194" customWidth="1"/>
    <col min="291" max="512" width="5.375" style="194"/>
    <col min="513" max="513" width="8.375" style="194" customWidth="1"/>
    <col min="514" max="514" width="24.625" style="194" customWidth="1"/>
    <col min="515" max="526" width="12.375" style="194" customWidth="1"/>
    <col min="527" max="528" width="13.625" style="194" customWidth="1"/>
    <col min="529" max="532" width="13.75" style="194" customWidth="1"/>
    <col min="533" max="545" width="5.375" style="194" customWidth="1"/>
    <col min="546" max="546" width="6.375" style="194" customWidth="1"/>
    <col min="547" max="768" width="5.375" style="194"/>
    <col min="769" max="769" width="8.375" style="194" customWidth="1"/>
    <col min="770" max="770" width="24.625" style="194" customWidth="1"/>
    <col min="771" max="782" width="12.375" style="194" customWidth="1"/>
    <col min="783" max="784" width="13.625" style="194" customWidth="1"/>
    <col min="785" max="788" width="13.75" style="194" customWidth="1"/>
    <col min="789" max="801" width="5.375" style="194" customWidth="1"/>
    <col min="802" max="802" width="6.375" style="194" customWidth="1"/>
    <col min="803" max="1024" width="5.375" style="194"/>
    <col min="1025" max="1025" width="8.375" style="194" customWidth="1"/>
    <col min="1026" max="1026" width="24.625" style="194" customWidth="1"/>
    <col min="1027" max="1038" width="12.375" style="194" customWidth="1"/>
    <col min="1039" max="1040" width="13.625" style="194" customWidth="1"/>
    <col min="1041" max="1044" width="13.75" style="194" customWidth="1"/>
    <col min="1045" max="1057" width="5.375" style="194" customWidth="1"/>
    <col min="1058" max="1058" width="6.375" style="194" customWidth="1"/>
    <col min="1059" max="1280" width="5.375" style="194"/>
    <col min="1281" max="1281" width="8.375" style="194" customWidth="1"/>
    <col min="1282" max="1282" width="24.625" style="194" customWidth="1"/>
    <col min="1283" max="1294" width="12.375" style="194" customWidth="1"/>
    <col min="1295" max="1296" width="13.625" style="194" customWidth="1"/>
    <col min="1297" max="1300" width="13.75" style="194" customWidth="1"/>
    <col min="1301" max="1313" width="5.375" style="194" customWidth="1"/>
    <col min="1314" max="1314" width="6.375" style="194" customWidth="1"/>
    <col min="1315" max="1536" width="5.375" style="194"/>
    <col min="1537" max="1537" width="8.375" style="194" customWidth="1"/>
    <col min="1538" max="1538" width="24.625" style="194" customWidth="1"/>
    <col min="1539" max="1550" width="12.375" style="194" customWidth="1"/>
    <col min="1551" max="1552" width="13.625" style="194" customWidth="1"/>
    <col min="1553" max="1556" width="13.75" style="194" customWidth="1"/>
    <col min="1557" max="1569" width="5.375" style="194" customWidth="1"/>
    <col min="1570" max="1570" width="6.375" style="194" customWidth="1"/>
    <col min="1571" max="1792" width="5.375" style="194"/>
    <col min="1793" max="1793" width="8.375" style="194" customWidth="1"/>
    <col min="1794" max="1794" width="24.625" style="194" customWidth="1"/>
    <col min="1795" max="1806" width="12.375" style="194" customWidth="1"/>
    <col min="1807" max="1808" width="13.625" style="194" customWidth="1"/>
    <col min="1809" max="1812" width="13.75" style="194" customWidth="1"/>
    <col min="1813" max="1825" width="5.375" style="194" customWidth="1"/>
    <col min="1826" max="1826" width="6.375" style="194" customWidth="1"/>
    <col min="1827" max="2048" width="5.375" style="194"/>
    <col min="2049" max="2049" width="8.375" style="194" customWidth="1"/>
    <col min="2050" max="2050" width="24.625" style="194" customWidth="1"/>
    <col min="2051" max="2062" width="12.375" style="194" customWidth="1"/>
    <col min="2063" max="2064" width="13.625" style="194" customWidth="1"/>
    <col min="2065" max="2068" width="13.75" style="194" customWidth="1"/>
    <col min="2069" max="2081" width="5.375" style="194" customWidth="1"/>
    <col min="2082" max="2082" width="6.375" style="194" customWidth="1"/>
    <col min="2083" max="2304" width="5.375" style="194"/>
    <col min="2305" max="2305" width="8.375" style="194" customWidth="1"/>
    <col min="2306" max="2306" width="24.625" style="194" customWidth="1"/>
    <col min="2307" max="2318" width="12.375" style="194" customWidth="1"/>
    <col min="2319" max="2320" width="13.625" style="194" customWidth="1"/>
    <col min="2321" max="2324" width="13.75" style="194" customWidth="1"/>
    <col min="2325" max="2337" width="5.375" style="194" customWidth="1"/>
    <col min="2338" max="2338" width="6.375" style="194" customWidth="1"/>
    <col min="2339" max="2560" width="5.375" style="194"/>
    <col min="2561" max="2561" width="8.375" style="194" customWidth="1"/>
    <col min="2562" max="2562" width="24.625" style="194" customWidth="1"/>
    <col min="2563" max="2574" width="12.375" style="194" customWidth="1"/>
    <col min="2575" max="2576" width="13.625" style="194" customWidth="1"/>
    <col min="2577" max="2580" width="13.75" style="194" customWidth="1"/>
    <col min="2581" max="2593" width="5.375" style="194" customWidth="1"/>
    <col min="2594" max="2594" width="6.375" style="194" customWidth="1"/>
    <col min="2595" max="2816" width="5.375" style="194"/>
    <col min="2817" max="2817" width="8.375" style="194" customWidth="1"/>
    <col min="2818" max="2818" width="24.625" style="194" customWidth="1"/>
    <col min="2819" max="2830" width="12.375" style="194" customWidth="1"/>
    <col min="2831" max="2832" width="13.625" style="194" customWidth="1"/>
    <col min="2833" max="2836" width="13.75" style="194" customWidth="1"/>
    <col min="2837" max="2849" width="5.375" style="194" customWidth="1"/>
    <col min="2850" max="2850" width="6.375" style="194" customWidth="1"/>
    <col min="2851" max="3072" width="5.375" style="194"/>
    <col min="3073" max="3073" width="8.375" style="194" customWidth="1"/>
    <col min="3074" max="3074" width="24.625" style="194" customWidth="1"/>
    <col min="3075" max="3086" width="12.375" style="194" customWidth="1"/>
    <col min="3087" max="3088" width="13.625" style="194" customWidth="1"/>
    <col min="3089" max="3092" width="13.75" style="194" customWidth="1"/>
    <col min="3093" max="3105" width="5.375" style="194" customWidth="1"/>
    <col min="3106" max="3106" width="6.375" style="194" customWidth="1"/>
    <col min="3107" max="3328" width="5.375" style="194"/>
    <col min="3329" max="3329" width="8.375" style="194" customWidth="1"/>
    <col min="3330" max="3330" width="24.625" style="194" customWidth="1"/>
    <col min="3331" max="3342" width="12.375" style="194" customWidth="1"/>
    <col min="3343" max="3344" width="13.625" style="194" customWidth="1"/>
    <col min="3345" max="3348" width="13.75" style="194" customWidth="1"/>
    <col min="3349" max="3361" width="5.375" style="194" customWidth="1"/>
    <col min="3362" max="3362" width="6.375" style="194" customWidth="1"/>
    <col min="3363" max="3584" width="5.375" style="194"/>
    <col min="3585" max="3585" width="8.375" style="194" customWidth="1"/>
    <col min="3586" max="3586" width="24.625" style="194" customWidth="1"/>
    <col min="3587" max="3598" width="12.375" style="194" customWidth="1"/>
    <col min="3599" max="3600" width="13.625" style="194" customWidth="1"/>
    <col min="3601" max="3604" width="13.75" style="194" customWidth="1"/>
    <col min="3605" max="3617" width="5.375" style="194" customWidth="1"/>
    <col min="3618" max="3618" width="6.375" style="194" customWidth="1"/>
    <col min="3619" max="3840" width="5.375" style="194"/>
    <col min="3841" max="3841" width="8.375" style="194" customWidth="1"/>
    <col min="3842" max="3842" width="24.625" style="194" customWidth="1"/>
    <col min="3843" max="3854" width="12.375" style="194" customWidth="1"/>
    <col min="3855" max="3856" width="13.625" style="194" customWidth="1"/>
    <col min="3857" max="3860" width="13.75" style="194" customWidth="1"/>
    <col min="3861" max="3873" width="5.375" style="194" customWidth="1"/>
    <col min="3874" max="3874" width="6.375" style="194" customWidth="1"/>
    <col min="3875" max="4096" width="5.375" style="194"/>
    <col min="4097" max="4097" width="8.375" style="194" customWidth="1"/>
    <col min="4098" max="4098" width="24.625" style="194" customWidth="1"/>
    <col min="4099" max="4110" width="12.375" style="194" customWidth="1"/>
    <col min="4111" max="4112" width="13.625" style="194" customWidth="1"/>
    <col min="4113" max="4116" width="13.75" style="194" customWidth="1"/>
    <col min="4117" max="4129" width="5.375" style="194" customWidth="1"/>
    <col min="4130" max="4130" width="6.375" style="194" customWidth="1"/>
    <col min="4131" max="4352" width="5.375" style="194"/>
    <col min="4353" max="4353" width="8.375" style="194" customWidth="1"/>
    <col min="4354" max="4354" width="24.625" style="194" customWidth="1"/>
    <col min="4355" max="4366" width="12.375" style="194" customWidth="1"/>
    <col min="4367" max="4368" width="13.625" style="194" customWidth="1"/>
    <col min="4369" max="4372" width="13.75" style="194" customWidth="1"/>
    <col min="4373" max="4385" width="5.375" style="194" customWidth="1"/>
    <col min="4386" max="4386" width="6.375" style="194" customWidth="1"/>
    <col min="4387" max="4608" width="5.375" style="194"/>
    <col min="4609" max="4609" width="8.375" style="194" customWidth="1"/>
    <col min="4610" max="4610" width="24.625" style="194" customWidth="1"/>
    <col min="4611" max="4622" width="12.375" style="194" customWidth="1"/>
    <col min="4623" max="4624" width="13.625" style="194" customWidth="1"/>
    <col min="4625" max="4628" width="13.75" style="194" customWidth="1"/>
    <col min="4629" max="4641" width="5.375" style="194" customWidth="1"/>
    <col min="4642" max="4642" width="6.375" style="194" customWidth="1"/>
    <col min="4643" max="4864" width="5.375" style="194"/>
    <col min="4865" max="4865" width="8.375" style="194" customWidth="1"/>
    <col min="4866" max="4866" width="24.625" style="194" customWidth="1"/>
    <col min="4867" max="4878" width="12.375" style="194" customWidth="1"/>
    <col min="4879" max="4880" width="13.625" style="194" customWidth="1"/>
    <col min="4881" max="4884" width="13.75" style="194" customWidth="1"/>
    <col min="4885" max="4897" width="5.375" style="194" customWidth="1"/>
    <col min="4898" max="4898" width="6.375" style="194" customWidth="1"/>
    <col min="4899" max="5120" width="5.375" style="194"/>
    <col min="5121" max="5121" width="8.375" style="194" customWidth="1"/>
    <col min="5122" max="5122" width="24.625" style="194" customWidth="1"/>
    <col min="5123" max="5134" width="12.375" style="194" customWidth="1"/>
    <col min="5135" max="5136" width="13.625" style="194" customWidth="1"/>
    <col min="5137" max="5140" width="13.75" style="194" customWidth="1"/>
    <col min="5141" max="5153" width="5.375" style="194" customWidth="1"/>
    <col min="5154" max="5154" width="6.375" style="194" customWidth="1"/>
    <col min="5155" max="5376" width="5.375" style="194"/>
    <col min="5377" max="5377" width="8.375" style="194" customWidth="1"/>
    <col min="5378" max="5378" width="24.625" style="194" customWidth="1"/>
    <col min="5379" max="5390" width="12.375" style="194" customWidth="1"/>
    <col min="5391" max="5392" width="13.625" style="194" customWidth="1"/>
    <col min="5393" max="5396" width="13.75" style="194" customWidth="1"/>
    <col min="5397" max="5409" width="5.375" style="194" customWidth="1"/>
    <col min="5410" max="5410" width="6.375" style="194" customWidth="1"/>
    <col min="5411" max="5632" width="5.375" style="194"/>
    <col min="5633" max="5633" width="8.375" style="194" customWidth="1"/>
    <col min="5634" max="5634" width="24.625" style="194" customWidth="1"/>
    <col min="5635" max="5646" width="12.375" style="194" customWidth="1"/>
    <col min="5647" max="5648" width="13.625" style="194" customWidth="1"/>
    <col min="5649" max="5652" width="13.75" style="194" customWidth="1"/>
    <col min="5653" max="5665" width="5.375" style="194" customWidth="1"/>
    <col min="5666" max="5666" width="6.375" style="194" customWidth="1"/>
    <col min="5667" max="5888" width="5.375" style="194"/>
    <col min="5889" max="5889" width="8.375" style="194" customWidth="1"/>
    <col min="5890" max="5890" width="24.625" style="194" customWidth="1"/>
    <col min="5891" max="5902" width="12.375" style="194" customWidth="1"/>
    <col min="5903" max="5904" width="13.625" style="194" customWidth="1"/>
    <col min="5905" max="5908" width="13.75" style="194" customWidth="1"/>
    <col min="5909" max="5921" width="5.375" style="194" customWidth="1"/>
    <col min="5922" max="5922" width="6.375" style="194" customWidth="1"/>
    <col min="5923" max="6144" width="5.375" style="194"/>
    <col min="6145" max="6145" width="8.375" style="194" customWidth="1"/>
    <col min="6146" max="6146" width="24.625" style="194" customWidth="1"/>
    <col min="6147" max="6158" width="12.375" style="194" customWidth="1"/>
    <col min="6159" max="6160" width="13.625" style="194" customWidth="1"/>
    <col min="6161" max="6164" width="13.75" style="194" customWidth="1"/>
    <col min="6165" max="6177" width="5.375" style="194" customWidth="1"/>
    <col min="6178" max="6178" width="6.375" style="194" customWidth="1"/>
    <col min="6179" max="6400" width="5.375" style="194"/>
    <col min="6401" max="6401" width="8.375" style="194" customWidth="1"/>
    <col min="6402" max="6402" width="24.625" style="194" customWidth="1"/>
    <col min="6403" max="6414" width="12.375" style="194" customWidth="1"/>
    <col min="6415" max="6416" width="13.625" style="194" customWidth="1"/>
    <col min="6417" max="6420" width="13.75" style="194" customWidth="1"/>
    <col min="6421" max="6433" width="5.375" style="194" customWidth="1"/>
    <col min="6434" max="6434" width="6.375" style="194" customWidth="1"/>
    <col min="6435" max="6656" width="5.375" style="194"/>
    <col min="6657" max="6657" width="8.375" style="194" customWidth="1"/>
    <col min="6658" max="6658" width="24.625" style="194" customWidth="1"/>
    <col min="6659" max="6670" width="12.375" style="194" customWidth="1"/>
    <col min="6671" max="6672" width="13.625" style="194" customWidth="1"/>
    <col min="6673" max="6676" width="13.75" style="194" customWidth="1"/>
    <col min="6677" max="6689" width="5.375" style="194" customWidth="1"/>
    <col min="6690" max="6690" width="6.375" style="194" customWidth="1"/>
    <col min="6691" max="6912" width="5.375" style="194"/>
    <col min="6913" max="6913" width="8.375" style="194" customWidth="1"/>
    <col min="6914" max="6914" width="24.625" style="194" customWidth="1"/>
    <col min="6915" max="6926" width="12.375" style="194" customWidth="1"/>
    <col min="6927" max="6928" width="13.625" style="194" customWidth="1"/>
    <col min="6929" max="6932" width="13.75" style="194" customWidth="1"/>
    <col min="6933" max="6945" width="5.375" style="194" customWidth="1"/>
    <col min="6946" max="6946" width="6.375" style="194" customWidth="1"/>
    <col min="6947" max="7168" width="5.375" style="194"/>
    <col min="7169" max="7169" width="8.375" style="194" customWidth="1"/>
    <col min="7170" max="7170" width="24.625" style="194" customWidth="1"/>
    <col min="7171" max="7182" width="12.375" style="194" customWidth="1"/>
    <col min="7183" max="7184" width="13.625" style="194" customWidth="1"/>
    <col min="7185" max="7188" width="13.75" style="194" customWidth="1"/>
    <col min="7189" max="7201" width="5.375" style="194" customWidth="1"/>
    <col min="7202" max="7202" width="6.375" style="194" customWidth="1"/>
    <col min="7203" max="7424" width="5.375" style="194"/>
    <col min="7425" max="7425" width="8.375" style="194" customWidth="1"/>
    <col min="7426" max="7426" width="24.625" style="194" customWidth="1"/>
    <col min="7427" max="7438" width="12.375" style="194" customWidth="1"/>
    <col min="7439" max="7440" width="13.625" style="194" customWidth="1"/>
    <col min="7441" max="7444" width="13.75" style="194" customWidth="1"/>
    <col min="7445" max="7457" width="5.375" style="194" customWidth="1"/>
    <col min="7458" max="7458" width="6.375" style="194" customWidth="1"/>
    <col min="7459" max="7680" width="5.375" style="194"/>
    <col min="7681" max="7681" width="8.375" style="194" customWidth="1"/>
    <col min="7682" max="7682" width="24.625" style="194" customWidth="1"/>
    <col min="7683" max="7694" width="12.375" style="194" customWidth="1"/>
    <col min="7695" max="7696" width="13.625" style="194" customWidth="1"/>
    <col min="7697" max="7700" width="13.75" style="194" customWidth="1"/>
    <col min="7701" max="7713" width="5.375" style="194" customWidth="1"/>
    <col min="7714" max="7714" width="6.375" style="194" customWidth="1"/>
    <col min="7715" max="7936" width="5.375" style="194"/>
    <col min="7937" max="7937" width="8.375" style="194" customWidth="1"/>
    <col min="7938" max="7938" width="24.625" style="194" customWidth="1"/>
    <col min="7939" max="7950" width="12.375" style="194" customWidth="1"/>
    <col min="7951" max="7952" width="13.625" style="194" customWidth="1"/>
    <col min="7953" max="7956" width="13.75" style="194" customWidth="1"/>
    <col min="7957" max="7969" width="5.375" style="194" customWidth="1"/>
    <col min="7970" max="7970" width="6.375" style="194" customWidth="1"/>
    <col min="7971" max="8192" width="5.375" style="194"/>
    <col min="8193" max="8193" width="8.375" style="194" customWidth="1"/>
    <col min="8194" max="8194" width="24.625" style="194" customWidth="1"/>
    <col min="8195" max="8206" width="12.375" style="194" customWidth="1"/>
    <col min="8207" max="8208" width="13.625" style="194" customWidth="1"/>
    <col min="8209" max="8212" width="13.75" style="194" customWidth="1"/>
    <col min="8213" max="8225" width="5.375" style="194" customWidth="1"/>
    <col min="8226" max="8226" width="6.375" style="194" customWidth="1"/>
    <col min="8227" max="8448" width="5.375" style="194"/>
    <col min="8449" max="8449" width="8.375" style="194" customWidth="1"/>
    <col min="8450" max="8450" width="24.625" style="194" customWidth="1"/>
    <col min="8451" max="8462" width="12.375" style="194" customWidth="1"/>
    <col min="8463" max="8464" width="13.625" style="194" customWidth="1"/>
    <col min="8465" max="8468" width="13.75" style="194" customWidth="1"/>
    <col min="8469" max="8481" width="5.375" style="194" customWidth="1"/>
    <col min="8482" max="8482" width="6.375" style="194" customWidth="1"/>
    <col min="8483" max="8704" width="5.375" style="194"/>
    <col min="8705" max="8705" width="8.375" style="194" customWidth="1"/>
    <col min="8706" max="8706" width="24.625" style="194" customWidth="1"/>
    <col min="8707" max="8718" width="12.375" style="194" customWidth="1"/>
    <col min="8719" max="8720" width="13.625" style="194" customWidth="1"/>
    <col min="8721" max="8724" width="13.75" style="194" customWidth="1"/>
    <col min="8725" max="8737" width="5.375" style="194" customWidth="1"/>
    <col min="8738" max="8738" width="6.375" style="194" customWidth="1"/>
    <col min="8739" max="8960" width="5.375" style="194"/>
    <col min="8961" max="8961" width="8.375" style="194" customWidth="1"/>
    <col min="8962" max="8962" width="24.625" style="194" customWidth="1"/>
    <col min="8963" max="8974" width="12.375" style="194" customWidth="1"/>
    <col min="8975" max="8976" width="13.625" style="194" customWidth="1"/>
    <col min="8977" max="8980" width="13.75" style="194" customWidth="1"/>
    <col min="8981" max="8993" width="5.375" style="194" customWidth="1"/>
    <col min="8994" max="8994" width="6.375" style="194" customWidth="1"/>
    <col min="8995" max="9216" width="5.375" style="194"/>
    <col min="9217" max="9217" width="8.375" style="194" customWidth="1"/>
    <col min="9218" max="9218" width="24.625" style="194" customWidth="1"/>
    <col min="9219" max="9230" width="12.375" style="194" customWidth="1"/>
    <col min="9231" max="9232" width="13.625" style="194" customWidth="1"/>
    <col min="9233" max="9236" width="13.75" style="194" customWidth="1"/>
    <col min="9237" max="9249" width="5.375" style="194" customWidth="1"/>
    <col min="9250" max="9250" width="6.375" style="194" customWidth="1"/>
    <col min="9251" max="9472" width="5.375" style="194"/>
    <col min="9473" max="9473" width="8.375" style="194" customWidth="1"/>
    <col min="9474" max="9474" width="24.625" style="194" customWidth="1"/>
    <col min="9475" max="9486" width="12.375" style="194" customWidth="1"/>
    <col min="9487" max="9488" width="13.625" style="194" customWidth="1"/>
    <col min="9489" max="9492" width="13.75" style="194" customWidth="1"/>
    <col min="9493" max="9505" width="5.375" style="194" customWidth="1"/>
    <col min="9506" max="9506" width="6.375" style="194" customWidth="1"/>
    <col min="9507" max="9728" width="5.375" style="194"/>
    <col min="9729" max="9729" width="8.375" style="194" customWidth="1"/>
    <col min="9730" max="9730" width="24.625" style="194" customWidth="1"/>
    <col min="9731" max="9742" width="12.375" style="194" customWidth="1"/>
    <col min="9743" max="9744" width="13.625" style="194" customWidth="1"/>
    <col min="9745" max="9748" width="13.75" style="194" customWidth="1"/>
    <col min="9749" max="9761" width="5.375" style="194" customWidth="1"/>
    <col min="9762" max="9762" width="6.375" style="194" customWidth="1"/>
    <col min="9763" max="9984" width="5.375" style="194"/>
    <col min="9985" max="9985" width="8.375" style="194" customWidth="1"/>
    <col min="9986" max="9986" width="24.625" style="194" customWidth="1"/>
    <col min="9987" max="9998" width="12.375" style="194" customWidth="1"/>
    <col min="9999" max="10000" width="13.625" style="194" customWidth="1"/>
    <col min="10001" max="10004" width="13.75" style="194" customWidth="1"/>
    <col min="10005" max="10017" width="5.375" style="194" customWidth="1"/>
    <col min="10018" max="10018" width="6.375" style="194" customWidth="1"/>
    <col min="10019" max="10240" width="5.375" style="194"/>
    <col min="10241" max="10241" width="8.375" style="194" customWidth="1"/>
    <col min="10242" max="10242" width="24.625" style="194" customWidth="1"/>
    <col min="10243" max="10254" width="12.375" style="194" customWidth="1"/>
    <col min="10255" max="10256" width="13.625" style="194" customWidth="1"/>
    <col min="10257" max="10260" width="13.75" style="194" customWidth="1"/>
    <col min="10261" max="10273" width="5.375" style="194" customWidth="1"/>
    <col min="10274" max="10274" width="6.375" style="194" customWidth="1"/>
    <col min="10275" max="10496" width="5.375" style="194"/>
    <col min="10497" max="10497" width="8.375" style="194" customWidth="1"/>
    <col min="10498" max="10498" width="24.625" style="194" customWidth="1"/>
    <col min="10499" max="10510" width="12.375" style="194" customWidth="1"/>
    <col min="10511" max="10512" width="13.625" style="194" customWidth="1"/>
    <col min="10513" max="10516" width="13.75" style="194" customWidth="1"/>
    <col min="10517" max="10529" width="5.375" style="194" customWidth="1"/>
    <col min="10530" max="10530" width="6.375" style="194" customWidth="1"/>
    <col min="10531" max="10752" width="5.375" style="194"/>
    <col min="10753" max="10753" width="8.375" style="194" customWidth="1"/>
    <col min="10754" max="10754" width="24.625" style="194" customWidth="1"/>
    <col min="10755" max="10766" width="12.375" style="194" customWidth="1"/>
    <col min="10767" max="10768" width="13.625" style="194" customWidth="1"/>
    <col min="10769" max="10772" width="13.75" style="194" customWidth="1"/>
    <col min="10773" max="10785" width="5.375" style="194" customWidth="1"/>
    <col min="10786" max="10786" width="6.375" style="194" customWidth="1"/>
    <col min="10787" max="11008" width="5.375" style="194"/>
    <col min="11009" max="11009" width="8.375" style="194" customWidth="1"/>
    <col min="11010" max="11010" width="24.625" style="194" customWidth="1"/>
    <col min="11011" max="11022" width="12.375" style="194" customWidth="1"/>
    <col min="11023" max="11024" width="13.625" style="194" customWidth="1"/>
    <col min="11025" max="11028" width="13.75" style="194" customWidth="1"/>
    <col min="11029" max="11041" width="5.375" style="194" customWidth="1"/>
    <col min="11042" max="11042" width="6.375" style="194" customWidth="1"/>
    <col min="11043" max="11264" width="5.375" style="194"/>
    <col min="11265" max="11265" width="8.375" style="194" customWidth="1"/>
    <col min="11266" max="11266" width="24.625" style="194" customWidth="1"/>
    <col min="11267" max="11278" width="12.375" style="194" customWidth="1"/>
    <col min="11279" max="11280" width="13.625" style="194" customWidth="1"/>
    <col min="11281" max="11284" width="13.75" style="194" customWidth="1"/>
    <col min="11285" max="11297" width="5.375" style="194" customWidth="1"/>
    <col min="11298" max="11298" width="6.375" style="194" customWidth="1"/>
    <col min="11299" max="11520" width="5.375" style="194"/>
    <col min="11521" max="11521" width="8.375" style="194" customWidth="1"/>
    <col min="11522" max="11522" width="24.625" style="194" customWidth="1"/>
    <col min="11523" max="11534" width="12.375" style="194" customWidth="1"/>
    <col min="11535" max="11536" width="13.625" style="194" customWidth="1"/>
    <col min="11537" max="11540" width="13.75" style="194" customWidth="1"/>
    <col min="11541" max="11553" width="5.375" style="194" customWidth="1"/>
    <col min="11554" max="11554" width="6.375" style="194" customWidth="1"/>
    <col min="11555" max="11776" width="5.375" style="194"/>
    <col min="11777" max="11777" width="8.375" style="194" customWidth="1"/>
    <col min="11778" max="11778" width="24.625" style="194" customWidth="1"/>
    <col min="11779" max="11790" width="12.375" style="194" customWidth="1"/>
    <col min="11791" max="11792" width="13.625" style="194" customWidth="1"/>
    <col min="11793" max="11796" width="13.75" style="194" customWidth="1"/>
    <col min="11797" max="11809" width="5.375" style="194" customWidth="1"/>
    <col min="11810" max="11810" width="6.375" style="194" customWidth="1"/>
    <col min="11811" max="12032" width="5.375" style="194"/>
    <col min="12033" max="12033" width="8.375" style="194" customWidth="1"/>
    <col min="12034" max="12034" width="24.625" style="194" customWidth="1"/>
    <col min="12035" max="12046" width="12.375" style="194" customWidth="1"/>
    <col min="12047" max="12048" width="13.625" style="194" customWidth="1"/>
    <col min="12049" max="12052" width="13.75" style="194" customWidth="1"/>
    <col min="12053" max="12065" width="5.375" style="194" customWidth="1"/>
    <col min="12066" max="12066" width="6.375" style="194" customWidth="1"/>
    <col min="12067" max="12288" width="5.375" style="194"/>
    <col min="12289" max="12289" width="8.375" style="194" customWidth="1"/>
    <col min="12290" max="12290" width="24.625" style="194" customWidth="1"/>
    <col min="12291" max="12302" width="12.375" style="194" customWidth="1"/>
    <col min="12303" max="12304" width="13.625" style="194" customWidth="1"/>
    <col min="12305" max="12308" width="13.75" style="194" customWidth="1"/>
    <col min="12309" max="12321" width="5.375" style="194" customWidth="1"/>
    <col min="12322" max="12322" width="6.375" style="194" customWidth="1"/>
    <col min="12323" max="12544" width="5.375" style="194"/>
    <col min="12545" max="12545" width="8.375" style="194" customWidth="1"/>
    <col min="12546" max="12546" width="24.625" style="194" customWidth="1"/>
    <col min="12547" max="12558" width="12.375" style="194" customWidth="1"/>
    <col min="12559" max="12560" width="13.625" style="194" customWidth="1"/>
    <col min="12561" max="12564" width="13.75" style="194" customWidth="1"/>
    <col min="12565" max="12577" width="5.375" style="194" customWidth="1"/>
    <col min="12578" max="12578" width="6.375" style="194" customWidth="1"/>
    <col min="12579" max="12800" width="5.375" style="194"/>
    <col min="12801" max="12801" width="8.375" style="194" customWidth="1"/>
    <col min="12802" max="12802" width="24.625" style="194" customWidth="1"/>
    <col min="12803" max="12814" width="12.375" style="194" customWidth="1"/>
    <col min="12815" max="12816" width="13.625" style="194" customWidth="1"/>
    <col min="12817" max="12820" width="13.75" style="194" customWidth="1"/>
    <col min="12821" max="12833" width="5.375" style="194" customWidth="1"/>
    <col min="12834" max="12834" width="6.375" style="194" customWidth="1"/>
    <col min="12835" max="13056" width="5.375" style="194"/>
    <col min="13057" max="13057" width="8.375" style="194" customWidth="1"/>
    <col min="13058" max="13058" width="24.625" style="194" customWidth="1"/>
    <col min="13059" max="13070" width="12.375" style="194" customWidth="1"/>
    <col min="13071" max="13072" width="13.625" style="194" customWidth="1"/>
    <col min="13073" max="13076" width="13.75" style="194" customWidth="1"/>
    <col min="13077" max="13089" width="5.375" style="194" customWidth="1"/>
    <col min="13090" max="13090" width="6.375" style="194" customWidth="1"/>
    <col min="13091" max="13312" width="5.375" style="194"/>
    <col min="13313" max="13313" width="8.375" style="194" customWidth="1"/>
    <col min="13314" max="13314" width="24.625" style="194" customWidth="1"/>
    <col min="13315" max="13326" width="12.375" style="194" customWidth="1"/>
    <col min="13327" max="13328" width="13.625" style="194" customWidth="1"/>
    <col min="13329" max="13332" width="13.75" style="194" customWidth="1"/>
    <col min="13333" max="13345" width="5.375" style="194" customWidth="1"/>
    <col min="13346" max="13346" width="6.375" style="194" customWidth="1"/>
    <col min="13347" max="13568" width="5.375" style="194"/>
    <col min="13569" max="13569" width="8.375" style="194" customWidth="1"/>
    <col min="13570" max="13570" width="24.625" style="194" customWidth="1"/>
    <col min="13571" max="13582" width="12.375" style="194" customWidth="1"/>
    <col min="13583" max="13584" width="13.625" style="194" customWidth="1"/>
    <col min="13585" max="13588" width="13.75" style="194" customWidth="1"/>
    <col min="13589" max="13601" width="5.375" style="194" customWidth="1"/>
    <col min="13602" max="13602" width="6.375" style="194" customWidth="1"/>
    <col min="13603" max="13824" width="5.375" style="194"/>
    <col min="13825" max="13825" width="8.375" style="194" customWidth="1"/>
    <col min="13826" max="13826" width="24.625" style="194" customWidth="1"/>
    <col min="13827" max="13838" width="12.375" style="194" customWidth="1"/>
    <col min="13839" max="13840" width="13.625" style="194" customWidth="1"/>
    <col min="13841" max="13844" width="13.75" style="194" customWidth="1"/>
    <col min="13845" max="13857" width="5.375" style="194" customWidth="1"/>
    <col min="13858" max="13858" width="6.375" style="194" customWidth="1"/>
    <col min="13859" max="14080" width="5.375" style="194"/>
    <col min="14081" max="14081" width="8.375" style="194" customWidth="1"/>
    <col min="14082" max="14082" width="24.625" style="194" customWidth="1"/>
    <col min="14083" max="14094" width="12.375" style="194" customWidth="1"/>
    <col min="14095" max="14096" width="13.625" style="194" customWidth="1"/>
    <col min="14097" max="14100" width="13.75" style="194" customWidth="1"/>
    <col min="14101" max="14113" width="5.375" style="194" customWidth="1"/>
    <col min="14114" max="14114" width="6.375" style="194" customWidth="1"/>
    <col min="14115" max="14336" width="5.375" style="194"/>
    <col min="14337" max="14337" width="8.375" style="194" customWidth="1"/>
    <col min="14338" max="14338" width="24.625" style="194" customWidth="1"/>
    <col min="14339" max="14350" width="12.375" style="194" customWidth="1"/>
    <col min="14351" max="14352" width="13.625" style="194" customWidth="1"/>
    <col min="14353" max="14356" width="13.75" style="194" customWidth="1"/>
    <col min="14357" max="14369" width="5.375" style="194" customWidth="1"/>
    <col min="14370" max="14370" width="6.375" style="194" customWidth="1"/>
    <col min="14371" max="14592" width="5.375" style="194"/>
    <col min="14593" max="14593" width="8.375" style="194" customWidth="1"/>
    <col min="14594" max="14594" width="24.625" style="194" customWidth="1"/>
    <col min="14595" max="14606" width="12.375" style="194" customWidth="1"/>
    <col min="14607" max="14608" width="13.625" style="194" customWidth="1"/>
    <col min="14609" max="14612" width="13.75" style="194" customWidth="1"/>
    <col min="14613" max="14625" width="5.375" style="194" customWidth="1"/>
    <col min="14626" max="14626" width="6.375" style="194" customWidth="1"/>
    <col min="14627" max="14848" width="5.375" style="194"/>
    <col min="14849" max="14849" width="8.375" style="194" customWidth="1"/>
    <col min="14850" max="14850" width="24.625" style="194" customWidth="1"/>
    <col min="14851" max="14862" width="12.375" style="194" customWidth="1"/>
    <col min="14863" max="14864" width="13.625" style="194" customWidth="1"/>
    <col min="14865" max="14868" width="13.75" style="194" customWidth="1"/>
    <col min="14869" max="14881" width="5.375" style="194" customWidth="1"/>
    <col min="14882" max="14882" width="6.375" style="194" customWidth="1"/>
    <col min="14883" max="15104" width="5.375" style="194"/>
    <col min="15105" max="15105" width="8.375" style="194" customWidth="1"/>
    <col min="15106" max="15106" width="24.625" style="194" customWidth="1"/>
    <col min="15107" max="15118" width="12.375" style="194" customWidth="1"/>
    <col min="15119" max="15120" width="13.625" style="194" customWidth="1"/>
    <col min="15121" max="15124" width="13.75" style="194" customWidth="1"/>
    <col min="15125" max="15137" width="5.375" style="194" customWidth="1"/>
    <col min="15138" max="15138" width="6.375" style="194" customWidth="1"/>
    <col min="15139" max="15360" width="5.375" style="194"/>
    <col min="15361" max="15361" width="8.375" style="194" customWidth="1"/>
    <col min="15362" max="15362" width="24.625" style="194" customWidth="1"/>
    <col min="15363" max="15374" width="12.375" style="194" customWidth="1"/>
    <col min="15375" max="15376" width="13.625" style="194" customWidth="1"/>
    <col min="15377" max="15380" width="13.75" style="194" customWidth="1"/>
    <col min="15381" max="15393" width="5.375" style="194" customWidth="1"/>
    <col min="15394" max="15394" width="6.375" style="194" customWidth="1"/>
    <col min="15395" max="15616" width="5.375" style="194"/>
    <col min="15617" max="15617" width="8.375" style="194" customWidth="1"/>
    <col min="15618" max="15618" width="24.625" style="194" customWidth="1"/>
    <col min="15619" max="15630" width="12.375" style="194" customWidth="1"/>
    <col min="15631" max="15632" width="13.625" style="194" customWidth="1"/>
    <col min="15633" max="15636" width="13.75" style="194" customWidth="1"/>
    <col min="15637" max="15649" width="5.375" style="194" customWidth="1"/>
    <col min="15650" max="15650" width="6.375" style="194" customWidth="1"/>
    <col min="15651" max="15872" width="5.375" style="194"/>
    <col min="15873" max="15873" width="8.375" style="194" customWidth="1"/>
    <col min="15874" max="15874" width="24.625" style="194" customWidth="1"/>
    <col min="15875" max="15886" width="12.375" style="194" customWidth="1"/>
    <col min="15887" max="15888" width="13.625" style="194" customWidth="1"/>
    <col min="15889" max="15892" width="13.75" style="194" customWidth="1"/>
    <col min="15893" max="15905" width="5.375" style="194" customWidth="1"/>
    <col min="15906" max="15906" width="6.375" style="194" customWidth="1"/>
    <col min="15907" max="16128" width="5.375" style="194"/>
    <col min="16129" max="16129" width="8.375" style="194" customWidth="1"/>
    <col min="16130" max="16130" width="24.625" style="194" customWidth="1"/>
    <col min="16131" max="16142" width="12.375" style="194" customWidth="1"/>
    <col min="16143" max="16144" width="13.625" style="194" customWidth="1"/>
    <col min="16145" max="16148" width="13.75" style="194" customWidth="1"/>
    <col min="16149" max="16161" width="5.375" style="194" customWidth="1"/>
    <col min="16162" max="16162" width="6.375" style="194" customWidth="1"/>
    <col min="16163" max="16384" width="5.375" style="194"/>
  </cols>
  <sheetData>
    <row r="1" spans="1:33" ht="23.25" customHeight="1">
      <c r="A1" s="569" t="s">
        <v>162</v>
      </c>
      <c r="B1" s="570"/>
      <c r="C1" s="193"/>
      <c r="T1" s="195" t="s">
        <v>1</v>
      </c>
    </row>
    <row r="2" spans="1:33" ht="23.25" customHeight="1">
      <c r="A2" s="8"/>
      <c r="B2" s="196"/>
      <c r="D2" s="571" t="s">
        <v>208</v>
      </c>
      <c r="E2" s="571"/>
      <c r="F2" s="571"/>
      <c r="G2" s="571"/>
      <c r="H2" s="571"/>
      <c r="I2" s="572"/>
      <c r="J2" s="572"/>
      <c r="K2" s="572"/>
      <c r="L2" s="572"/>
      <c r="M2" s="572"/>
      <c r="N2" s="572"/>
      <c r="O2" s="572"/>
      <c r="P2" s="572"/>
      <c r="T2" s="573"/>
    </row>
    <row r="3" spans="1:33" ht="23.25" customHeight="1">
      <c r="A3" s="8"/>
      <c r="B3" s="196"/>
      <c r="D3" s="572"/>
      <c r="E3" s="572"/>
      <c r="F3" s="572"/>
      <c r="G3" s="572"/>
      <c r="H3" s="572"/>
      <c r="I3" s="572"/>
      <c r="J3" s="572"/>
      <c r="K3" s="572"/>
      <c r="L3" s="572"/>
      <c r="M3" s="572"/>
      <c r="N3" s="572"/>
      <c r="O3" s="572"/>
      <c r="P3" s="572"/>
      <c r="T3" s="574"/>
    </row>
    <row r="4" spans="1:33" ht="8.25" customHeight="1">
      <c r="I4" s="197"/>
    </row>
    <row r="5" spans="1:33" ht="23.25" customHeight="1">
      <c r="A5" s="4"/>
      <c r="B5" s="131" t="s">
        <v>201</v>
      </c>
      <c r="C5" s="98">
        <f>'【年集計表（まとめ）】'!F11</f>
        <v>0</v>
      </c>
      <c r="D5" s="4"/>
      <c r="E5" s="4"/>
      <c r="F5" s="4"/>
      <c r="G5" s="8"/>
      <c r="H5" s="8"/>
      <c r="I5" s="197"/>
      <c r="J5" s="343" t="s">
        <v>3</v>
      </c>
      <c r="K5" s="343"/>
      <c r="L5" s="343"/>
      <c r="M5" s="575" t="str">
        <f>IF(【1月】月集計表!AE5&lt;&gt;"",【1月】月集計表!AE5,"")</f>
        <v/>
      </c>
      <c r="N5" s="576"/>
      <c r="O5" s="576"/>
      <c r="P5" s="569" t="s">
        <v>4</v>
      </c>
      <c r="Q5" s="570"/>
      <c r="R5" s="577" t="str">
        <f>IF(【1月】月集計表!AM5&lt;&gt;"",【1月】月集計表!AM5,"")</f>
        <v/>
      </c>
      <c r="S5" s="577"/>
      <c r="T5" s="577"/>
      <c r="AE5" s="198"/>
    </row>
    <row r="6" spans="1:33" ht="23.25" customHeight="1">
      <c r="A6" s="4"/>
      <c r="C6" s="4"/>
      <c r="D6" s="4"/>
      <c r="E6" s="4"/>
      <c r="F6" s="4"/>
      <c r="G6" s="8"/>
      <c r="H6" s="8"/>
      <c r="I6" s="197"/>
      <c r="J6" s="133"/>
      <c r="K6" s="133"/>
      <c r="L6" s="133"/>
      <c r="M6" s="198"/>
      <c r="N6" s="198"/>
      <c r="O6" s="198"/>
      <c r="P6" s="133"/>
      <c r="Q6" s="133"/>
      <c r="R6" s="198"/>
      <c r="S6" s="198"/>
      <c r="T6" s="198"/>
      <c r="AE6" s="198"/>
    </row>
    <row r="7" spans="1:33" ht="23.25" customHeight="1">
      <c r="A7" s="4"/>
      <c r="B7" s="131" t="s">
        <v>163</v>
      </c>
      <c r="C7" s="131" t="s">
        <v>130</v>
      </c>
      <c r="D7" s="131" t="s">
        <v>131</v>
      </c>
      <c r="E7" s="131" t="s">
        <v>132</v>
      </c>
      <c r="F7" s="133"/>
      <c r="G7" s="133"/>
      <c r="H7" s="133"/>
      <c r="I7" s="133"/>
      <c r="J7" s="133"/>
      <c r="K7" s="133"/>
      <c r="L7" s="133"/>
      <c r="M7" s="198"/>
      <c r="N7" s="198"/>
      <c r="O7" s="198"/>
      <c r="P7" s="133"/>
      <c r="Q7" s="133"/>
      <c r="R7" s="198"/>
      <c r="S7" s="198"/>
      <c r="T7" s="198"/>
      <c r="AE7" s="198"/>
    </row>
    <row r="8" spans="1:33" ht="23.25" hidden="1" customHeight="1">
      <c r="A8" s="4"/>
      <c r="B8" s="284"/>
      <c r="C8" s="284"/>
      <c r="D8" s="284"/>
      <c r="E8" s="284"/>
      <c r="F8" s="133"/>
      <c r="G8" s="133"/>
      <c r="H8" s="133"/>
      <c r="I8" s="133"/>
      <c r="J8" s="133"/>
      <c r="AG8" s="196"/>
    </row>
    <row r="9" spans="1:33" ht="23.25" hidden="1" customHeight="1">
      <c r="A9" s="4"/>
      <c r="B9" s="284"/>
      <c r="C9" s="284"/>
      <c r="D9" s="284"/>
      <c r="E9" s="284"/>
      <c r="F9" s="133"/>
      <c r="G9" s="133"/>
      <c r="H9" s="133"/>
      <c r="I9" s="133"/>
      <c r="J9" s="133"/>
      <c r="AG9" s="196"/>
    </row>
    <row r="10" spans="1:33" ht="23.25" hidden="1" customHeight="1">
      <c r="A10" s="4"/>
      <c r="B10" s="284"/>
      <c r="C10" s="284"/>
      <c r="D10" s="284"/>
      <c r="E10" s="284"/>
      <c r="AG10" s="196"/>
    </row>
    <row r="11" spans="1:33" ht="23.25" customHeight="1">
      <c r="A11" s="4"/>
      <c r="B11" s="131" t="s">
        <v>168</v>
      </c>
      <c r="C11" s="201"/>
      <c r="D11" s="201"/>
      <c r="E11" s="98">
        <f>'【年集計表（まとめ）】'!E11</f>
        <v>0</v>
      </c>
      <c r="F11" s="8"/>
      <c r="G11" s="4"/>
      <c r="H11" s="4"/>
      <c r="AG11" s="196"/>
    </row>
    <row r="12" spans="1:33" s="207" customFormat="1" ht="23.25" customHeight="1" thickBot="1">
      <c r="A12" s="4"/>
      <c r="B12" s="4"/>
      <c r="C12" s="4"/>
      <c r="AG12" s="208"/>
    </row>
    <row r="13" spans="1:33" ht="26.25" customHeight="1" thickBot="1">
      <c r="A13" s="555" t="s">
        <v>5</v>
      </c>
      <c r="B13" s="209" t="s">
        <v>169</v>
      </c>
      <c r="C13" s="559"/>
      <c r="D13" s="560"/>
      <c r="E13" s="559"/>
      <c r="F13" s="568"/>
      <c r="G13" s="559"/>
      <c r="H13" s="560"/>
      <c r="I13" s="557" t="s">
        <v>170</v>
      </c>
      <c r="J13" s="558"/>
      <c r="K13" s="557" t="s">
        <v>171</v>
      </c>
      <c r="L13" s="558"/>
      <c r="M13" s="557" t="s">
        <v>172</v>
      </c>
      <c r="N13" s="558"/>
      <c r="O13" s="557" t="s">
        <v>173</v>
      </c>
      <c r="P13" s="558"/>
      <c r="Q13" s="310" t="s">
        <v>174</v>
      </c>
      <c r="R13" s="310"/>
      <c r="S13" s="563" t="s">
        <v>175</v>
      </c>
      <c r="T13" s="563"/>
    </row>
    <row r="14" spans="1:33" ht="26.25" customHeight="1" thickBot="1">
      <c r="A14" s="556"/>
      <c r="B14" s="209" t="s">
        <v>56</v>
      </c>
      <c r="C14" s="210"/>
      <c r="D14" s="210"/>
      <c r="E14" s="210"/>
      <c r="F14" s="211"/>
      <c r="G14" s="210"/>
      <c r="H14" s="210"/>
      <c r="I14" s="209" t="s">
        <v>38</v>
      </c>
      <c r="J14" s="209" t="s">
        <v>176</v>
      </c>
      <c r="K14" s="209" t="s">
        <v>38</v>
      </c>
      <c r="L14" s="209" t="s">
        <v>176</v>
      </c>
      <c r="M14" s="209" t="s">
        <v>38</v>
      </c>
      <c r="N14" s="209" t="s">
        <v>176</v>
      </c>
      <c r="O14" s="209" t="s">
        <v>38</v>
      </c>
      <c r="P14" s="209" t="s">
        <v>176</v>
      </c>
      <c r="Q14" s="209" t="s">
        <v>177</v>
      </c>
      <c r="R14" s="209" t="s">
        <v>178</v>
      </c>
      <c r="S14" s="212" t="s">
        <v>177</v>
      </c>
      <c r="T14" s="212" t="s">
        <v>178</v>
      </c>
    </row>
    <row r="15" spans="1:33" ht="26.25" customHeight="1">
      <c r="A15" s="583" t="s">
        <v>179</v>
      </c>
      <c r="B15" s="256" t="s">
        <v>180</v>
      </c>
      <c r="C15" s="213"/>
      <c r="D15" s="213"/>
      <c r="E15" s="213"/>
      <c r="F15" s="213"/>
      <c r="G15" s="213"/>
      <c r="H15" s="213"/>
      <c r="I15" s="213"/>
      <c r="J15" s="213"/>
      <c r="K15" s="213"/>
      <c r="L15" s="213"/>
      <c r="M15" s="213"/>
      <c r="N15" s="213"/>
      <c r="O15" s="213"/>
      <c r="P15" s="213"/>
      <c r="Q15" s="213"/>
      <c r="R15" s="285"/>
      <c r="S15" s="259"/>
      <c r="T15" s="260"/>
    </row>
    <row r="16" spans="1:33" ht="26.25" customHeight="1">
      <c r="A16" s="584"/>
      <c r="B16" s="261" t="s">
        <v>181</v>
      </c>
      <c r="C16" s="217"/>
      <c r="D16" s="217"/>
      <c r="E16" s="217"/>
      <c r="F16" s="217"/>
      <c r="G16" s="217"/>
      <c r="H16" s="217"/>
      <c r="I16" s="217"/>
      <c r="J16" s="217"/>
      <c r="K16" s="217"/>
      <c r="L16" s="217"/>
      <c r="M16" s="217"/>
      <c r="N16" s="217"/>
      <c r="O16" s="217"/>
      <c r="P16" s="217"/>
      <c r="Q16" s="217"/>
      <c r="R16" s="286"/>
      <c r="S16" s="264"/>
      <c r="T16" s="265"/>
    </row>
    <row r="17" spans="1:34" ht="26.25" customHeight="1">
      <c r="A17" s="584"/>
      <c r="B17" s="261" t="s">
        <v>182</v>
      </c>
      <c r="C17" s="217"/>
      <c r="D17" s="217"/>
      <c r="E17" s="217"/>
      <c r="F17" s="217"/>
      <c r="G17" s="217"/>
      <c r="H17" s="217"/>
      <c r="I17" s="217"/>
      <c r="J17" s="217"/>
      <c r="K17" s="217"/>
      <c r="L17" s="217"/>
      <c r="M17" s="217"/>
      <c r="N17" s="217"/>
      <c r="O17" s="217"/>
      <c r="P17" s="217"/>
      <c r="Q17" s="217"/>
      <c r="R17" s="286"/>
      <c r="S17" s="264"/>
      <c r="T17" s="265"/>
    </row>
    <row r="18" spans="1:34" ht="26.25" customHeight="1" thickBot="1">
      <c r="A18" s="585"/>
      <c r="B18" s="266" t="s">
        <v>183</v>
      </c>
      <c r="C18" s="222"/>
      <c r="D18" s="223"/>
      <c r="E18" s="222"/>
      <c r="F18" s="223"/>
      <c r="G18" s="223"/>
      <c r="H18" s="223"/>
      <c r="I18" s="222"/>
      <c r="J18" s="223"/>
      <c r="K18" s="222"/>
      <c r="L18" s="223"/>
      <c r="M18" s="222"/>
      <c r="N18" s="223"/>
      <c r="O18" s="222"/>
      <c r="P18" s="223"/>
      <c r="Q18" s="223"/>
      <c r="R18" s="287"/>
      <c r="S18" s="270"/>
      <c r="T18" s="228"/>
    </row>
    <row r="19" spans="1:34" ht="26.25" customHeight="1" thickBot="1">
      <c r="A19" s="537" t="s">
        <v>184</v>
      </c>
      <c r="B19" s="229" t="s">
        <v>185</v>
      </c>
      <c r="C19" s="539"/>
      <c r="D19" s="230"/>
      <c r="E19" s="539"/>
      <c r="F19" s="231"/>
      <c r="G19" s="539"/>
      <c r="H19" s="230"/>
      <c r="I19" s="533"/>
      <c r="J19" s="146">
        <f>【6月】月集計表!$AW$54</f>
        <v>0</v>
      </c>
      <c r="K19" s="533"/>
      <c r="L19" s="146">
        <f>【7月】月集計表!$AW$54</f>
        <v>0</v>
      </c>
      <c r="M19" s="533"/>
      <c r="N19" s="146">
        <f>【8月】月集計表!$AW$54</f>
        <v>0</v>
      </c>
      <c r="O19" s="533"/>
      <c r="P19" s="146">
        <f>【9月】月集計表!$AW$54</f>
        <v>0</v>
      </c>
      <c r="Q19" s="534"/>
      <c r="R19" s="146">
        <f>SUM(J19,L19,N19,P19)</f>
        <v>0</v>
      </c>
      <c r="S19" s="543"/>
      <c r="T19" s="232">
        <f>R19</f>
        <v>0</v>
      </c>
    </row>
    <row r="20" spans="1:34" ht="26.25" customHeight="1" thickBot="1">
      <c r="A20" s="537"/>
      <c r="B20" s="233" t="s">
        <v>186</v>
      </c>
      <c r="C20" s="539"/>
      <c r="D20" s="217"/>
      <c r="E20" s="539"/>
      <c r="F20" s="234"/>
      <c r="G20" s="539"/>
      <c r="H20" s="217"/>
      <c r="I20" s="533"/>
      <c r="J20" s="136">
        <f>ROUNDDOWN(J19*0.06,0)</f>
        <v>0</v>
      </c>
      <c r="K20" s="533"/>
      <c r="L20" s="136">
        <f>ROUNDDOWN(L19*0.06,0)</f>
        <v>0</v>
      </c>
      <c r="M20" s="533"/>
      <c r="N20" s="136">
        <f>ROUNDDOWN(N19*0.06,0)</f>
        <v>0</v>
      </c>
      <c r="O20" s="533"/>
      <c r="P20" s="136">
        <f>ROUNDDOWN(P19*0.06,0)</f>
        <v>0</v>
      </c>
      <c r="Q20" s="562"/>
      <c r="R20" s="136">
        <f t="shared" ref="R20:R28" si="0">SUM(J20,L20,N20,P20)</f>
        <v>0</v>
      </c>
      <c r="S20" s="544"/>
      <c r="T20" s="235">
        <f>R20</f>
        <v>0</v>
      </c>
    </row>
    <row r="21" spans="1:34" ht="26.25" customHeight="1" thickBot="1">
      <c r="A21" s="537"/>
      <c r="B21" s="233" t="s">
        <v>127</v>
      </c>
      <c r="C21" s="539"/>
      <c r="D21" s="217"/>
      <c r="E21" s="539"/>
      <c r="F21" s="234"/>
      <c r="G21" s="539"/>
      <c r="H21" s="217"/>
      <c r="I21" s="533"/>
      <c r="J21" s="136">
        <f>【6月】月集計表!$AY$54</f>
        <v>0</v>
      </c>
      <c r="K21" s="533"/>
      <c r="L21" s="136">
        <f>【7月】月集計表!$AY$54</f>
        <v>0</v>
      </c>
      <c r="M21" s="533"/>
      <c r="N21" s="136">
        <f>【8月】月集計表!$AY$54</f>
        <v>0</v>
      </c>
      <c r="O21" s="533"/>
      <c r="P21" s="136">
        <f>【9月】月集計表!$AY$54</f>
        <v>0</v>
      </c>
      <c r="Q21" s="562"/>
      <c r="R21" s="136">
        <f t="shared" si="0"/>
        <v>0</v>
      </c>
      <c r="S21" s="544"/>
      <c r="T21" s="235">
        <f>R21</f>
        <v>0</v>
      </c>
    </row>
    <row r="22" spans="1:34" ht="26.25" customHeight="1" thickBot="1">
      <c r="A22" s="538"/>
      <c r="B22" s="271" t="s">
        <v>187</v>
      </c>
      <c r="C22" s="539"/>
      <c r="D22" s="217"/>
      <c r="E22" s="539"/>
      <c r="F22" s="234"/>
      <c r="G22" s="539"/>
      <c r="H22" s="217"/>
      <c r="I22" s="533"/>
      <c r="J22" s="262"/>
      <c r="K22" s="533"/>
      <c r="L22" s="262"/>
      <c r="M22" s="533"/>
      <c r="N22" s="262"/>
      <c r="O22" s="533"/>
      <c r="P22" s="262"/>
      <c r="Q22" s="562"/>
      <c r="R22" s="262"/>
      <c r="S22" s="544"/>
      <c r="T22" s="272"/>
    </row>
    <row r="23" spans="1:34" ht="26.25" customHeight="1" thickBot="1">
      <c r="A23" s="580" t="s">
        <v>188</v>
      </c>
      <c r="B23" s="273" t="s">
        <v>189</v>
      </c>
      <c r="C23" s="539"/>
      <c r="D23" s="217"/>
      <c r="E23" s="539"/>
      <c r="F23" s="234"/>
      <c r="G23" s="539"/>
      <c r="H23" s="217"/>
      <c r="I23" s="533"/>
      <c r="J23" s="262"/>
      <c r="K23" s="533"/>
      <c r="L23" s="262"/>
      <c r="M23" s="533"/>
      <c r="N23" s="262"/>
      <c r="O23" s="533"/>
      <c r="P23" s="262"/>
      <c r="Q23" s="562"/>
      <c r="R23" s="262"/>
      <c r="S23" s="544"/>
      <c r="T23" s="272"/>
    </row>
    <row r="24" spans="1:34" ht="26.25" customHeight="1" thickBot="1">
      <c r="A24" s="581"/>
      <c r="B24" s="273" t="s">
        <v>190</v>
      </c>
      <c r="C24" s="539"/>
      <c r="D24" s="217"/>
      <c r="E24" s="539"/>
      <c r="F24" s="234"/>
      <c r="G24" s="539"/>
      <c r="H24" s="217"/>
      <c r="I24" s="533"/>
      <c r="J24" s="262"/>
      <c r="K24" s="533"/>
      <c r="L24" s="262"/>
      <c r="M24" s="533"/>
      <c r="N24" s="262"/>
      <c r="O24" s="533"/>
      <c r="P24" s="262"/>
      <c r="Q24" s="562"/>
      <c r="R24" s="262"/>
      <c r="S24" s="544"/>
      <c r="T24" s="272"/>
    </row>
    <row r="25" spans="1:34" ht="26.25" customHeight="1" thickBot="1">
      <c r="A25" s="581"/>
      <c r="B25" s="273" t="s">
        <v>131</v>
      </c>
      <c r="C25" s="539"/>
      <c r="D25" s="217"/>
      <c r="E25" s="539"/>
      <c r="F25" s="234"/>
      <c r="G25" s="539"/>
      <c r="H25" s="217"/>
      <c r="I25" s="533"/>
      <c r="J25" s="262"/>
      <c r="K25" s="533"/>
      <c r="L25" s="262"/>
      <c r="M25" s="533"/>
      <c r="N25" s="262"/>
      <c r="O25" s="533"/>
      <c r="P25" s="262"/>
      <c r="Q25" s="562"/>
      <c r="R25" s="262"/>
      <c r="S25" s="544"/>
      <c r="T25" s="272"/>
    </row>
    <row r="26" spans="1:34" ht="26.25" customHeight="1" thickBot="1">
      <c r="A26" s="581"/>
      <c r="B26" s="238" t="s">
        <v>191</v>
      </c>
      <c r="C26" s="539"/>
      <c r="D26" s="217"/>
      <c r="E26" s="539"/>
      <c r="F26" s="234"/>
      <c r="G26" s="539"/>
      <c r="H26" s="217"/>
      <c r="I26" s="533"/>
      <c r="J26" s="136">
        <f>【6月】月集計表!$BD$54</f>
        <v>0</v>
      </c>
      <c r="K26" s="533"/>
      <c r="L26" s="136">
        <f>【7月】月集計表!$BD$54</f>
        <v>0</v>
      </c>
      <c r="M26" s="533"/>
      <c r="N26" s="136">
        <f>【8月】月集計表!$BD$54</f>
        <v>0</v>
      </c>
      <c r="O26" s="533"/>
      <c r="P26" s="136">
        <f>【9月】月集計表!$BD$54</f>
        <v>0</v>
      </c>
      <c r="Q26" s="562"/>
      <c r="R26" s="136">
        <f t="shared" si="0"/>
        <v>0</v>
      </c>
      <c r="S26" s="544"/>
      <c r="T26" s="235">
        <f>IF(R26&gt;50000*SUM($E$9:$E$11),50000*SUM($E$9:$E$11),R26)</f>
        <v>0</v>
      </c>
    </row>
    <row r="27" spans="1:34" ht="26.25" customHeight="1" thickBot="1">
      <c r="A27" s="582"/>
      <c r="B27" s="238" t="s">
        <v>192</v>
      </c>
      <c r="C27" s="539"/>
      <c r="D27" s="217"/>
      <c r="E27" s="539"/>
      <c r="F27" s="234"/>
      <c r="G27" s="539"/>
      <c r="H27" s="217"/>
      <c r="I27" s="533"/>
      <c r="J27" s="136">
        <f>【6月】月集計表!$BE$54</f>
        <v>0</v>
      </c>
      <c r="K27" s="533"/>
      <c r="L27" s="136">
        <f>【7月】月集計表!$BE$54</f>
        <v>0</v>
      </c>
      <c r="M27" s="533"/>
      <c r="N27" s="136">
        <f>【8月】月集計表!$BE$54</f>
        <v>0</v>
      </c>
      <c r="O27" s="533"/>
      <c r="P27" s="136">
        <f>【9月】月集計表!$BE$54</f>
        <v>0</v>
      </c>
      <c r="Q27" s="562"/>
      <c r="R27" s="136">
        <f t="shared" si="0"/>
        <v>0</v>
      </c>
      <c r="S27" s="544"/>
      <c r="T27" s="235">
        <f>IF(R27&gt;20000*SUM($C$5)*4,20000*SUM($C$5)*4,R27)</f>
        <v>0</v>
      </c>
    </row>
    <row r="28" spans="1:34" ht="26.25" customHeight="1" thickBot="1">
      <c r="A28" s="310" t="s">
        <v>193</v>
      </c>
      <c r="B28" s="310"/>
      <c r="C28" s="540"/>
      <c r="D28" s="217"/>
      <c r="E28" s="540"/>
      <c r="F28" s="234"/>
      <c r="G28" s="540"/>
      <c r="H28" s="217"/>
      <c r="I28" s="534"/>
      <c r="J28" s="136">
        <f>SUM(J18:J27)</f>
        <v>0</v>
      </c>
      <c r="K28" s="534"/>
      <c r="L28" s="136">
        <f>SUM(L18:L27)</f>
        <v>0</v>
      </c>
      <c r="M28" s="534"/>
      <c r="N28" s="136">
        <f>SUM(N18:N27)</f>
        <v>0</v>
      </c>
      <c r="O28" s="534"/>
      <c r="P28" s="136">
        <f>SUM(P18:P27)</f>
        <v>0</v>
      </c>
      <c r="Q28" s="562"/>
      <c r="R28" s="136">
        <f t="shared" si="0"/>
        <v>0</v>
      </c>
      <c r="S28" s="544"/>
      <c r="T28" s="239">
        <f>SUM(T18:T27)</f>
        <v>0</v>
      </c>
    </row>
    <row r="29" spans="1:34" s="208" customFormat="1" ht="26.25" customHeight="1" thickBot="1">
      <c r="A29" s="240"/>
      <c r="B29" s="240"/>
      <c r="C29" s="207"/>
      <c r="D29" s="241"/>
      <c r="E29" s="207"/>
      <c r="F29" s="241"/>
      <c r="G29" s="207"/>
      <c r="H29" s="241"/>
      <c r="I29" s="207"/>
      <c r="J29" s="241"/>
      <c r="K29" s="241"/>
      <c r="L29" s="241"/>
      <c r="M29" s="241"/>
      <c r="N29" s="241"/>
      <c r="O29" s="241"/>
      <c r="P29" s="241"/>
      <c r="Q29" s="241"/>
      <c r="R29" s="242"/>
      <c r="S29" s="241"/>
      <c r="T29" s="241"/>
      <c r="U29" s="241"/>
      <c r="V29" s="241"/>
      <c r="W29" s="241"/>
      <c r="X29" s="241"/>
      <c r="Y29" s="241"/>
      <c r="Z29" s="241"/>
      <c r="AA29" s="241"/>
      <c r="AB29" s="241"/>
      <c r="AC29" s="241"/>
      <c r="AD29" s="241"/>
      <c r="AE29" s="241"/>
      <c r="AF29" s="241"/>
      <c r="AG29" s="241"/>
      <c r="AH29" s="241"/>
    </row>
    <row r="30" spans="1:34" ht="26.25" customHeight="1" thickBot="1">
      <c r="A30" s="555" t="s">
        <v>5</v>
      </c>
      <c r="B30" s="209" t="s">
        <v>169</v>
      </c>
      <c r="C30" s="557" t="s">
        <v>194</v>
      </c>
      <c r="D30" s="558"/>
      <c r="E30" s="557" t="s">
        <v>195</v>
      </c>
      <c r="F30" s="558"/>
      <c r="G30" s="557" t="s">
        <v>196</v>
      </c>
      <c r="H30" s="558"/>
      <c r="I30" s="557" t="s">
        <v>197</v>
      </c>
      <c r="J30" s="558"/>
      <c r="K30" s="559"/>
      <c r="L30" s="560"/>
      <c r="M30" s="310" t="s">
        <v>198</v>
      </c>
      <c r="N30" s="542"/>
      <c r="O30" s="545" t="s">
        <v>199</v>
      </c>
      <c r="P30" s="545"/>
      <c r="Q30" s="546" t="s">
        <v>200</v>
      </c>
      <c r="R30" s="547"/>
      <c r="S30" s="547"/>
      <c r="T30" s="548"/>
    </row>
    <row r="31" spans="1:34" ht="26.25" customHeight="1" thickBot="1">
      <c r="A31" s="556"/>
      <c r="B31" s="209" t="s">
        <v>56</v>
      </c>
      <c r="C31" s="209" t="s">
        <v>38</v>
      </c>
      <c r="D31" s="209" t="s">
        <v>176</v>
      </c>
      <c r="E31" s="209" t="s">
        <v>38</v>
      </c>
      <c r="F31" s="209" t="s">
        <v>176</v>
      </c>
      <c r="G31" s="209" t="s">
        <v>38</v>
      </c>
      <c r="H31" s="209" t="s">
        <v>176</v>
      </c>
      <c r="I31" s="209" t="s">
        <v>38</v>
      </c>
      <c r="J31" s="209" t="s">
        <v>176</v>
      </c>
      <c r="K31" s="210"/>
      <c r="L31" s="210"/>
      <c r="M31" s="209" t="s">
        <v>177</v>
      </c>
      <c r="N31" s="243" t="s">
        <v>178</v>
      </c>
      <c r="O31" s="244" t="s">
        <v>177</v>
      </c>
      <c r="P31" s="244" t="s">
        <v>178</v>
      </c>
      <c r="Q31" s="549"/>
      <c r="R31" s="550"/>
      <c r="S31" s="550"/>
      <c r="T31" s="551"/>
    </row>
    <row r="32" spans="1:34" ht="26.25" customHeight="1">
      <c r="A32" s="583" t="s">
        <v>179</v>
      </c>
      <c r="B32" s="256" t="s">
        <v>180</v>
      </c>
      <c r="C32" s="213"/>
      <c r="D32" s="213"/>
      <c r="E32" s="213"/>
      <c r="F32" s="213"/>
      <c r="G32" s="213"/>
      <c r="H32" s="213"/>
      <c r="I32" s="213"/>
      <c r="J32" s="213"/>
      <c r="K32" s="213"/>
      <c r="L32" s="213"/>
      <c r="M32" s="213"/>
      <c r="N32" s="275"/>
      <c r="O32" s="276"/>
      <c r="P32" s="277"/>
      <c r="Q32" s="530"/>
      <c r="R32" s="531"/>
      <c r="S32" s="531"/>
      <c r="T32" s="532"/>
    </row>
    <row r="33" spans="1:20" ht="26.25" customHeight="1">
      <c r="A33" s="584"/>
      <c r="B33" s="261" t="s">
        <v>181</v>
      </c>
      <c r="C33" s="217"/>
      <c r="D33" s="217"/>
      <c r="E33" s="217"/>
      <c r="F33" s="217"/>
      <c r="G33" s="217"/>
      <c r="H33" s="217"/>
      <c r="I33" s="217"/>
      <c r="J33" s="217"/>
      <c r="K33" s="217"/>
      <c r="L33" s="217"/>
      <c r="M33" s="217"/>
      <c r="N33" s="234"/>
      <c r="O33" s="278"/>
      <c r="P33" s="279"/>
      <c r="Q33" s="530"/>
      <c r="R33" s="531"/>
      <c r="S33" s="531"/>
      <c r="T33" s="532"/>
    </row>
    <row r="34" spans="1:20" ht="26.25" customHeight="1">
      <c r="A34" s="584"/>
      <c r="B34" s="261" t="s">
        <v>182</v>
      </c>
      <c r="C34" s="217"/>
      <c r="D34" s="217"/>
      <c r="E34" s="217"/>
      <c r="F34" s="217"/>
      <c r="G34" s="217"/>
      <c r="H34" s="217"/>
      <c r="I34" s="217"/>
      <c r="J34" s="217"/>
      <c r="K34" s="217"/>
      <c r="L34" s="217"/>
      <c r="M34" s="217"/>
      <c r="N34" s="234"/>
      <c r="O34" s="278"/>
      <c r="P34" s="279"/>
      <c r="Q34" s="530"/>
      <c r="R34" s="531"/>
      <c r="S34" s="531"/>
      <c r="T34" s="532"/>
    </row>
    <row r="35" spans="1:20" ht="26.25" customHeight="1" thickBot="1">
      <c r="A35" s="585"/>
      <c r="B35" s="266" t="s">
        <v>183</v>
      </c>
      <c r="C35" s="222"/>
      <c r="D35" s="223"/>
      <c r="E35" s="222"/>
      <c r="F35" s="223"/>
      <c r="G35" s="222"/>
      <c r="H35" s="223"/>
      <c r="I35" s="222"/>
      <c r="J35" s="223"/>
      <c r="K35" s="222"/>
      <c r="L35" s="223"/>
      <c r="M35" s="222"/>
      <c r="N35" s="222"/>
      <c r="O35" s="280"/>
      <c r="P35" s="251"/>
      <c r="Q35" s="530"/>
      <c r="R35" s="531"/>
      <c r="S35" s="531"/>
      <c r="T35" s="532"/>
    </row>
    <row r="36" spans="1:20" ht="26.25" customHeight="1" thickBot="1">
      <c r="A36" s="537" t="s">
        <v>184</v>
      </c>
      <c r="B36" s="229" t="s">
        <v>185</v>
      </c>
      <c r="C36" s="533"/>
      <c r="D36" s="146">
        <f>【10月】月集計表!$AW$54</f>
        <v>0</v>
      </c>
      <c r="E36" s="533"/>
      <c r="F36" s="146">
        <f>【11月】月集計表!$AW$54</f>
        <v>0</v>
      </c>
      <c r="G36" s="533"/>
      <c r="H36" s="146">
        <f>【12月】月集計表!$AW$54</f>
        <v>0</v>
      </c>
      <c r="I36" s="533"/>
      <c r="J36" s="146">
        <f>【1月】月集計表!$AW$54</f>
        <v>0</v>
      </c>
      <c r="K36" s="539"/>
      <c r="L36" s="230"/>
      <c r="M36" s="533"/>
      <c r="N36" s="252">
        <f>SUM(D36,F36,H36,J36)</f>
        <v>0</v>
      </c>
      <c r="O36" s="535"/>
      <c r="P36" s="253">
        <f>N36+R19</f>
        <v>0</v>
      </c>
      <c r="Q36" s="530"/>
      <c r="R36" s="531"/>
      <c r="S36" s="531"/>
      <c r="T36" s="532"/>
    </row>
    <row r="37" spans="1:20" ht="26.25" customHeight="1" thickBot="1">
      <c r="A37" s="537"/>
      <c r="B37" s="233" t="s">
        <v>186</v>
      </c>
      <c r="C37" s="533"/>
      <c r="D37" s="136">
        <f>ROUNDDOWN(D36*0.06,0)</f>
        <v>0</v>
      </c>
      <c r="E37" s="533"/>
      <c r="F37" s="136">
        <f>ROUNDDOWN(F36*0.06,0)</f>
        <v>0</v>
      </c>
      <c r="G37" s="533"/>
      <c r="H37" s="136">
        <f>ROUNDDOWN(H36*0.06,0)</f>
        <v>0</v>
      </c>
      <c r="I37" s="533"/>
      <c r="J37" s="136">
        <f>ROUNDDOWN(J36*0.06,0)</f>
        <v>0</v>
      </c>
      <c r="K37" s="539"/>
      <c r="L37" s="217"/>
      <c r="M37" s="533"/>
      <c r="N37" s="218">
        <f t="shared" ref="N37:N45" si="1">SUM(D37,F37,H37,J37)</f>
        <v>0</v>
      </c>
      <c r="O37" s="536"/>
      <c r="P37" s="254">
        <f>N37+R20</f>
        <v>0</v>
      </c>
      <c r="Q37" s="530"/>
      <c r="R37" s="531"/>
      <c r="S37" s="531"/>
      <c r="T37" s="532"/>
    </row>
    <row r="38" spans="1:20" ht="26.25" customHeight="1" thickBot="1">
      <c r="A38" s="537"/>
      <c r="B38" s="233" t="s">
        <v>127</v>
      </c>
      <c r="C38" s="533"/>
      <c r="D38" s="136">
        <f>【10月】月集計表!$AY$54</f>
        <v>0</v>
      </c>
      <c r="E38" s="533"/>
      <c r="F38" s="136">
        <f>【11月】月集計表!$AY$54</f>
        <v>0</v>
      </c>
      <c r="G38" s="533"/>
      <c r="H38" s="136">
        <f>【12月】月集計表!$AY$54</f>
        <v>0</v>
      </c>
      <c r="I38" s="533"/>
      <c r="J38" s="136">
        <f>【1月】月集計表!$AY$54</f>
        <v>0</v>
      </c>
      <c r="K38" s="539"/>
      <c r="L38" s="217"/>
      <c r="M38" s="533"/>
      <c r="N38" s="218">
        <f t="shared" si="1"/>
        <v>0</v>
      </c>
      <c r="O38" s="536"/>
      <c r="P38" s="254">
        <f>N38+R21</f>
        <v>0</v>
      </c>
      <c r="Q38" s="530"/>
      <c r="R38" s="531"/>
      <c r="S38" s="531"/>
      <c r="T38" s="532"/>
    </row>
    <row r="39" spans="1:20" ht="26.25" customHeight="1" thickBot="1">
      <c r="A39" s="538"/>
      <c r="B39" s="271" t="s">
        <v>187</v>
      </c>
      <c r="C39" s="533"/>
      <c r="D39" s="262">
        <f>【10月】月集計表!$AZ$54</f>
        <v>0</v>
      </c>
      <c r="E39" s="533"/>
      <c r="F39" s="262">
        <f>【11月】月集計表!$AZ$54</f>
        <v>0</v>
      </c>
      <c r="G39" s="533"/>
      <c r="H39" s="262">
        <f>【12月】月集計表!$AZ$54</f>
        <v>0</v>
      </c>
      <c r="I39" s="533"/>
      <c r="J39" s="262">
        <f>【1月】月集計表!$AZ$54</f>
        <v>0</v>
      </c>
      <c r="K39" s="539"/>
      <c r="L39" s="217"/>
      <c r="M39" s="533"/>
      <c r="N39" s="282">
        <f t="shared" si="1"/>
        <v>0</v>
      </c>
      <c r="O39" s="536"/>
      <c r="P39" s="283">
        <f>N39+R22</f>
        <v>0</v>
      </c>
      <c r="Q39" s="530"/>
      <c r="R39" s="531"/>
      <c r="S39" s="531"/>
      <c r="T39" s="532"/>
    </row>
    <row r="40" spans="1:20" ht="26.25" customHeight="1" thickBot="1">
      <c r="A40" s="580" t="s">
        <v>188</v>
      </c>
      <c r="B40" s="273" t="s">
        <v>189</v>
      </c>
      <c r="C40" s="533"/>
      <c r="D40" s="262"/>
      <c r="E40" s="533"/>
      <c r="F40" s="262"/>
      <c r="G40" s="533"/>
      <c r="H40" s="262"/>
      <c r="I40" s="533"/>
      <c r="J40" s="262"/>
      <c r="K40" s="539"/>
      <c r="L40" s="217"/>
      <c r="M40" s="533"/>
      <c r="N40" s="282"/>
      <c r="O40" s="536"/>
      <c r="P40" s="283">
        <v>0</v>
      </c>
      <c r="Q40" s="530"/>
      <c r="R40" s="531"/>
      <c r="S40" s="531"/>
      <c r="T40" s="532"/>
    </row>
    <row r="41" spans="1:20" ht="26.25" customHeight="1" thickBot="1">
      <c r="A41" s="581"/>
      <c r="B41" s="273" t="s">
        <v>190</v>
      </c>
      <c r="C41" s="533"/>
      <c r="D41" s="262">
        <f>【10月】月集計表!$BA$54</f>
        <v>0</v>
      </c>
      <c r="E41" s="533"/>
      <c r="F41" s="262">
        <f>【11月】月集計表!$BA$54</f>
        <v>0</v>
      </c>
      <c r="G41" s="533"/>
      <c r="H41" s="262">
        <f>【12月】月集計表!$BA$54</f>
        <v>0</v>
      </c>
      <c r="I41" s="533"/>
      <c r="J41" s="262">
        <f>【1月】月集計表!$BA$54</f>
        <v>0</v>
      </c>
      <c r="K41" s="539"/>
      <c r="L41" s="217"/>
      <c r="M41" s="533"/>
      <c r="N41" s="282">
        <f t="shared" si="1"/>
        <v>0</v>
      </c>
      <c r="O41" s="536"/>
      <c r="P41" s="283">
        <f>IF(N41+R24&gt;40000*SUM($C$8:$C$9),40000*SUM($C$8:$C$9),N41+R24)</f>
        <v>0</v>
      </c>
      <c r="Q41" s="530"/>
      <c r="R41" s="531"/>
      <c r="S41" s="531"/>
      <c r="T41" s="532"/>
    </row>
    <row r="42" spans="1:20" ht="26.25" customHeight="1" thickBot="1">
      <c r="A42" s="581"/>
      <c r="B42" s="273" t="s">
        <v>131</v>
      </c>
      <c r="C42" s="533"/>
      <c r="D42" s="262">
        <f>【10月】月集計表!$BB$54</f>
        <v>0</v>
      </c>
      <c r="E42" s="533"/>
      <c r="F42" s="262">
        <f>【11月】月集計表!$BB$54</f>
        <v>0</v>
      </c>
      <c r="G42" s="533"/>
      <c r="H42" s="262">
        <f>【12月】月集計表!$BB$54</f>
        <v>0</v>
      </c>
      <c r="I42" s="533"/>
      <c r="J42" s="262">
        <f>【1月】月集計表!$BB$54</f>
        <v>0</v>
      </c>
      <c r="K42" s="539"/>
      <c r="L42" s="217"/>
      <c r="M42" s="533"/>
      <c r="N42" s="282">
        <f t="shared" si="1"/>
        <v>0</v>
      </c>
      <c r="O42" s="536"/>
      <c r="P42" s="283">
        <f>IF(N42+R25&gt;100000*SUM($D$9),100000*SUM($D$9),N42+R25)</f>
        <v>0</v>
      </c>
      <c r="Q42" s="530"/>
      <c r="R42" s="531"/>
      <c r="S42" s="531"/>
      <c r="T42" s="532"/>
    </row>
    <row r="43" spans="1:20" ht="26.25" customHeight="1" thickBot="1">
      <c r="A43" s="581"/>
      <c r="B43" s="238" t="s">
        <v>191</v>
      </c>
      <c r="C43" s="533"/>
      <c r="D43" s="136">
        <f>【10月】月集計表!$BD$54</f>
        <v>0</v>
      </c>
      <c r="E43" s="533"/>
      <c r="F43" s="136">
        <f>【11月】月集計表!$BD$54</f>
        <v>0</v>
      </c>
      <c r="G43" s="533"/>
      <c r="H43" s="136">
        <f>【12月】月集計表!$BD$54</f>
        <v>0</v>
      </c>
      <c r="I43" s="533"/>
      <c r="J43" s="136">
        <f>【1月】月集計表!$BD$54</f>
        <v>0</v>
      </c>
      <c r="K43" s="539"/>
      <c r="L43" s="217"/>
      <c r="M43" s="533"/>
      <c r="N43" s="218">
        <f t="shared" si="1"/>
        <v>0</v>
      </c>
      <c r="O43" s="536"/>
      <c r="P43" s="254">
        <f>IF(N43+R26&gt;50000*SUM($E$9:$E$11),50000*SUM($E$9:$E$11),N43+R26)</f>
        <v>0</v>
      </c>
      <c r="Q43" s="530"/>
      <c r="R43" s="531"/>
      <c r="S43" s="531"/>
      <c r="T43" s="532"/>
    </row>
    <row r="44" spans="1:20" ht="26.25" customHeight="1" thickBot="1">
      <c r="A44" s="582"/>
      <c r="B44" s="238" t="s">
        <v>192</v>
      </c>
      <c r="C44" s="533"/>
      <c r="D44" s="136">
        <f>【10月】月集計表!$BE$54</f>
        <v>0</v>
      </c>
      <c r="E44" s="533"/>
      <c r="F44" s="136">
        <f>【11月】月集計表!$BE$54</f>
        <v>0</v>
      </c>
      <c r="G44" s="533"/>
      <c r="H44" s="136">
        <f>【12月】月集計表!$BE$54</f>
        <v>0</v>
      </c>
      <c r="I44" s="533"/>
      <c r="J44" s="136">
        <f>【1月】月集計表!$BE$54</f>
        <v>0</v>
      </c>
      <c r="K44" s="539"/>
      <c r="L44" s="217"/>
      <c r="M44" s="533"/>
      <c r="N44" s="218">
        <f t="shared" si="1"/>
        <v>0</v>
      </c>
      <c r="O44" s="536"/>
      <c r="P44" s="254">
        <f>IF(N44+R27&gt;20000*SUM($C$5)*8,20000*SUM($C$5)*8,N44+R27)</f>
        <v>0</v>
      </c>
      <c r="Q44" s="530"/>
      <c r="R44" s="531"/>
      <c r="S44" s="531"/>
      <c r="T44" s="532"/>
    </row>
    <row r="45" spans="1:20" ht="26.25" customHeight="1" thickBot="1">
      <c r="A45" s="310" t="s">
        <v>193</v>
      </c>
      <c r="B45" s="310"/>
      <c r="C45" s="534"/>
      <c r="D45" s="136">
        <f>SUM(D35:D44)</f>
        <v>0</v>
      </c>
      <c r="E45" s="534"/>
      <c r="F45" s="136">
        <f>SUM(F35:F44)</f>
        <v>0</v>
      </c>
      <c r="G45" s="534"/>
      <c r="H45" s="136">
        <f>SUM(H35:H44)</f>
        <v>0</v>
      </c>
      <c r="I45" s="534"/>
      <c r="J45" s="136">
        <f>SUM(J35:J44)</f>
        <v>0</v>
      </c>
      <c r="K45" s="540"/>
      <c r="L45" s="217"/>
      <c r="M45" s="534"/>
      <c r="N45" s="218">
        <f t="shared" si="1"/>
        <v>0</v>
      </c>
      <c r="O45" s="536"/>
      <c r="P45" s="255">
        <f>SUM(P35:P44)</f>
        <v>0</v>
      </c>
      <c r="Q45" s="530"/>
      <c r="R45" s="531"/>
      <c r="S45" s="531"/>
      <c r="T45" s="532"/>
    </row>
  </sheetData>
  <sheetProtection algorithmName="SHA-512" hashValue="w9353nlqCDiEl+CtGeLgh81oHFFclLlnjUVm/7gg6qmDEBC2oKwiXqR4NOTvDwjbyRexyyzhLJUD4Xezi0PcEw==" saltValue="GUr4/ILY9lOoXJ8at/k3XA==" spinCount="100000" sheet="1" objects="1" scenarios="1"/>
  <mergeCells count="64">
    <mergeCell ref="A1:B1"/>
    <mergeCell ref="D2:P3"/>
    <mergeCell ref="T2:T3"/>
    <mergeCell ref="J5:L5"/>
    <mergeCell ref="M5:O5"/>
    <mergeCell ref="P5:Q5"/>
    <mergeCell ref="R5:T5"/>
    <mergeCell ref="S13:T13"/>
    <mergeCell ref="A15:A18"/>
    <mergeCell ref="A19:A22"/>
    <mergeCell ref="C19:C28"/>
    <mergeCell ref="E19:E28"/>
    <mergeCell ref="G19:G28"/>
    <mergeCell ref="I19:I28"/>
    <mergeCell ref="A13:A14"/>
    <mergeCell ref="C13:D13"/>
    <mergeCell ref="E13:F13"/>
    <mergeCell ref="G13:H13"/>
    <mergeCell ref="I13:J13"/>
    <mergeCell ref="K13:L13"/>
    <mergeCell ref="A23:A27"/>
    <mergeCell ref="A28:B28"/>
    <mergeCell ref="M13:N13"/>
    <mergeCell ref="O13:P13"/>
    <mergeCell ref="Q13:R13"/>
    <mergeCell ref="K19:K28"/>
    <mergeCell ref="M19:M28"/>
    <mergeCell ref="O19:O28"/>
    <mergeCell ref="Q19:Q28"/>
    <mergeCell ref="S19:S28"/>
    <mergeCell ref="O30:P30"/>
    <mergeCell ref="Q30:T31"/>
    <mergeCell ref="A32:A35"/>
    <mergeCell ref="Q32:T32"/>
    <mergeCell ref="Q33:T33"/>
    <mergeCell ref="Q34:T34"/>
    <mergeCell ref="Q35:T35"/>
    <mergeCell ref="A30:A31"/>
    <mergeCell ref="C30:D30"/>
    <mergeCell ref="E30:F30"/>
    <mergeCell ref="G30:H30"/>
    <mergeCell ref="I30:J30"/>
    <mergeCell ref="K30:L30"/>
    <mergeCell ref="G36:G45"/>
    <mergeCell ref="I36:I45"/>
    <mergeCell ref="K36:K45"/>
    <mergeCell ref="A40:A44"/>
    <mergeCell ref="M30:N30"/>
    <mergeCell ref="Q44:T44"/>
    <mergeCell ref="A45:B45"/>
    <mergeCell ref="Q45:T45"/>
    <mergeCell ref="M36:M45"/>
    <mergeCell ref="O36:O45"/>
    <mergeCell ref="Q36:T36"/>
    <mergeCell ref="Q37:T37"/>
    <mergeCell ref="Q38:T38"/>
    <mergeCell ref="Q39:T39"/>
    <mergeCell ref="Q40:T40"/>
    <mergeCell ref="Q41:T41"/>
    <mergeCell ref="Q42:T42"/>
    <mergeCell ref="Q43:T43"/>
    <mergeCell ref="A36:A39"/>
    <mergeCell ref="C36:C45"/>
    <mergeCell ref="E36:E45"/>
  </mergeCells>
  <phoneticPr fontId="1"/>
  <conditionalFormatting sqref="C5 E11">
    <cfRule type="containsBlanks" dxfId="2" priority="3" stopIfTrue="1">
      <formula>LEN(TRIM(C5))=0</formula>
    </cfRule>
  </conditionalFormatting>
  <conditionalFormatting sqref="Q32:T45">
    <cfRule type="expression" dxfId="1" priority="2" stopIfTrue="1">
      <formula>Q32=""</formula>
    </cfRule>
  </conditionalFormatting>
  <conditionalFormatting sqref="M5 R5">
    <cfRule type="expression" dxfId="0" priority="1" stopIfTrue="1">
      <formula>M5=""</formula>
    </cfRule>
  </conditionalFormatting>
  <printOptions horizontalCentered="1" verticalCentered="1"/>
  <pageMargins left="0" right="0" top="0.59055118110236227" bottom="0.19685039370078741" header="0" footer="0"/>
  <pageSetup paperSize="9" scale="5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0000"/>
  </sheetPr>
  <dimension ref="A1:AF22"/>
  <sheetViews>
    <sheetView workbookViewId="0">
      <selection sqref="A1:XFD1048576"/>
    </sheetView>
  </sheetViews>
  <sheetFormatPr defaultRowHeight="13.5"/>
  <cols>
    <col min="1" max="1" width="9" style="155" customWidth="1"/>
    <col min="2" max="15" width="9" style="155"/>
    <col min="16" max="16" width="9" style="155" customWidth="1"/>
    <col min="17" max="17" width="9" style="155"/>
    <col min="18" max="18" width="9" style="155" customWidth="1"/>
    <col min="19" max="256" width="9" style="155"/>
    <col min="257" max="257" width="9" style="155" customWidth="1"/>
    <col min="258" max="271" width="9" style="155"/>
    <col min="272" max="272" width="9" style="155" customWidth="1"/>
    <col min="273" max="273" width="9" style="155"/>
    <col min="274" max="274" width="9" style="155" customWidth="1"/>
    <col min="275" max="512" width="9" style="155"/>
    <col min="513" max="513" width="9" style="155" customWidth="1"/>
    <col min="514" max="527" width="9" style="155"/>
    <col min="528" max="528" width="9" style="155" customWidth="1"/>
    <col min="529" max="529" width="9" style="155"/>
    <col min="530" max="530" width="9" style="155" customWidth="1"/>
    <col min="531" max="768" width="9" style="155"/>
    <col min="769" max="769" width="9" style="155" customWidth="1"/>
    <col min="770" max="783" width="9" style="155"/>
    <col min="784" max="784" width="9" style="155" customWidth="1"/>
    <col min="785" max="785" width="9" style="155"/>
    <col min="786" max="786" width="9" style="155" customWidth="1"/>
    <col min="787" max="1024" width="9" style="155"/>
    <col min="1025" max="1025" width="9" style="155" customWidth="1"/>
    <col min="1026" max="1039" width="9" style="155"/>
    <col min="1040" max="1040" width="9" style="155" customWidth="1"/>
    <col min="1041" max="1041" width="9" style="155"/>
    <col min="1042" max="1042" width="9" style="155" customWidth="1"/>
    <col min="1043" max="1280" width="9" style="155"/>
    <col min="1281" max="1281" width="9" style="155" customWidth="1"/>
    <col min="1282" max="1295" width="9" style="155"/>
    <col min="1296" max="1296" width="9" style="155" customWidth="1"/>
    <col min="1297" max="1297" width="9" style="155"/>
    <col min="1298" max="1298" width="9" style="155" customWidth="1"/>
    <col min="1299" max="1536" width="9" style="155"/>
    <col min="1537" max="1537" width="9" style="155" customWidth="1"/>
    <col min="1538" max="1551" width="9" style="155"/>
    <col min="1552" max="1552" width="9" style="155" customWidth="1"/>
    <col min="1553" max="1553" width="9" style="155"/>
    <col min="1554" max="1554" width="9" style="155" customWidth="1"/>
    <col min="1555" max="1792" width="9" style="155"/>
    <col min="1793" max="1793" width="9" style="155" customWidth="1"/>
    <col min="1794" max="1807" width="9" style="155"/>
    <col min="1808" max="1808" width="9" style="155" customWidth="1"/>
    <col min="1809" max="1809" width="9" style="155"/>
    <col min="1810" max="1810" width="9" style="155" customWidth="1"/>
    <col min="1811" max="2048" width="9" style="155"/>
    <col min="2049" max="2049" width="9" style="155" customWidth="1"/>
    <col min="2050" max="2063" width="9" style="155"/>
    <col min="2064" max="2064" width="9" style="155" customWidth="1"/>
    <col min="2065" max="2065" width="9" style="155"/>
    <col min="2066" max="2066" width="9" style="155" customWidth="1"/>
    <col min="2067" max="2304" width="9" style="155"/>
    <col min="2305" max="2305" width="9" style="155" customWidth="1"/>
    <col min="2306" max="2319" width="9" style="155"/>
    <col min="2320" max="2320" width="9" style="155" customWidth="1"/>
    <col min="2321" max="2321" width="9" style="155"/>
    <col min="2322" max="2322" width="9" style="155" customWidth="1"/>
    <col min="2323" max="2560" width="9" style="155"/>
    <col min="2561" max="2561" width="9" style="155" customWidth="1"/>
    <col min="2562" max="2575" width="9" style="155"/>
    <col min="2576" max="2576" width="9" style="155" customWidth="1"/>
    <col min="2577" max="2577" width="9" style="155"/>
    <col min="2578" max="2578" width="9" style="155" customWidth="1"/>
    <col min="2579" max="2816" width="9" style="155"/>
    <col min="2817" max="2817" width="9" style="155" customWidth="1"/>
    <col min="2818" max="2831" width="9" style="155"/>
    <col min="2832" max="2832" width="9" style="155" customWidth="1"/>
    <col min="2833" max="2833" width="9" style="155"/>
    <col min="2834" max="2834" width="9" style="155" customWidth="1"/>
    <col min="2835" max="3072" width="9" style="155"/>
    <col min="3073" max="3073" width="9" style="155" customWidth="1"/>
    <col min="3074" max="3087" width="9" style="155"/>
    <col min="3088" max="3088" width="9" style="155" customWidth="1"/>
    <col min="3089" max="3089" width="9" style="155"/>
    <col min="3090" max="3090" width="9" style="155" customWidth="1"/>
    <col min="3091" max="3328" width="9" style="155"/>
    <col min="3329" max="3329" width="9" style="155" customWidth="1"/>
    <col min="3330" max="3343" width="9" style="155"/>
    <col min="3344" max="3344" width="9" style="155" customWidth="1"/>
    <col min="3345" max="3345" width="9" style="155"/>
    <col min="3346" max="3346" width="9" style="155" customWidth="1"/>
    <col min="3347" max="3584" width="9" style="155"/>
    <col min="3585" max="3585" width="9" style="155" customWidth="1"/>
    <col min="3586" max="3599" width="9" style="155"/>
    <col min="3600" max="3600" width="9" style="155" customWidth="1"/>
    <col min="3601" max="3601" width="9" style="155"/>
    <col min="3602" max="3602" width="9" style="155" customWidth="1"/>
    <col min="3603" max="3840" width="9" style="155"/>
    <col min="3841" max="3841" width="9" style="155" customWidth="1"/>
    <col min="3842" max="3855" width="9" style="155"/>
    <col min="3856" max="3856" width="9" style="155" customWidth="1"/>
    <col min="3857" max="3857" width="9" style="155"/>
    <col min="3858" max="3858" width="9" style="155" customWidth="1"/>
    <col min="3859" max="4096" width="9" style="155"/>
    <col min="4097" max="4097" width="9" style="155" customWidth="1"/>
    <col min="4098" max="4111" width="9" style="155"/>
    <col min="4112" max="4112" width="9" style="155" customWidth="1"/>
    <col min="4113" max="4113" width="9" style="155"/>
    <col min="4114" max="4114" width="9" style="155" customWidth="1"/>
    <col min="4115" max="4352" width="9" style="155"/>
    <col min="4353" max="4353" width="9" style="155" customWidth="1"/>
    <col min="4354" max="4367" width="9" style="155"/>
    <col min="4368" max="4368" width="9" style="155" customWidth="1"/>
    <col min="4369" max="4369" width="9" style="155"/>
    <col min="4370" max="4370" width="9" style="155" customWidth="1"/>
    <col min="4371" max="4608" width="9" style="155"/>
    <col min="4609" max="4609" width="9" style="155" customWidth="1"/>
    <col min="4610" max="4623" width="9" style="155"/>
    <col min="4624" max="4624" width="9" style="155" customWidth="1"/>
    <col min="4625" max="4625" width="9" style="155"/>
    <col min="4626" max="4626" width="9" style="155" customWidth="1"/>
    <col min="4627" max="4864" width="9" style="155"/>
    <col min="4865" max="4865" width="9" style="155" customWidth="1"/>
    <col min="4866" max="4879" width="9" style="155"/>
    <col min="4880" max="4880" width="9" style="155" customWidth="1"/>
    <col min="4881" max="4881" width="9" style="155"/>
    <col min="4882" max="4882" width="9" style="155" customWidth="1"/>
    <col min="4883" max="5120" width="9" style="155"/>
    <col min="5121" max="5121" width="9" style="155" customWidth="1"/>
    <col min="5122" max="5135" width="9" style="155"/>
    <col min="5136" max="5136" width="9" style="155" customWidth="1"/>
    <col min="5137" max="5137" width="9" style="155"/>
    <col min="5138" max="5138" width="9" style="155" customWidth="1"/>
    <col min="5139" max="5376" width="9" style="155"/>
    <col min="5377" max="5377" width="9" style="155" customWidth="1"/>
    <col min="5378" max="5391" width="9" style="155"/>
    <col min="5392" max="5392" width="9" style="155" customWidth="1"/>
    <col min="5393" max="5393" width="9" style="155"/>
    <col min="5394" max="5394" width="9" style="155" customWidth="1"/>
    <col min="5395" max="5632" width="9" style="155"/>
    <col min="5633" max="5633" width="9" style="155" customWidth="1"/>
    <col min="5634" max="5647" width="9" style="155"/>
    <col min="5648" max="5648" width="9" style="155" customWidth="1"/>
    <col min="5649" max="5649" width="9" style="155"/>
    <col min="5650" max="5650" width="9" style="155" customWidth="1"/>
    <col min="5651" max="5888" width="9" style="155"/>
    <col min="5889" max="5889" width="9" style="155" customWidth="1"/>
    <col min="5890" max="5903" width="9" style="155"/>
    <col min="5904" max="5904" width="9" style="155" customWidth="1"/>
    <col min="5905" max="5905" width="9" style="155"/>
    <col min="5906" max="5906" width="9" style="155" customWidth="1"/>
    <col min="5907" max="6144" width="9" style="155"/>
    <col min="6145" max="6145" width="9" style="155" customWidth="1"/>
    <col min="6146" max="6159" width="9" style="155"/>
    <col min="6160" max="6160" width="9" style="155" customWidth="1"/>
    <col min="6161" max="6161" width="9" style="155"/>
    <col min="6162" max="6162" width="9" style="155" customWidth="1"/>
    <col min="6163" max="6400" width="9" style="155"/>
    <col min="6401" max="6401" width="9" style="155" customWidth="1"/>
    <col min="6402" max="6415" width="9" style="155"/>
    <col min="6416" max="6416" width="9" style="155" customWidth="1"/>
    <col min="6417" max="6417" width="9" style="155"/>
    <col min="6418" max="6418" width="9" style="155" customWidth="1"/>
    <col min="6419" max="6656" width="9" style="155"/>
    <col min="6657" max="6657" width="9" style="155" customWidth="1"/>
    <col min="6658" max="6671" width="9" style="155"/>
    <col min="6672" max="6672" width="9" style="155" customWidth="1"/>
    <col min="6673" max="6673" width="9" style="155"/>
    <col min="6674" max="6674" width="9" style="155" customWidth="1"/>
    <col min="6675" max="6912" width="9" style="155"/>
    <col min="6913" max="6913" width="9" style="155" customWidth="1"/>
    <col min="6914" max="6927" width="9" style="155"/>
    <col min="6928" max="6928" width="9" style="155" customWidth="1"/>
    <col min="6929" max="6929" width="9" style="155"/>
    <col min="6930" max="6930" width="9" style="155" customWidth="1"/>
    <col min="6931" max="7168" width="9" style="155"/>
    <col min="7169" max="7169" width="9" style="155" customWidth="1"/>
    <col min="7170" max="7183" width="9" style="155"/>
    <col min="7184" max="7184" width="9" style="155" customWidth="1"/>
    <col min="7185" max="7185" width="9" style="155"/>
    <col min="7186" max="7186" width="9" style="155" customWidth="1"/>
    <col min="7187" max="7424" width="9" style="155"/>
    <col min="7425" max="7425" width="9" style="155" customWidth="1"/>
    <col min="7426" max="7439" width="9" style="155"/>
    <col min="7440" max="7440" width="9" style="155" customWidth="1"/>
    <col min="7441" max="7441" width="9" style="155"/>
    <col min="7442" max="7442" width="9" style="155" customWidth="1"/>
    <col min="7443" max="7680" width="9" style="155"/>
    <col min="7681" max="7681" width="9" style="155" customWidth="1"/>
    <col min="7682" max="7695" width="9" style="155"/>
    <col min="7696" max="7696" width="9" style="155" customWidth="1"/>
    <col min="7697" max="7697" width="9" style="155"/>
    <col min="7698" max="7698" width="9" style="155" customWidth="1"/>
    <col min="7699" max="7936" width="9" style="155"/>
    <col min="7937" max="7937" width="9" style="155" customWidth="1"/>
    <col min="7938" max="7951" width="9" style="155"/>
    <col min="7952" max="7952" width="9" style="155" customWidth="1"/>
    <col min="7953" max="7953" width="9" style="155"/>
    <col min="7954" max="7954" width="9" style="155" customWidth="1"/>
    <col min="7955" max="8192" width="9" style="155"/>
    <col min="8193" max="8193" width="9" style="155" customWidth="1"/>
    <col min="8194" max="8207" width="9" style="155"/>
    <col min="8208" max="8208" width="9" style="155" customWidth="1"/>
    <col min="8209" max="8209" width="9" style="155"/>
    <col min="8210" max="8210" width="9" style="155" customWidth="1"/>
    <col min="8211" max="8448" width="9" style="155"/>
    <col min="8449" max="8449" width="9" style="155" customWidth="1"/>
    <col min="8450" max="8463" width="9" style="155"/>
    <col min="8464" max="8464" width="9" style="155" customWidth="1"/>
    <col min="8465" max="8465" width="9" style="155"/>
    <col min="8466" max="8466" width="9" style="155" customWidth="1"/>
    <col min="8467" max="8704" width="9" style="155"/>
    <col min="8705" max="8705" width="9" style="155" customWidth="1"/>
    <col min="8706" max="8719" width="9" style="155"/>
    <col min="8720" max="8720" width="9" style="155" customWidth="1"/>
    <col min="8721" max="8721" width="9" style="155"/>
    <col min="8722" max="8722" width="9" style="155" customWidth="1"/>
    <col min="8723" max="8960" width="9" style="155"/>
    <col min="8961" max="8961" width="9" style="155" customWidth="1"/>
    <col min="8962" max="8975" width="9" style="155"/>
    <col min="8976" max="8976" width="9" style="155" customWidth="1"/>
    <col min="8977" max="8977" width="9" style="155"/>
    <col min="8978" max="8978" width="9" style="155" customWidth="1"/>
    <col min="8979" max="9216" width="9" style="155"/>
    <col min="9217" max="9217" width="9" style="155" customWidth="1"/>
    <col min="9218" max="9231" width="9" style="155"/>
    <col min="9232" max="9232" width="9" style="155" customWidth="1"/>
    <col min="9233" max="9233" width="9" style="155"/>
    <col min="9234" max="9234" width="9" style="155" customWidth="1"/>
    <col min="9235" max="9472" width="9" style="155"/>
    <col min="9473" max="9473" width="9" style="155" customWidth="1"/>
    <col min="9474" max="9487" width="9" style="155"/>
    <col min="9488" max="9488" width="9" style="155" customWidth="1"/>
    <col min="9489" max="9489" width="9" style="155"/>
    <col min="9490" max="9490" width="9" style="155" customWidth="1"/>
    <col min="9491" max="9728" width="9" style="155"/>
    <col min="9729" max="9729" width="9" style="155" customWidth="1"/>
    <col min="9730" max="9743" width="9" style="155"/>
    <col min="9744" max="9744" width="9" style="155" customWidth="1"/>
    <col min="9745" max="9745" width="9" style="155"/>
    <col min="9746" max="9746" width="9" style="155" customWidth="1"/>
    <col min="9747" max="9984" width="9" style="155"/>
    <col min="9985" max="9985" width="9" style="155" customWidth="1"/>
    <col min="9986" max="9999" width="9" style="155"/>
    <col min="10000" max="10000" width="9" style="155" customWidth="1"/>
    <col min="10001" max="10001" width="9" style="155"/>
    <col min="10002" max="10002" width="9" style="155" customWidth="1"/>
    <col min="10003" max="10240" width="9" style="155"/>
    <col min="10241" max="10241" width="9" style="155" customWidth="1"/>
    <col min="10242" max="10255" width="9" style="155"/>
    <col min="10256" max="10256" width="9" style="155" customWidth="1"/>
    <col min="10257" max="10257" width="9" style="155"/>
    <col min="10258" max="10258" width="9" style="155" customWidth="1"/>
    <col min="10259" max="10496" width="9" style="155"/>
    <col min="10497" max="10497" width="9" style="155" customWidth="1"/>
    <col min="10498" max="10511" width="9" style="155"/>
    <col min="10512" max="10512" width="9" style="155" customWidth="1"/>
    <col min="10513" max="10513" width="9" style="155"/>
    <col min="10514" max="10514" width="9" style="155" customWidth="1"/>
    <col min="10515" max="10752" width="9" style="155"/>
    <col min="10753" max="10753" width="9" style="155" customWidth="1"/>
    <col min="10754" max="10767" width="9" style="155"/>
    <col min="10768" max="10768" width="9" style="155" customWidth="1"/>
    <col min="10769" max="10769" width="9" style="155"/>
    <col min="10770" max="10770" width="9" style="155" customWidth="1"/>
    <col min="10771" max="11008" width="9" style="155"/>
    <col min="11009" max="11009" width="9" style="155" customWidth="1"/>
    <col min="11010" max="11023" width="9" style="155"/>
    <col min="11024" max="11024" width="9" style="155" customWidth="1"/>
    <col min="11025" max="11025" width="9" style="155"/>
    <col min="11026" max="11026" width="9" style="155" customWidth="1"/>
    <col min="11027" max="11264" width="9" style="155"/>
    <col min="11265" max="11265" width="9" style="155" customWidth="1"/>
    <col min="11266" max="11279" width="9" style="155"/>
    <col min="11280" max="11280" width="9" style="155" customWidth="1"/>
    <col min="11281" max="11281" width="9" style="155"/>
    <col min="11282" max="11282" width="9" style="155" customWidth="1"/>
    <col min="11283" max="11520" width="9" style="155"/>
    <col min="11521" max="11521" width="9" style="155" customWidth="1"/>
    <col min="11522" max="11535" width="9" style="155"/>
    <col min="11536" max="11536" width="9" style="155" customWidth="1"/>
    <col min="11537" max="11537" width="9" style="155"/>
    <col min="11538" max="11538" width="9" style="155" customWidth="1"/>
    <col min="11539" max="11776" width="9" style="155"/>
    <col min="11777" max="11777" width="9" style="155" customWidth="1"/>
    <col min="11778" max="11791" width="9" style="155"/>
    <col min="11792" max="11792" width="9" style="155" customWidth="1"/>
    <col min="11793" max="11793" width="9" style="155"/>
    <col min="11794" max="11794" width="9" style="155" customWidth="1"/>
    <col min="11795" max="12032" width="9" style="155"/>
    <col min="12033" max="12033" width="9" style="155" customWidth="1"/>
    <col min="12034" max="12047" width="9" style="155"/>
    <col min="12048" max="12048" width="9" style="155" customWidth="1"/>
    <col min="12049" max="12049" width="9" style="155"/>
    <col min="12050" max="12050" width="9" style="155" customWidth="1"/>
    <col min="12051" max="12288" width="9" style="155"/>
    <col min="12289" max="12289" width="9" style="155" customWidth="1"/>
    <col min="12290" max="12303" width="9" style="155"/>
    <col min="12304" max="12304" width="9" style="155" customWidth="1"/>
    <col min="12305" max="12305" width="9" style="155"/>
    <col min="12306" max="12306" width="9" style="155" customWidth="1"/>
    <col min="12307" max="12544" width="9" style="155"/>
    <col min="12545" max="12545" width="9" style="155" customWidth="1"/>
    <col min="12546" max="12559" width="9" style="155"/>
    <col min="12560" max="12560" width="9" style="155" customWidth="1"/>
    <col min="12561" max="12561" width="9" style="155"/>
    <col min="12562" max="12562" width="9" style="155" customWidth="1"/>
    <col min="12563" max="12800" width="9" style="155"/>
    <col min="12801" max="12801" width="9" style="155" customWidth="1"/>
    <col min="12802" max="12815" width="9" style="155"/>
    <col min="12816" max="12816" width="9" style="155" customWidth="1"/>
    <col min="12817" max="12817" width="9" style="155"/>
    <col min="12818" max="12818" width="9" style="155" customWidth="1"/>
    <col min="12819" max="13056" width="9" style="155"/>
    <col min="13057" max="13057" width="9" style="155" customWidth="1"/>
    <col min="13058" max="13071" width="9" style="155"/>
    <col min="13072" max="13072" width="9" style="155" customWidth="1"/>
    <col min="13073" max="13073" width="9" style="155"/>
    <col min="13074" max="13074" width="9" style="155" customWidth="1"/>
    <col min="13075" max="13312" width="9" style="155"/>
    <col min="13313" max="13313" width="9" style="155" customWidth="1"/>
    <col min="13314" max="13327" width="9" style="155"/>
    <col min="13328" max="13328" width="9" style="155" customWidth="1"/>
    <col min="13329" max="13329" width="9" style="155"/>
    <col min="13330" max="13330" width="9" style="155" customWidth="1"/>
    <col min="13331" max="13568" width="9" style="155"/>
    <col min="13569" max="13569" width="9" style="155" customWidth="1"/>
    <col min="13570" max="13583" width="9" style="155"/>
    <col min="13584" max="13584" width="9" style="155" customWidth="1"/>
    <col min="13585" max="13585" width="9" style="155"/>
    <col min="13586" max="13586" width="9" style="155" customWidth="1"/>
    <col min="13587" max="13824" width="9" style="155"/>
    <col min="13825" max="13825" width="9" style="155" customWidth="1"/>
    <col min="13826" max="13839" width="9" style="155"/>
    <col min="13840" max="13840" width="9" style="155" customWidth="1"/>
    <col min="13841" max="13841" width="9" style="155"/>
    <col min="13842" max="13842" width="9" style="155" customWidth="1"/>
    <col min="13843" max="14080" width="9" style="155"/>
    <col min="14081" max="14081" width="9" style="155" customWidth="1"/>
    <col min="14082" max="14095" width="9" style="155"/>
    <col min="14096" max="14096" width="9" style="155" customWidth="1"/>
    <col min="14097" max="14097" width="9" style="155"/>
    <col min="14098" max="14098" width="9" style="155" customWidth="1"/>
    <col min="14099" max="14336" width="9" style="155"/>
    <col min="14337" max="14337" width="9" style="155" customWidth="1"/>
    <col min="14338" max="14351" width="9" style="155"/>
    <col min="14352" max="14352" width="9" style="155" customWidth="1"/>
    <col min="14353" max="14353" width="9" style="155"/>
    <col min="14354" max="14354" width="9" style="155" customWidth="1"/>
    <col min="14355" max="14592" width="9" style="155"/>
    <col min="14593" max="14593" width="9" style="155" customWidth="1"/>
    <col min="14594" max="14607" width="9" style="155"/>
    <col min="14608" max="14608" width="9" style="155" customWidth="1"/>
    <col min="14609" max="14609" width="9" style="155"/>
    <col min="14610" max="14610" width="9" style="155" customWidth="1"/>
    <col min="14611" max="14848" width="9" style="155"/>
    <col min="14849" max="14849" width="9" style="155" customWidth="1"/>
    <col min="14850" max="14863" width="9" style="155"/>
    <col min="14864" max="14864" width="9" style="155" customWidth="1"/>
    <col min="14865" max="14865" width="9" style="155"/>
    <col min="14866" max="14866" width="9" style="155" customWidth="1"/>
    <col min="14867" max="15104" width="9" style="155"/>
    <col min="15105" max="15105" width="9" style="155" customWidth="1"/>
    <col min="15106" max="15119" width="9" style="155"/>
    <col min="15120" max="15120" width="9" style="155" customWidth="1"/>
    <col min="15121" max="15121" width="9" style="155"/>
    <col min="15122" max="15122" width="9" style="155" customWidth="1"/>
    <col min="15123" max="15360" width="9" style="155"/>
    <col min="15361" max="15361" width="9" style="155" customWidth="1"/>
    <col min="15362" max="15375" width="9" style="155"/>
    <col min="15376" max="15376" width="9" style="155" customWidth="1"/>
    <col min="15377" max="15377" width="9" style="155"/>
    <col min="15378" max="15378" width="9" style="155" customWidth="1"/>
    <col min="15379" max="15616" width="9" style="155"/>
    <col min="15617" max="15617" width="9" style="155" customWidth="1"/>
    <col min="15618" max="15631" width="9" style="155"/>
    <col min="15632" max="15632" width="9" style="155" customWidth="1"/>
    <col min="15633" max="15633" width="9" style="155"/>
    <col min="15634" max="15634" width="9" style="155" customWidth="1"/>
    <col min="15635" max="15872" width="9" style="155"/>
    <col min="15873" max="15873" width="9" style="155" customWidth="1"/>
    <col min="15874" max="15887" width="9" style="155"/>
    <col min="15888" max="15888" width="9" style="155" customWidth="1"/>
    <col min="15889" max="15889" width="9" style="155"/>
    <col min="15890" max="15890" width="9" style="155" customWidth="1"/>
    <col min="15891" max="16128" width="9" style="155"/>
    <col min="16129" max="16129" width="9" style="155" customWidth="1"/>
    <col min="16130" max="16143" width="9" style="155"/>
    <col min="16144" max="16144" width="9" style="155" customWidth="1"/>
    <col min="16145" max="16145" width="9" style="155"/>
    <col min="16146" max="16146" width="9" style="155" customWidth="1"/>
    <col min="16147" max="16384" width="9" style="155"/>
  </cols>
  <sheetData>
    <row r="1" spans="1:32">
      <c r="A1" s="153">
        <v>44256</v>
      </c>
      <c r="B1" s="154">
        <v>1</v>
      </c>
      <c r="C1" s="154">
        <v>2</v>
      </c>
      <c r="D1" s="154">
        <v>3</v>
      </c>
      <c r="E1" s="154">
        <v>4</v>
      </c>
      <c r="F1" s="154">
        <v>5</v>
      </c>
      <c r="G1" s="154">
        <v>6</v>
      </c>
      <c r="H1" s="154">
        <v>7</v>
      </c>
      <c r="I1" s="154">
        <v>8</v>
      </c>
      <c r="J1" s="154">
        <v>9</v>
      </c>
      <c r="K1" s="154">
        <v>10</v>
      </c>
      <c r="L1" s="154">
        <v>11</v>
      </c>
      <c r="M1" s="154">
        <v>12</v>
      </c>
      <c r="N1" s="154">
        <v>13</v>
      </c>
      <c r="O1" s="154">
        <v>14</v>
      </c>
      <c r="P1" s="154">
        <v>15</v>
      </c>
      <c r="Q1" s="154">
        <v>16</v>
      </c>
      <c r="R1" s="154">
        <v>17</v>
      </c>
      <c r="S1" s="154">
        <v>18</v>
      </c>
      <c r="T1" s="154">
        <v>19</v>
      </c>
      <c r="U1" s="154">
        <v>20</v>
      </c>
      <c r="V1" s="154">
        <v>21</v>
      </c>
      <c r="W1" s="154">
        <v>22</v>
      </c>
      <c r="X1" s="154">
        <v>23</v>
      </c>
      <c r="Y1" s="154">
        <v>24</v>
      </c>
      <c r="Z1" s="154">
        <v>25</v>
      </c>
      <c r="AA1" s="154">
        <v>26</v>
      </c>
      <c r="AB1" s="154">
        <v>27</v>
      </c>
      <c r="AC1" s="154">
        <v>28</v>
      </c>
      <c r="AD1" s="154">
        <v>29</v>
      </c>
      <c r="AE1" s="154">
        <v>30</v>
      </c>
      <c r="AF1" s="154">
        <v>31</v>
      </c>
    </row>
    <row r="2" spans="1:32">
      <c r="A2" s="156" t="s">
        <v>145</v>
      </c>
      <c r="B2" s="157">
        <f>A1</f>
        <v>44256</v>
      </c>
      <c r="C2" s="157">
        <f>B2+1</f>
        <v>44257</v>
      </c>
      <c r="D2" s="157">
        <f t="shared" ref="D2:AF2" si="0">C2+1</f>
        <v>44258</v>
      </c>
      <c r="E2" s="157">
        <f t="shared" si="0"/>
        <v>44259</v>
      </c>
      <c r="F2" s="157">
        <f t="shared" si="0"/>
        <v>44260</v>
      </c>
      <c r="G2" s="157">
        <f>F2+1</f>
        <v>44261</v>
      </c>
      <c r="H2" s="157">
        <f t="shared" si="0"/>
        <v>44262</v>
      </c>
      <c r="I2" s="157">
        <f t="shared" si="0"/>
        <v>44263</v>
      </c>
      <c r="J2" s="157">
        <f>I2+1</f>
        <v>44264</v>
      </c>
      <c r="K2" s="157">
        <f>J2+1</f>
        <v>44265</v>
      </c>
      <c r="L2" s="157">
        <f t="shared" si="0"/>
        <v>44266</v>
      </c>
      <c r="M2" s="157">
        <f t="shared" si="0"/>
        <v>44267</v>
      </c>
      <c r="N2" s="157">
        <f t="shared" si="0"/>
        <v>44268</v>
      </c>
      <c r="O2" s="157">
        <f t="shared" si="0"/>
        <v>44269</v>
      </c>
      <c r="P2" s="157">
        <f t="shared" si="0"/>
        <v>44270</v>
      </c>
      <c r="Q2" s="157">
        <f t="shared" si="0"/>
        <v>44271</v>
      </c>
      <c r="R2" s="157">
        <f t="shared" si="0"/>
        <v>44272</v>
      </c>
      <c r="S2" s="157">
        <f t="shared" si="0"/>
        <v>44273</v>
      </c>
      <c r="T2" s="157">
        <f t="shared" si="0"/>
        <v>44274</v>
      </c>
      <c r="U2" s="157">
        <f t="shared" si="0"/>
        <v>44275</v>
      </c>
      <c r="V2" s="157">
        <f t="shared" si="0"/>
        <v>44276</v>
      </c>
      <c r="W2" s="157">
        <f t="shared" si="0"/>
        <v>44277</v>
      </c>
      <c r="X2" s="157">
        <f t="shared" si="0"/>
        <v>44278</v>
      </c>
      <c r="Y2" s="157">
        <f t="shared" si="0"/>
        <v>44279</v>
      </c>
      <c r="Z2" s="157">
        <f t="shared" si="0"/>
        <v>44280</v>
      </c>
      <c r="AA2" s="157">
        <f t="shared" si="0"/>
        <v>44281</v>
      </c>
      <c r="AB2" s="157">
        <f t="shared" si="0"/>
        <v>44282</v>
      </c>
      <c r="AC2" s="157">
        <f t="shared" si="0"/>
        <v>44283</v>
      </c>
      <c r="AD2" s="157">
        <f t="shared" si="0"/>
        <v>44284</v>
      </c>
      <c r="AE2" s="157">
        <f t="shared" si="0"/>
        <v>44285</v>
      </c>
      <c r="AF2" s="157">
        <f t="shared" si="0"/>
        <v>44286</v>
      </c>
    </row>
    <row r="3" spans="1:32">
      <c r="A3" s="156" t="s">
        <v>146</v>
      </c>
      <c r="B3" s="157">
        <f>B2+31</f>
        <v>44287</v>
      </c>
      <c r="C3" s="157">
        <f t="shared" ref="C3:AE11" si="1">B3+1</f>
        <v>44288</v>
      </c>
      <c r="D3" s="157">
        <f t="shared" si="1"/>
        <v>44289</v>
      </c>
      <c r="E3" s="157">
        <f t="shared" si="1"/>
        <v>44290</v>
      </c>
      <c r="F3" s="157">
        <f t="shared" si="1"/>
        <v>44291</v>
      </c>
      <c r="G3" s="157">
        <f t="shared" si="1"/>
        <v>44292</v>
      </c>
      <c r="H3" s="157">
        <f>G3+1</f>
        <v>44293</v>
      </c>
      <c r="I3" s="157">
        <f t="shared" si="1"/>
        <v>44294</v>
      </c>
      <c r="J3" s="157">
        <f t="shared" si="1"/>
        <v>44295</v>
      </c>
      <c r="K3" s="157">
        <f t="shared" si="1"/>
        <v>44296</v>
      </c>
      <c r="L3" s="157">
        <f t="shared" si="1"/>
        <v>44297</v>
      </c>
      <c r="M3" s="157">
        <f t="shared" si="1"/>
        <v>44298</v>
      </c>
      <c r="N3" s="157">
        <f t="shared" si="1"/>
        <v>44299</v>
      </c>
      <c r="O3" s="157">
        <f t="shared" si="1"/>
        <v>44300</v>
      </c>
      <c r="P3" s="157">
        <f t="shared" si="1"/>
        <v>44301</v>
      </c>
      <c r="Q3" s="157">
        <f t="shared" si="1"/>
        <v>44302</v>
      </c>
      <c r="R3" s="157">
        <f t="shared" si="1"/>
        <v>44303</v>
      </c>
      <c r="S3" s="157">
        <f t="shared" si="1"/>
        <v>44304</v>
      </c>
      <c r="T3" s="157">
        <f t="shared" si="1"/>
        <v>44305</v>
      </c>
      <c r="U3" s="157">
        <f t="shared" si="1"/>
        <v>44306</v>
      </c>
      <c r="V3" s="157">
        <f t="shared" si="1"/>
        <v>44307</v>
      </c>
      <c r="W3" s="157">
        <f t="shared" si="1"/>
        <v>44308</v>
      </c>
      <c r="X3" s="157">
        <f t="shared" si="1"/>
        <v>44309</v>
      </c>
      <c r="Y3" s="157">
        <f t="shared" si="1"/>
        <v>44310</v>
      </c>
      <c r="Z3" s="157">
        <f t="shared" si="1"/>
        <v>44311</v>
      </c>
      <c r="AA3" s="157">
        <f t="shared" si="1"/>
        <v>44312</v>
      </c>
      <c r="AB3" s="157">
        <f t="shared" si="1"/>
        <v>44313</v>
      </c>
      <c r="AC3" s="157">
        <f t="shared" si="1"/>
        <v>44314</v>
      </c>
      <c r="AD3" s="157">
        <f t="shared" si="1"/>
        <v>44315</v>
      </c>
      <c r="AE3" s="157">
        <f t="shared" si="1"/>
        <v>44316</v>
      </c>
      <c r="AF3" s="157"/>
    </row>
    <row r="4" spans="1:32">
      <c r="A4" s="156" t="s">
        <v>147</v>
      </c>
      <c r="B4" s="157">
        <f>B3+30</f>
        <v>44317</v>
      </c>
      <c r="C4" s="157">
        <f t="shared" si="1"/>
        <v>44318</v>
      </c>
      <c r="D4" s="157">
        <f t="shared" si="1"/>
        <v>44319</v>
      </c>
      <c r="E4" s="157">
        <f t="shared" si="1"/>
        <v>44320</v>
      </c>
      <c r="F4" s="157">
        <f t="shared" si="1"/>
        <v>44321</v>
      </c>
      <c r="G4" s="157">
        <f t="shared" si="1"/>
        <v>44322</v>
      </c>
      <c r="H4" s="157">
        <f t="shared" si="1"/>
        <v>44323</v>
      </c>
      <c r="I4" s="157">
        <f t="shared" si="1"/>
        <v>44324</v>
      </c>
      <c r="J4" s="157">
        <f t="shared" si="1"/>
        <v>44325</v>
      </c>
      <c r="K4" s="157">
        <f t="shared" si="1"/>
        <v>44326</v>
      </c>
      <c r="L4" s="157">
        <f t="shared" si="1"/>
        <v>44327</v>
      </c>
      <c r="M4" s="157">
        <f t="shared" si="1"/>
        <v>44328</v>
      </c>
      <c r="N4" s="157">
        <f t="shared" si="1"/>
        <v>44329</v>
      </c>
      <c r="O4" s="157">
        <f t="shared" si="1"/>
        <v>44330</v>
      </c>
      <c r="P4" s="157">
        <f t="shared" si="1"/>
        <v>44331</v>
      </c>
      <c r="Q4" s="157">
        <f t="shared" si="1"/>
        <v>44332</v>
      </c>
      <c r="R4" s="157">
        <f t="shared" si="1"/>
        <v>44333</v>
      </c>
      <c r="S4" s="157">
        <f t="shared" si="1"/>
        <v>44334</v>
      </c>
      <c r="T4" s="157">
        <f t="shared" si="1"/>
        <v>44335</v>
      </c>
      <c r="U4" s="157">
        <f t="shared" si="1"/>
        <v>44336</v>
      </c>
      <c r="V4" s="157">
        <f t="shared" si="1"/>
        <v>44337</v>
      </c>
      <c r="W4" s="157">
        <f t="shared" si="1"/>
        <v>44338</v>
      </c>
      <c r="X4" s="157">
        <f t="shared" si="1"/>
        <v>44339</v>
      </c>
      <c r="Y4" s="157">
        <f t="shared" si="1"/>
        <v>44340</v>
      </c>
      <c r="Z4" s="157">
        <f t="shared" si="1"/>
        <v>44341</v>
      </c>
      <c r="AA4" s="157">
        <f t="shared" si="1"/>
        <v>44342</v>
      </c>
      <c r="AB4" s="157">
        <f t="shared" si="1"/>
        <v>44343</v>
      </c>
      <c r="AC4" s="157">
        <f t="shared" si="1"/>
        <v>44344</v>
      </c>
      <c r="AD4" s="157">
        <f t="shared" si="1"/>
        <v>44345</v>
      </c>
      <c r="AE4" s="157">
        <f t="shared" si="1"/>
        <v>44346</v>
      </c>
      <c r="AF4" s="157">
        <f t="shared" ref="AF4" si="2">AE4+1</f>
        <v>44347</v>
      </c>
    </row>
    <row r="5" spans="1:32">
      <c r="A5" s="156" t="s">
        <v>148</v>
      </c>
      <c r="B5" s="157">
        <f t="shared" ref="B5:B13" si="3">B4+31</f>
        <v>44348</v>
      </c>
      <c r="C5" s="157">
        <f t="shared" si="1"/>
        <v>44349</v>
      </c>
      <c r="D5" s="157">
        <f t="shared" si="1"/>
        <v>44350</v>
      </c>
      <c r="E5" s="157">
        <f t="shared" si="1"/>
        <v>44351</v>
      </c>
      <c r="F5" s="157">
        <f t="shared" si="1"/>
        <v>44352</v>
      </c>
      <c r="G5" s="157">
        <f t="shared" si="1"/>
        <v>44353</v>
      </c>
      <c r="H5" s="157">
        <f t="shared" si="1"/>
        <v>44354</v>
      </c>
      <c r="I5" s="157">
        <f t="shared" si="1"/>
        <v>44355</v>
      </c>
      <c r="J5" s="157">
        <f t="shared" si="1"/>
        <v>44356</v>
      </c>
      <c r="K5" s="157">
        <f t="shared" si="1"/>
        <v>44357</v>
      </c>
      <c r="L5" s="157">
        <f t="shared" si="1"/>
        <v>44358</v>
      </c>
      <c r="M5" s="157">
        <f t="shared" si="1"/>
        <v>44359</v>
      </c>
      <c r="N5" s="157">
        <f t="shared" si="1"/>
        <v>44360</v>
      </c>
      <c r="O5" s="157">
        <f t="shared" si="1"/>
        <v>44361</v>
      </c>
      <c r="P5" s="157">
        <f t="shared" si="1"/>
        <v>44362</v>
      </c>
      <c r="Q5" s="157">
        <f t="shared" si="1"/>
        <v>44363</v>
      </c>
      <c r="R5" s="157">
        <f t="shared" si="1"/>
        <v>44364</v>
      </c>
      <c r="S5" s="157">
        <f t="shared" si="1"/>
        <v>44365</v>
      </c>
      <c r="T5" s="157">
        <f t="shared" si="1"/>
        <v>44366</v>
      </c>
      <c r="U5" s="157">
        <f t="shared" si="1"/>
        <v>44367</v>
      </c>
      <c r="V5" s="157">
        <f t="shared" si="1"/>
        <v>44368</v>
      </c>
      <c r="W5" s="157">
        <f t="shared" si="1"/>
        <v>44369</v>
      </c>
      <c r="X5" s="157">
        <f t="shared" si="1"/>
        <v>44370</v>
      </c>
      <c r="Y5" s="157">
        <f t="shared" si="1"/>
        <v>44371</v>
      </c>
      <c r="Z5" s="157">
        <f t="shared" si="1"/>
        <v>44372</v>
      </c>
      <c r="AA5" s="157">
        <f t="shared" si="1"/>
        <v>44373</v>
      </c>
      <c r="AB5" s="157">
        <f t="shared" si="1"/>
        <v>44374</v>
      </c>
      <c r="AC5" s="157">
        <f t="shared" si="1"/>
        <v>44375</v>
      </c>
      <c r="AD5" s="157">
        <f t="shared" si="1"/>
        <v>44376</v>
      </c>
      <c r="AE5" s="157">
        <f t="shared" si="1"/>
        <v>44377</v>
      </c>
      <c r="AF5" s="157"/>
    </row>
    <row r="6" spans="1:32">
      <c r="A6" s="156" t="s">
        <v>149</v>
      </c>
      <c r="B6" s="157">
        <f>B5+30</f>
        <v>44378</v>
      </c>
      <c r="C6" s="157">
        <f t="shared" si="1"/>
        <v>44379</v>
      </c>
      <c r="D6" s="157">
        <f t="shared" si="1"/>
        <v>44380</v>
      </c>
      <c r="E6" s="157">
        <f t="shared" si="1"/>
        <v>44381</v>
      </c>
      <c r="F6" s="157">
        <f t="shared" si="1"/>
        <v>44382</v>
      </c>
      <c r="G6" s="157">
        <f t="shared" si="1"/>
        <v>44383</v>
      </c>
      <c r="H6" s="157">
        <f t="shared" si="1"/>
        <v>44384</v>
      </c>
      <c r="I6" s="157">
        <f t="shared" si="1"/>
        <v>44385</v>
      </c>
      <c r="J6" s="157">
        <f t="shared" si="1"/>
        <v>44386</v>
      </c>
      <c r="K6" s="157">
        <f t="shared" si="1"/>
        <v>44387</v>
      </c>
      <c r="L6" s="157">
        <f t="shared" si="1"/>
        <v>44388</v>
      </c>
      <c r="M6" s="157">
        <f t="shared" si="1"/>
        <v>44389</v>
      </c>
      <c r="N6" s="157">
        <f t="shared" si="1"/>
        <v>44390</v>
      </c>
      <c r="O6" s="157">
        <f t="shared" si="1"/>
        <v>44391</v>
      </c>
      <c r="P6" s="157">
        <f t="shared" si="1"/>
        <v>44392</v>
      </c>
      <c r="Q6" s="157">
        <f t="shared" si="1"/>
        <v>44393</v>
      </c>
      <c r="R6" s="157">
        <f t="shared" si="1"/>
        <v>44394</v>
      </c>
      <c r="S6" s="157">
        <f t="shared" si="1"/>
        <v>44395</v>
      </c>
      <c r="T6" s="157">
        <f t="shared" si="1"/>
        <v>44396</v>
      </c>
      <c r="U6" s="157">
        <f t="shared" si="1"/>
        <v>44397</v>
      </c>
      <c r="V6" s="157">
        <f t="shared" si="1"/>
        <v>44398</v>
      </c>
      <c r="W6" s="157">
        <f t="shared" si="1"/>
        <v>44399</v>
      </c>
      <c r="X6" s="157">
        <f t="shared" si="1"/>
        <v>44400</v>
      </c>
      <c r="Y6" s="157">
        <f t="shared" si="1"/>
        <v>44401</v>
      </c>
      <c r="Z6" s="157">
        <f t="shared" si="1"/>
        <v>44402</v>
      </c>
      <c r="AA6" s="157">
        <f t="shared" si="1"/>
        <v>44403</v>
      </c>
      <c r="AB6" s="157">
        <f t="shared" si="1"/>
        <v>44404</v>
      </c>
      <c r="AC6" s="157">
        <f t="shared" si="1"/>
        <v>44405</v>
      </c>
      <c r="AD6" s="157">
        <f t="shared" si="1"/>
        <v>44406</v>
      </c>
      <c r="AE6" s="157">
        <f t="shared" si="1"/>
        <v>44407</v>
      </c>
      <c r="AF6" s="157">
        <f t="shared" ref="AF6:AF7" si="4">AE6+1</f>
        <v>44408</v>
      </c>
    </row>
    <row r="7" spans="1:32">
      <c r="A7" s="156" t="s">
        <v>150</v>
      </c>
      <c r="B7" s="157">
        <f t="shared" si="3"/>
        <v>44409</v>
      </c>
      <c r="C7" s="157">
        <f t="shared" si="1"/>
        <v>44410</v>
      </c>
      <c r="D7" s="157">
        <f t="shared" si="1"/>
        <v>44411</v>
      </c>
      <c r="E7" s="157">
        <f t="shared" si="1"/>
        <v>44412</v>
      </c>
      <c r="F7" s="157">
        <f t="shared" si="1"/>
        <v>44413</v>
      </c>
      <c r="G7" s="157">
        <f t="shared" si="1"/>
        <v>44414</v>
      </c>
      <c r="H7" s="157">
        <f t="shared" si="1"/>
        <v>44415</v>
      </c>
      <c r="I7" s="157">
        <f t="shared" si="1"/>
        <v>44416</v>
      </c>
      <c r="J7" s="157">
        <f t="shared" si="1"/>
        <v>44417</v>
      </c>
      <c r="K7" s="157">
        <f t="shared" si="1"/>
        <v>44418</v>
      </c>
      <c r="L7" s="157">
        <f t="shared" si="1"/>
        <v>44419</v>
      </c>
      <c r="M7" s="157">
        <f t="shared" si="1"/>
        <v>44420</v>
      </c>
      <c r="N7" s="157">
        <f t="shared" si="1"/>
        <v>44421</v>
      </c>
      <c r="O7" s="157">
        <f t="shared" si="1"/>
        <v>44422</v>
      </c>
      <c r="P7" s="157">
        <f t="shared" si="1"/>
        <v>44423</v>
      </c>
      <c r="Q7" s="157">
        <f t="shared" si="1"/>
        <v>44424</v>
      </c>
      <c r="R7" s="157">
        <f t="shared" si="1"/>
        <v>44425</v>
      </c>
      <c r="S7" s="157">
        <f t="shared" si="1"/>
        <v>44426</v>
      </c>
      <c r="T7" s="157">
        <f t="shared" si="1"/>
        <v>44427</v>
      </c>
      <c r="U7" s="157">
        <f t="shared" si="1"/>
        <v>44428</v>
      </c>
      <c r="V7" s="157">
        <f t="shared" si="1"/>
        <v>44429</v>
      </c>
      <c r="W7" s="157">
        <f t="shared" si="1"/>
        <v>44430</v>
      </c>
      <c r="X7" s="157">
        <f t="shared" si="1"/>
        <v>44431</v>
      </c>
      <c r="Y7" s="157">
        <f t="shared" si="1"/>
        <v>44432</v>
      </c>
      <c r="Z7" s="157">
        <f t="shared" si="1"/>
        <v>44433</v>
      </c>
      <c r="AA7" s="157">
        <f t="shared" si="1"/>
        <v>44434</v>
      </c>
      <c r="AB7" s="157">
        <f t="shared" si="1"/>
        <v>44435</v>
      </c>
      <c r="AC7" s="157">
        <f t="shared" si="1"/>
        <v>44436</v>
      </c>
      <c r="AD7" s="157">
        <f t="shared" si="1"/>
        <v>44437</v>
      </c>
      <c r="AE7" s="157">
        <f t="shared" si="1"/>
        <v>44438</v>
      </c>
      <c r="AF7" s="157">
        <f t="shared" si="4"/>
        <v>44439</v>
      </c>
    </row>
    <row r="8" spans="1:32">
      <c r="A8" s="156" t="s">
        <v>151</v>
      </c>
      <c r="B8" s="157">
        <f t="shared" si="3"/>
        <v>44440</v>
      </c>
      <c r="C8" s="157">
        <f t="shared" si="1"/>
        <v>44441</v>
      </c>
      <c r="D8" s="157">
        <f t="shared" si="1"/>
        <v>44442</v>
      </c>
      <c r="E8" s="157">
        <f t="shared" si="1"/>
        <v>44443</v>
      </c>
      <c r="F8" s="157">
        <f t="shared" si="1"/>
        <v>44444</v>
      </c>
      <c r="G8" s="157">
        <f t="shared" si="1"/>
        <v>44445</v>
      </c>
      <c r="H8" s="157">
        <f t="shared" si="1"/>
        <v>44446</v>
      </c>
      <c r="I8" s="157">
        <f t="shared" si="1"/>
        <v>44447</v>
      </c>
      <c r="J8" s="157">
        <f t="shared" si="1"/>
        <v>44448</v>
      </c>
      <c r="K8" s="157">
        <f t="shared" si="1"/>
        <v>44449</v>
      </c>
      <c r="L8" s="157">
        <f t="shared" si="1"/>
        <v>44450</v>
      </c>
      <c r="M8" s="157">
        <f t="shared" si="1"/>
        <v>44451</v>
      </c>
      <c r="N8" s="157">
        <f t="shared" si="1"/>
        <v>44452</v>
      </c>
      <c r="O8" s="157">
        <f t="shared" si="1"/>
        <v>44453</v>
      </c>
      <c r="P8" s="157">
        <f t="shared" si="1"/>
        <v>44454</v>
      </c>
      <c r="Q8" s="157">
        <f t="shared" si="1"/>
        <v>44455</v>
      </c>
      <c r="R8" s="157">
        <f t="shared" si="1"/>
        <v>44456</v>
      </c>
      <c r="S8" s="157">
        <f t="shared" si="1"/>
        <v>44457</v>
      </c>
      <c r="T8" s="157">
        <f t="shared" si="1"/>
        <v>44458</v>
      </c>
      <c r="U8" s="157">
        <f t="shared" si="1"/>
        <v>44459</v>
      </c>
      <c r="V8" s="157">
        <f t="shared" si="1"/>
        <v>44460</v>
      </c>
      <c r="W8" s="157">
        <f t="shared" si="1"/>
        <v>44461</v>
      </c>
      <c r="X8" s="157">
        <f t="shared" si="1"/>
        <v>44462</v>
      </c>
      <c r="Y8" s="157">
        <f t="shared" si="1"/>
        <v>44463</v>
      </c>
      <c r="Z8" s="157">
        <f t="shared" si="1"/>
        <v>44464</v>
      </c>
      <c r="AA8" s="157">
        <f t="shared" si="1"/>
        <v>44465</v>
      </c>
      <c r="AB8" s="157">
        <f t="shared" si="1"/>
        <v>44466</v>
      </c>
      <c r="AC8" s="157">
        <f t="shared" si="1"/>
        <v>44467</v>
      </c>
      <c r="AD8" s="157">
        <f t="shared" si="1"/>
        <v>44468</v>
      </c>
      <c r="AE8" s="157">
        <f t="shared" si="1"/>
        <v>44469</v>
      </c>
      <c r="AF8" s="157"/>
    </row>
    <row r="9" spans="1:32">
      <c r="A9" s="156" t="s">
        <v>152</v>
      </c>
      <c r="B9" s="157">
        <f>B8+30</f>
        <v>44470</v>
      </c>
      <c r="C9" s="157">
        <f t="shared" si="1"/>
        <v>44471</v>
      </c>
      <c r="D9" s="157">
        <f t="shared" si="1"/>
        <v>44472</v>
      </c>
      <c r="E9" s="157">
        <f t="shared" si="1"/>
        <v>44473</v>
      </c>
      <c r="F9" s="157">
        <f t="shared" si="1"/>
        <v>44474</v>
      </c>
      <c r="G9" s="157">
        <f t="shared" si="1"/>
        <v>44475</v>
      </c>
      <c r="H9" s="157">
        <f t="shared" si="1"/>
        <v>44476</v>
      </c>
      <c r="I9" s="157">
        <f t="shared" si="1"/>
        <v>44477</v>
      </c>
      <c r="J9" s="157">
        <f t="shared" si="1"/>
        <v>44478</v>
      </c>
      <c r="K9" s="157">
        <f t="shared" si="1"/>
        <v>44479</v>
      </c>
      <c r="L9" s="157">
        <f t="shared" si="1"/>
        <v>44480</v>
      </c>
      <c r="M9" s="157">
        <f t="shared" si="1"/>
        <v>44481</v>
      </c>
      <c r="N9" s="157">
        <f t="shared" si="1"/>
        <v>44482</v>
      </c>
      <c r="O9" s="157">
        <f t="shared" si="1"/>
        <v>44483</v>
      </c>
      <c r="P9" s="157">
        <f t="shared" si="1"/>
        <v>44484</v>
      </c>
      <c r="Q9" s="157">
        <f t="shared" si="1"/>
        <v>44485</v>
      </c>
      <c r="R9" s="157">
        <f t="shared" si="1"/>
        <v>44486</v>
      </c>
      <c r="S9" s="157">
        <f t="shared" si="1"/>
        <v>44487</v>
      </c>
      <c r="T9" s="157">
        <f t="shared" si="1"/>
        <v>44488</v>
      </c>
      <c r="U9" s="157">
        <f t="shared" si="1"/>
        <v>44489</v>
      </c>
      <c r="V9" s="157">
        <f t="shared" si="1"/>
        <v>44490</v>
      </c>
      <c r="W9" s="157">
        <f t="shared" si="1"/>
        <v>44491</v>
      </c>
      <c r="X9" s="157">
        <f t="shared" si="1"/>
        <v>44492</v>
      </c>
      <c r="Y9" s="157">
        <f t="shared" si="1"/>
        <v>44493</v>
      </c>
      <c r="Z9" s="157">
        <f t="shared" si="1"/>
        <v>44494</v>
      </c>
      <c r="AA9" s="157">
        <f t="shared" si="1"/>
        <v>44495</v>
      </c>
      <c r="AB9" s="157">
        <f t="shared" si="1"/>
        <v>44496</v>
      </c>
      <c r="AC9" s="157">
        <f t="shared" si="1"/>
        <v>44497</v>
      </c>
      <c r="AD9" s="157">
        <f t="shared" si="1"/>
        <v>44498</v>
      </c>
      <c r="AE9" s="157">
        <f t="shared" si="1"/>
        <v>44499</v>
      </c>
      <c r="AF9" s="157">
        <f t="shared" ref="AF9" si="5">AE9+1</f>
        <v>44500</v>
      </c>
    </row>
    <row r="10" spans="1:32">
      <c r="A10" s="156" t="s">
        <v>153</v>
      </c>
      <c r="B10" s="157">
        <f t="shared" si="3"/>
        <v>44501</v>
      </c>
      <c r="C10" s="157">
        <f t="shared" si="1"/>
        <v>44502</v>
      </c>
      <c r="D10" s="157">
        <f t="shared" si="1"/>
        <v>44503</v>
      </c>
      <c r="E10" s="157">
        <f t="shared" si="1"/>
        <v>44504</v>
      </c>
      <c r="F10" s="157">
        <f t="shared" si="1"/>
        <v>44505</v>
      </c>
      <c r="G10" s="157">
        <f t="shared" si="1"/>
        <v>44506</v>
      </c>
      <c r="H10" s="157">
        <f t="shared" si="1"/>
        <v>44507</v>
      </c>
      <c r="I10" s="157">
        <f t="shared" si="1"/>
        <v>44508</v>
      </c>
      <c r="J10" s="157">
        <f t="shared" si="1"/>
        <v>44509</v>
      </c>
      <c r="K10" s="157">
        <f t="shared" si="1"/>
        <v>44510</v>
      </c>
      <c r="L10" s="157">
        <f t="shared" si="1"/>
        <v>44511</v>
      </c>
      <c r="M10" s="157">
        <f t="shared" si="1"/>
        <v>44512</v>
      </c>
      <c r="N10" s="157">
        <f t="shared" si="1"/>
        <v>44513</v>
      </c>
      <c r="O10" s="157">
        <f t="shared" si="1"/>
        <v>44514</v>
      </c>
      <c r="P10" s="157">
        <f t="shared" si="1"/>
        <v>44515</v>
      </c>
      <c r="Q10" s="157">
        <f t="shared" si="1"/>
        <v>44516</v>
      </c>
      <c r="R10" s="157">
        <f t="shared" si="1"/>
        <v>44517</v>
      </c>
      <c r="S10" s="157">
        <f t="shared" si="1"/>
        <v>44518</v>
      </c>
      <c r="T10" s="157">
        <f t="shared" si="1"/>
        <v>44519</v>
      </c>
      <c r="U10" s="157">
        <f t="shared" si="1"/>
        <v>44520</v>
      </c>
      <c r="V10" s="157">
        <f t="shared" si="1"/>
        <v>44521</v>
      </c>
      <c r="W10" s="157">
        <f t="shared" si="1"/>
        <v>44522</v>
      </c>
      <c r="X10" s="157">
        <f t="shared" si="1"/>
        <v>44523</v>
      </c>
      <c r="Y10" s="157">
        <f t="shared" si="1"/>
        <v>44524</v>
      </c>
      <c r="Z10" s="157">
        <f t="shared" si="1"/>
        <v>44525</v>
      </c>
      <c r="AA10" s="157">
        <f t="shared" si="1"/>
        <v>44526</v>
      </c>
      <c r="AB10" s="157">
        <f t="shared" si="1"/>
        <v>44527</v>
      </c>
      <c r="AC10" s="157">
        <f t="shared" si="1"/>
        <v>44528</v>
      </c>
      <c r="AD10" s="157">
        <f t="shared" si="1"/>
        <v>44529</v>
      </c>
      <c r="AE10" s="157">
        <f t="shared" si="1"/>
        <v>44530</v>
      </c>
      <c r="AF10" s="157"/>
    </row>
    <row r="11" spans="1:32">
      <c r="A11" s="156" t="s">
        <v>154</v>
      </c>
      <c r="B11" s="157">
        <f>B10+30</f>
        <v>44531</v>
      </c>
      <c r="C11" s="157">
        <f t="shared" si="1"/>
        <v>44532</v>
      </c>
      <c r="D11" s="157">
        <f t="shared" si="1"/>
        <v>44533</v>
      </c>
      <c r="E11" s="157">
        <f t="shared" si="1"/>
        <v>44534</v>
      </c>
      <c r="F11" s="157">
        <f t="shared" si="1"/>
        <v>44535</v>
      </c>
      <c r="G11" s="157">
        <f t="shared" si="1"/>
        <v>44536</v>
      </c>
      <c r="H11" s="157">
        <f t="shared" si="1"/>
        <v>44537</v>
      </c>
      <c r="I11" s="157">
        <f t="shared" si="1"/>
        <v>44538</v>
      </c>
      <c r="J11" s="157">
        <f t="shared" si="1"/>
        <v>44539</v>
      </c>
      <c r="K11" s="157">
        <f t="shared" si="1"/>
        <v>44540</v>
      </c>
      <c r="L11" s="157">
        <f t="shared" si="1"/>
        <v>44541</v>
      </c>
      <c r="M11" s="157">
        <f t="shared" si="1"/>
        <v>44542</v>
      </c>
      <c r="N11" s="157">
        <f t="shared" si="1"/>
        <v>44543</v>
      </c>
      <c r="O11" s="157">
        <f t="shared" si="1"/>
        <v>44544</v>
      </c>
      <c r="P11" s="157">
        <f t="shared" si="1"/>
        <v>44545</v>
      </c>
      <c r="Q11" s="157">
        <f t="shared" si="1"/>
        <v>44546</v>
      </c>
      <c r="R11" s="157">
        <f t="shared" si="1"/>
        <v>44547</v>
      </c>
      <c r="S11" s="157">
        <f t="shared" si="1"/>
        <v>44548</v>
      </c>
      <c r="T11" s="157">
        <f t="shared" si="1"/>
        <v>44549</v>
      </c>
      <c r="U11" s="157">
        <f t="shared" si="1"/>
        <v>44550</v>
      </c>
      <c r="V11" s="157">
        <f t="shared" si="1"/>
        <v>44551</v>
      </c>
      <c r="W11" s="157">
        <f t="shared" si="1"/>
        <v>44552</v>
      </c>
      <c r="X11" s="157">
        <f t="shared" si="1"/>
        <v>44553</v>
      </c>
      <c r="Y11" s="157">
        <f t="shared" si="1"/>
        <v>44554</v>
      </c>
      <c r="Z11" s="157">
        <f t="shared" si="1"/>
        <v>44555</v>
      </c>
      <c r="AA11" s="157">
        <f t="shared" ref="AA11:AF11" si="6">Z11+1</f>
        <v>44556</v>
      </c>
      <c r="AB11" s="157">
        <f t="shared" si="6"/>
        <v>44557</v>
      </c>
      <c r="AC11" s="157">
        <f t="shared" si="6"/>
        <v>44558</v>
      </c>
      <c r="AD11" s="157">
        <f t="shared" si="6"/>
        <v>44559</v>
      </c>
      <c r="AE11" s="157">
        <f t="shared" si="6"/>
        <v>44560</v>
      </c>
      <c r="AF11" s="157">
        <f t="shared" si="6"/>
        <v>44561</v>
      </c>
    </row>
    <row r="12" spans="1:32">
      <c r="A12" s="156" t="s">
        <v>155</v>
      </c>
      <c r="B12" s="157">
        <f t="shared" si="3"/>
        <v>44562</v>
      </c>
      <c r="C12" s="157">
        <f t="shared" ref="C12:AF14" si="7">B12+1</f>
        <v>44563</v>
      </c>
      <c r="D12" s="157">
        <f t="shared" si="7"/>
        <v>44564</v>
      </c>
      <c r="E12" s="157">
        <f t="shared" si="7"/>
        <v>44565</v>
      </c>
      <c r="F12" s="157">
        <f t="shared" si="7"/>
        <v>44566</v>
      </c>
      <c r="G12" s="157">
        <f t="shared" si="7"/>
        <v>44567</v>
      </c>
      <c r="H12" s="157">
        <f t="shared" si="7"/>
        <v>44568</v>
      </c>
      <c r="I12" s="157">
        <f t="shared" si="7"/>
        <v>44569</v>
      </c>
      <c r="J12" s="157">
        <f t="shared" si="7"/>
        <v>44570</v>
      </c>
      <c r="K12" s="157">
        <f t="shared" si="7"/>
        <v>44571</v>
      </c>
      <c r="L12" s="157">
        <f t="shared" si="7"/>
        <v>44572</v>
      </c>
      <c r="M12" s="157">
        <f t="shared" si="7"/>
        <v>44573</v>
      </c>
      <c r="N12" s="157">
        <f t="shared" si="7"/>
        <v>44574</v>
      </c>
      <c r="O12" s="157">
        <f t="shared" si="7"/>
        <v>44575</v>
      </c>
      <c r="P12" s="157">
        <f t="shared" si="7"/>
        <v>44576</v>
      </c>
      <c r="Q12" s="157">
        <f t="shared" si="7"/>
        <v>44577</v>
      </c>
      <c r="R12" s="157">
        <f t="shared" si="7"/>
        <v>44578</v>
      </c>
      <c r="S12" s="157">
        <f t="shared" si="7"/>
        <v>44579</v>
      </c>
      <c r="T12" s="157">
        <f t="shared" si="7"/>
        <v>44580</v>
      </c>
      <c r="U12" s="157">
        <f t="shared" si="7"/>
        <v>44581</v>
      </c>
      <c r="V12" s="157">
        <f t="shared" si="7"/>
        <v>44582</v>
      </c>
      <c r="W12" s="157">
        <f t="shared" si="7"/>
        <v>44583</v>
      </c>
      <c r="X12" s="157">
        <f t="shared" si="7"/>
        <v>44584</v>
      </c>
      <c r="Y12" s="157">
        <f t="shared" si="7"/>
        <v>44585</v>
      </c>
      <c r="Z12" s="157">
        <f t="shared" si="7"/>
        <v>44586</v>
      </c>
      <c r="AA12" s="157">
        <f t="shared" si="7"/>
        <v>44587</v>
      </c>
      <c r="AB12" s="157">
        <f t="shared" si="7"/>
        <v>44588</v>
      </c>
      <c r="AC12" s="157">
        <f t="shared" si="7"/>
        <v>44589</v>
      </c>
      <c r="AD12" s="157">
        <f t="shared" si="7"/>
        <v>44590</v>
      </c>
      <c r="AE12" s="157">
        <f t="shared" si="7"/>
        <v>44591</v>
      </c>
      <c r="AF12" s="157">
        <f t="shared" si="7"/>
        <v>44592</v>
      </c>
    </row>
    <row r="13" spans="1:32">
      <c r="A13" s="156" t="s">
        <v>156</v>
      </c>
      <c r="B13" s="157">
        <f t="shared" si="3"/>
        <v>44593</v>
      </c>
      <c r="C13" s="157">
        <f t="shared" si="7"/>
        <v>44594</v>
      </c>
      <c r="D13" s="157">
        <f t="shared" si="7"/>
        <v>44595</v>
      </c>
      <c r="E13" s="157">
        <f t="shared" si="7"/>
        <v>44596</v>
      </c>
      <c r="F13" s="157">
        <f t="shared" si="7"/>
        <v>44597</v>
      </c>
      <c r="G13" s="157">
        <f t="shared" si="7"/>
        <v>44598</v>
      </c>
      <c r="H13" s="157">
        <f t="shared" si="7"/>
        <v>44599</v>
      </c>
      <c r="I13" s="157">
        <f t="shared" si="7"/>
        <v>44600</v>
      </c>
      <c r="J13" s="157">
        <f t="shared" si="7"/>
        <v>44601</v>
      </c>
      <c r="K13" s="157">
        <f t="shared" si="7"/>
        <v>44602</v>
      </c>
      <c r="L13" s="157">
        <f t="shared" si="7"/>
        <v>44603</v>
      </c>
      <c r="M13" s="157">
        <f t="shared" si="7"/>
        <v>44604</v>
      </c>
      <c r="N13" s="157">
        <f t="shared" si="7"/>
        <v>44605</v>
      </c>
      <c r="O13" s="157">
        <f t="shared" si="7"/>
        <v>44606</v>
      </c>
      <c r="P13" s="157">
        <f t="shared" si="7"/>
        <v>44607</v>
      </c>
      <c r="Q13" s="157">
        <f t="shared" si="7"/>
        <v>44608</v>
      </c>
      <c r="R13" s="157">
        <f t="shared" si="7"/>
        <v>44609</v>
      </c>
      <c r="S13" s="157">
        <f t="shared" si="7"/>
        <v>44610</v>
      </c>
      <c r="T13" s="157">
        <f t="shared" si="7"/>
        <v>44611</v>
      </c>
      <c r="U13" s="157">
        <f t="shared" si="7"/>
        <v>44612</v>
      </c>
      <c r="V13" s="157">
        <f t="shared" si="7"/>
        <v>44613</v>
      </c>
      <c r="W13" s="157">
        <f t="shared" si="7"/>
        <v>44614</v>
      </c>
      <c r="X13" s="157">
        <f t="shared" si="7"/>
        <v>44615</v>
      </c>
      <c r="Y13" s="157">
        <f t="shared" si="7"/>
        <v>44616</v>
      </c>
      <c r="Z13" s="157">
        <f t="shared" si="7"/>
        <v>44617</v>
      </c>
      <c r="AA13" s="157">
        <f t="shared" si="7"/>
        <v>44618</v>
      </c>
      <c r="AB13" s="157">
        <f t="shared" si="7"/>
        <v>44619</v>
      </c>
      <c r="AC13" s="157">
        <f t="shared" si="7"/>
        <v>44620</v>
      </c>
      <c r="AD13" s="157"/>
      <c r="AE13" s="157"/>
      <c r="AF13" s="157"/>
    </row>
    <row r="14" spans="1:32">
      <c r="A14" s="156" t="s">
        <v>157</v>
      </c>
      <c r="B14" s="157">
        <f>B13+28</f>
        <v>44621</v>
      </c>
      <c r="C14" s="157">
        <f t="shared" si="7"/>
        <v>44622</v>
      </c>
      <c r="D14" s="157">
        <f t="shared" si="7"/>
        <v>44623</v>
      </c>
      <c r="E14" s="157">
        <f t="shared" si="7"/>
        <v>44624</v>
      </c>
      <c r="F14" s="157">
        <f t="shared" si="7"/>
        <v>44625</v>
      </c>
      <c r="G14" s="157">
        <f t="shared" si="7"/>
        <v>44626</v>
      </c>
      <c r="H14" s="157">
        <f t="shared" si="7"/>
        <v>44627</v>
      </c>
      <c r="I14" s="157">
        <f t="shared" si="7"/>
        <v>44628</v>
      </c>
      <c r="J14" s="157">
        <f t="shared" si="7"/>
        <v>44629</v>
      </c>
      <c r="K14" s="157">
        <f t="shared" si="7"/>
        <v>44630</v>
      </c>
      <c r="L14" s="157">
        <f t="shared" si="7"/>
        <v>44631</v>
      </c>
      <c r="M14" s="157">
        <f t="shared" si="7"/>
        <v>44632</v>
      </c>
      <c r="N14" s="157">
        <f t="shared" si="7"/>
        <v>44633</v>
      </c>
      <c r="O14" s="157">
        <f t="shared" si="7"/>
        <v>44634</v>
      </c>
      <c r="P14" s="157">
        <f t="shared" si="7"/>
        <v>44635</v>
      </c>
      <c r="Q14" s="157">
        <f t="shared" si="7"/>
        <v>44636</v>
      </c>
      <c r="R14" s="157">
        <f t="shared" si="7"/>
        <v>44637</v>
      </c>
      <c r="S14" s="157">
        <f t="shared" si="7"/>
        <v>44638</v>
      </c>
      <c r="T14" s="157">
        <f t="shared" si="7"/>
        <v>44639</v>
      </c>
      <c r="U14" s="157">
        <f t="shared" si="7"/>
        <v>44640</v>
      </c>
      <c r="V14" s="157">
        <f t="shared" si="7"/>
        <v>44641</v>
      </c>
      <c r="W14" s="157">
        <f t="shared" si="7"/>
        <v>44642</v>
      </c>
      <c r="X14" s="157">
        <f t="shared" si="7"/>
        <v>44643</v>
      </c>
      <c r="Y14" s="157">
        <f t="shared" si="7"/>
        <v>44644</v>
      </c>
      <c r="Z14" s="157">
        <f t="shared" si="7"/>
        <v>44645</v>
      </c>
      <c r="AA14" s="157">
        <f t="shared" si="7"/>
        <v>44646</v>
      </c>
      <c r="AB14" s="157">
        <f t="shared" si="7"/>
        <v>44647</v>
      </c>
      <c r="AC14" s="157">
        <f t="shared" si="7"/>
        <v>44648</v>
      </c>
      <c r="AD14" s="157">
        <f t="shared" si="7"/>
        <v>44649</v>
      </c>
      <c r="AE14" s="157">
        <f t="shared" si="7"/>
        <v>44650</v>
      </c>
      <c r="AF14" s="157">
        <f t="shared" si="7"/>
        <v>44651</v>
      </c>
    </row>
    <row r="15" spans="1:32" s="161" customFormat="1">
      <c r="A15" s="158"/>
      <c r="B15" s="159"/>
      <c r="C15" s="159"/>
      <c r="D15" s="159"/>
      <c r="E15" s="159"/>
      <c r="F15" s="159"/>
      <c r="G15" s="159"/>
      <c r="H15" s="159"/>
      <c r="I15" s="159"/>
      <c r="J15" s="159"/>
      <c r="K15" s="159"/>
      <c r="L15" s="159"/>
      <c r="M15" s="159"/>
      <c r="N15" s="159"/>
      <c r="O15" s="159"/>
      <c r="P15" s="159"/>
      <c r="Q15" s="159"/>
      <c r="R15" s="160"/>
      <c r="S15" s="160"/>
      <c r="T15" s="160"/>
      <c r="U15" s="160"/>
      <c r="V15" s="160"/>
      <c r="W15" s="160"/>
      <c r="X15" s="160"/>
      <c r="Y15" s="160"/>
      <c r="Z15" s="160"/>
      <c r="AA15" s="160"/>
      <c r="AB15" s="160"/>
      <c r="AC15" s="160"/>
      <c r="AD15" s="160"/>
      <c r="AE15" s="160"/>
      <c r="AF15" s="160"/>
    </row>
    <row r="16" spans="1:32" s="161" customFormat="1">
      <c r="A16" s="162">
        <v>1</v>
      </c>
      <c r="B16" s="163">
        <v>2</v>
      </c>
      <c r="C16" s="162">
        <v>3</v>
      </c>
      <c r="D16" s="163">
        <v>4</v>
      </c>
      <c r="E16" s="162">
        <v>5</v>
      </c>
      <c r="F16" s="163">
        <v>6</v>
      </c>
      <c r="G16" s="162">
        <v>7</v>
      </c>
      <c r="H16" s="163">
        <v>8</v>
      </c>
      <c r="I16" s="162">
        <v>9</v>
      </c>
      <c r="J16" s="163">
        <v>10</v>
      </c>
      <c r="K16" s="162">
        <v>11</v>
      </c>
      <c r="L16" s="163">
        <v>12</v>
      </c>
      <c r="M16" s="162">
        <v>13</v>
      </c>
      <c r="N16" s="163">
        <v>14</v>
      </c>
      <c r="O16" s="162">
        <v>15</v>
      </c>
      <c r="P16" s="163">
        <v>16</v>
      </c>
      <c r="Q16" s="162">
        <v>17</v>
      </c>
      <c r="R16" s="163">
        <v>18</v>
      </c>
      <c r="S16" s="162">
        <v>19</v>
      </c>
      <c r="T16" s="163">
        <v>20</v>
      </c>
      <c r="U16" s="160"/>
      <c r="V16" s="160"/>
      <c r="W16" s="160"/>
      <c r="X16" s="160"/>
      <c r="Y16" s="160"/>
      <c r="Z16" s="160"/>
      <c r="AA16" s="160"/>
      <c r="AB16" s="160"/>
      <c r="AC16" s="160"/>
      <c r="AD16" s="160"/>
      <c r="AE16" s="160"/>
      <c r="AF16" s="160"/>
    </row>
    <row r="17" spans="1:32" s="167" customFormat="1">
      <c r="A17" s="164" t="s">
        <v>202</v>
      </c>
      <c r="B17" s="165"/>
      <c r="C17" s="165"/>
      <c r="D17" s="165"/>
      <c r="E17" s="165"/>
      <c r="F17" s="165"/>
      <c r="G17" s="165"/>
      <c r="H17" s="165"/>
      <c r="I17" s="165"/>
      <c r="J17" s="165"/>
      <c r="K17" s="165"/>
      <c r="L17" s="165"/>
      <c r="M17" s="165"/>
      <c r="N17" s="165"/>
      <c r="O17" s="165"/>
      <c r="P17" s="165"/>
      <c r="Q17" s="165"/>
      <c r="R17" s="166"/>
      <c r="S17" s="166"/>
      <c r="T17" s="166"/>
      <c r="U17" s="166"/>
      <c r="V17" s="166"/>
      <c r="W17" s="166"/>
      <c r="X17" s="166"/>
      <c r="Y17" s="166"/>
      <c r="Z17" s="166"/>
      <c r="AA17" s="166"/>
      <c r="AB17" s="166"/>
      <c r="AC17" s="166"/>
      <c r="AD17" s="166"/>
      <c r="AE17" s="166"/>
      <c r="AF17" s="166"/>
    </row>
    <row r="18" spans="1:32">
      <c r="A18" s="168" t="s">
        <v>158</v>
      </c>
      <c r="B18" s="168" t="s">
        <v>13</v>
      </c>
      <c r="C18" s="168" t="s">
        <v>14</v>
      </c>
      <c r="D18" s="168" t="s">
        <v>159</v>
      </c>
      <c r="E18" s="168" t="s">
        <v>15</v>
      </c>
      <c r="F18" s="168" t="s">
        <v>17</v>
      </c>
      <c r="G18" s="168" t="s">
        <v>18</v>
      </c>
      <c r="H18" s="168" t="s">
        <v>19</v>
      </c>
      <c r="I18" s="168" t="s">
        <v>20</v>
      </c>
      <c r="J18" s="169" t="s">
        <v>160</v>
      </c>
      <c r="K18" s="169" t="s">
        <v>161</v>
      </c>
      <c r="L18" s="170" t="s">
        <v>22</v>
      </c>
      <c r="M18" s="170" t="s">
        <v>204</v>
      </c>
      <c r="N18" s="171" t="s">
        <v>23</v>
      </c>
      <c r="O18" s="171" t="s">
        <v>24</v>
      </c>
      <c r="P18" s="172" t="s">
        <v>26</v>
      </c>
      <c r="Q18" s="172" t="s">
        <v>27</v>
      </c>
      <c r="R18" s="156"/>
      <c r="S18" s="173"/>
      <c r="T18" s="173"/>
    </row>
    <row r="19" spans="1:32">
      <c r="A19" s="174">
        <v>44197</v>
      </c>
      <c r="B19" s="174">
        <v>44207</v>
      </c>
      <c r="C19" s="174">
        <v>44238</v>
      </c>
      <c r="D19" s="174">
        <v>44250</v>
      </c>
      <c r="E19" s="174">
        <v>44275</v>
      </c>
      <c r="F19" s="174">
        <v>44315</v>
      </c>
      <c r="G19" s="174">
        <v>44319</v>
      </c>
      <c r="H19" s="174">
        <v>44320</v>
      </c>
      <c r="I19" s="174">
        <v>44321</v>
      </c>
      <c r="J19" s="175">
        <v>44399</v>
      </c>
      <c r="K19" s="175">
        <v>44400</v>
      </c>
      <c r="L19" s="176">
        <v>44416</v>
      </c>
      <c r="M19" s="176">
        <v>44417</v>
      </c>
      <c r="N19" s="177">
        <v>44459</v>
      </c>
      <c r="O19" s="177">
        <v>44461</v>
      </c>
      <c r="P19" s="178">
        <v>44503</v>
      </c>
      <c r="Q19" s="288">
        <v>44523</v>
      </c>
      <c r="R19" s="173"/>
      <c r="S19" s="173"/>
      <c r="T19" s="173"/>
    </row>
    <row r="20" spans="1:32">
      <c r="A20" s="155" t="s">
        <v>203</v>
      </c>
      <c r="C20" s="179"/>
      <c r="E20" s="179"/>
      <c r="P20" s="179"/>
    </row>
    <row r="21" spans="1:32">
      <c r="A21" s="180" t="s">
        <v>158</v>
      </c>
      <c r="B21" s="180" t="s">
        <v>13</v>
      </c>
      <c r="C21" s="181"/>
      <c r="D21" s="181"/>
      <c r="E21" s="181"/>
      <c r="F21" s="181"/>
      <c r="G21" s="181"/>
      <c r="H21" s="181"/>
      <c r="I21" s="181"/>
      <c r="J21" s="181"/>
      <c r="K21" s="181"/>
      <c r="L21" s="181"/>
      <c r="M21" s="181"/>
      <c r="N21" s="181"/>
      <c r="O21" s="181"/>
      <c r="P21" s="181"/>
      <c r="Q21" s="181"/>
      <c r="R21" s="182"/>
      <c r="S21" s="182"/>
      <c r="T21" s="182"/>
    </row>
    <row r="22" spans="1:32">
      <c r="A22" s="183">
        <v>44562</v>
      </c>
      <c r="B22" s="183">
        <v>44571</v>
      </c>
      <c r="C22" s="157"/>
      <c r="D22" s="157"/>
      <c r="E22" s="157"/>
      <c r="F22" s="157"/>
      <c r="G22" s="157"/>
      <c r="H22" s="157"/>
      <c r="I22" s="157"/>
      <c r="J22" s="157"/>
      <c r="K22" s="157"/>
      <c r="L22" s="157"/>
      <c r="M22" s="157"/>
      <c r="N22" s="157"/>
      <c r="O22" s="157"/>
      <c r="P22" s="157"/>
      <c r="Q22" s="157"/>
      <c r="R22" s="157"/>
      <c r="S22" s="157"/>
      <c r="T22" s="157"/>
    </row>
  </sheetData>
  <phoneticPr fontId="1"/>
  <pageMargins left="0.7" right="0.7" top="0.75" bottom="0.75"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【6月】月集計表</vt:lpstr>
      <vt:lpstr>【7月】月集計表</vt:lpstr>
      <vt:lpstr>【8月】月集計表</vt:lpstr>
      <vt:lpstr>【9月】月集計表</vt:lpstr>
      <vt:lpstr>【10月】月集計表</vt:lpstr>
      <vt:lpstr>【11月】月集計表</vt:lpstr>
      <vt:lpstr>【12月】月集計表</vt:lpstr>
      <vt:lpstr>【1月】月集計表</vt:lpstr>
      <vt:lpstr>【年集計表（まとめ）】</vt:lpstr>
      <vt:lpstr>【年集計表（TR)】</vt:lpstr>
      <vt:lpstr>【年集計表（FW1）】</vt:lpstr>
      <vt:lpstr>【年集計表（FW2）】</vt:lpstr>
      <vt:lpstr>【年集計表（FW3）】</vt:lpstr>
      <vt:lpstr>日付</vt:lpstr>
      <vt:lpstr>【10月】月集計表!Print_Area</vt:lpstr>
      <vt:lpstr>【11月】月集計表!Print_Area</vt:lpstr>
      <vt:lpstr>【12月】月集計表!Print_Area</vt:lpstr>
      <vt:lpstr>【1月】月集計表!Print_Area</vt:lpstr>
      <vt:lpstr>【6月】月集計表!Print_Area</vt:lpstr>
      <vt:lpstr>【7月】月集計表!Print_Area</vt:lpstr>
      <vt:lpstr>【8月】月集計表!Print_Area</vt:lpstr>
      <vt:lpstr>【9月】月集計表!Print_Area</vt:lpstr>
      <vt:lpstr>'【年集計表（FW1）】'!Print_Area</vt:lpstr>
      <vt:lpstr>'【年集計表（FW2）】'!Print_Area</vt:lpstr>
      <vt:lpstr>'【年集計表（FW3）】'!Print_Area</vt:lpstr>
      <vt:lpstr>'【年集計表（TR)】'!Print_Area</vt:lpstr>
      <vt:lpstr>祝日1</vt:lpstr>
      <vt:lpstr>祝日2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CLARINet</dc:creator>
  <cp:lastModifiedBy>全森　加藤 健</cp:lastModifiedBy>
  <dcterms:created xsi:type="dcterms:W3CDTF">2020-09-23T05:36:14Z</dcterms:created>
  <dcterms:modified xsi:type="dcterms:W3CDTF">2021-06-01T06:21:36Z</dcterms:modified>
</cp:coreProperties>
</file>