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inaite02\Desktop\C-COM関連作業\"/>
    </mc:Choice>
  </mc:AlternateContent>
  <bookViews>
    <workbookView xWindow="-120" yWindow="-120" windowWidth="20730" windowHeight="11160"/>
  </bookViews>
  <sheets>
    <sheet name="【6月】月集計表" sheetId="3" r:id="rId1"/>
    <sheet name="【7月】月集計表" sheetId="5" r:id="rId2"/>
    <sheet name="【8月】月集計表" sheetId="9" r:id="rId3"/>
    <sheet name="【9月】月集計表" sheetId="10" r:id="rId4"/>
    <sheet name="【10月】月集計表" sheetId="11" r:id="rId5"/>
    <sheet name="【11月】月集計表" sheetId="12" r:id="rId6"/>
    <sheet name="【12月】月集計表" sheetId="13" r:id="rId7"/>
    <sheet name="【1月】月集計表" sheetId="14" r:id="rId8"/>
    <sheet name="【年集計表（まとめ）】" sheetId="15" r:id="rId9"/>
    <sheet name="【年集計表（多技能化)】" sheetId="20" r:id="rId10"/>
    <sheet name="【年集計表（TR)】" sheetId="16" r:id="rId11"/>
    <sheet name="【年集計表（FW1）】" sheetId="17" r:id="rId12"/>
    <sheet name="【年集計表（FW2）】" sheetId="18" r:id="rId13"/>
    <sheet name="【年集計表（FW3）】" sheetId="19" r:id="rId14"/>
    <sheet name="日付" sheetId="7" state="hidden" r:id="rId15"/>
  </sheets>
  <definedNames>
    <definedName name="_xlnm.Print_Area" localSheetId="4">【10月】月集計表!$A$1:$BF$63</definedName>
    <definedName name="_xlnm.Print_Area" localSheetId="5">【11月】月集計表!$A$1:$BF$63</definedName>
    <definedName name="_xlnm.Print_Area" localSheetId="6">【12月】月集計表!$A$1:$BF$63</definedName>
    <definedName name="_xlnm.Print_Area" localSheetId="7">【1月】月集計表!$A$1:$BF$63</definedName>
    <definedName name="_xlnm.Print_Area" localSheetId="0">【6月】月集計表!$A$1:$BF$63</definedName>
    <definedName name="_xlnm.Print_Area" localSheetId="1">【7月】月集計表!$A$1:$BF$63</definedName>
    <definedName name="_xlnm.Print_Area" localSheetId="2">【8月】月集計表!$A$1:$BF$63</definedName>
    <definedName name="_xlnm.Print_Area" localSheetId="3">【9月】月集計表!$A$1:$BF$63</definedName>
    <definedName name="_xlnm.Print_Area" localSheetId="11">'【年集計表（FW1）】'!$A$1:$T$45</definedName>
    <definedName name="_xlnm.Print_Area" localSheetId="12">'【年集計表（FW2）】'!$A$1:$T$44</definedName>
    <definedName name="_xlnm.Print_Area" localSheetId="13">'【年集計表（FW3）】'!$A$1:$T$45</definedName>
    <definedName name="_xlnm.Print_Area" localSheetId="10">'【年集計表（TR)】'!$A$1:$T$45</definedName>
    <definedName name="_xlnm.Print_Area" localSheetId="9">'【年集計表（多技能化)】'!$A$1:$T$45</definedName>
    <definedName name="祝日1">日付!$A$19:$T$19</definedName>
    <definedName name="祝日2">日付!$A$22:$T$22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6" i="20" l="1"/>
  <c r="H36" i="20"/>
  <c r="F36" i="20"/>
  <c r="D36" i="20"/>
  <c r="P19" i="20"/>
  <c r="N19" i="20"/>
  <c r="L19" i="20"/>
  <c r="J19" i="20"/>
  <c r="J44" i="15" l="1"/>
  <c r="J43" i="15"/>
  <c r="J41" i="15"/>
  <c r="J39" i="15"/>
  <c r="J38" i="15"/>
  <c r="H44" i="15"/>
  <c r="H43" i="15"/>
  <c r="H42" i="15"/>
  <c r="H41" i="15"/>
  <c r="H39" i="15"/>
  <c r="H38" i="15"/>
  <c r="F44" i="15"/>
  <c r="F43" i="15"/>
  <c r="F42" i="15"/>
  <c r="F41" i="15"/>
  <c r="F39" i="15"/>
  <c r="F38" i="15"/>
  <c r="D44" i="15"/>
  <c r="D43" i="15"/>
  <c r="D42" i="15"/>
  <c r="D41" i="15"/>
  <c r="D39" i="15"/>
  <c r="D38" i="15"/>
  <c r="P27" i="15"/>
  <c r="P26" i="15"/>
  <c r="P24" i="15"/>
  <c r="P22" i="15"/>
  <c r="P21" i="15"/>
  <c r="N27" i="15"/>
  <c r="N26" i="15"/>
  <c r="N24" i="15"/>
  <c r="N22" i="15"/>
  <c r="N21" i="15"/>
  <c r="L27" i="15"/>
  <c r="L26" i="15"/>
  <c r="L24" i="15"/>
  <c r="L22" i="15"/>
  <c r="L21" i="15"/>
  <c r="J27" i="15"/>
  <c r="J25" i="15"/>
  <c r="J24" i="15"/>
  <c r="J22" i="15"/>
  <c r="J21" i="15"/>
  <c r="AU51" i="3"/>
  <c r="AU49" i="3"/>
  <c r="AU51" i="5"/>
  <c r="AU49" i="5"/>
  <c r="AU51" i="9"/>
  <c r="AU49" i="9"/>
  <c r="AU51" i="10"/>
  <c r="AU49" i="10"/>
  <c r="AU51" i="11"/>
  <c r="AU49" i="11"/>
  <c r="AU51" i="12"/>
  <c r="AU49" i="12"/>
  <c r="AU51" i="13"/>
  <c r="AU49" i="13"/>
  <c r="AU51" i="14"/>
  <c r="AU49" i="14"/>
  <c r="AS49" i="9"/>
  <c r="AS51" i="9" s="1"/>
  <c r="AS53" i="9" s="1"/>
  <c r="AS49" i="10"/>
  <c r="AS51" i="10" s="1"/>
  <c r="AS53" i="10" s="1"/>
  <c r="AS51" i="11"/>
  <c r="AS53" i="11" s="1"/>
  <c r="AS49" i="11"/>
  <c r="AS49" i="12"/>
  <c r="AS51" i="12" s="1"/>
  <c r="AS53" i="12" s="1"/>
  <c r="AS51" i="13"/>
  <c r="AS53" i="13" s="1"/>
  <c r="AS49" i="13"/>
  <c r="AS51" i="14"/>
  <c r="AS53" i="14" s="1"/>
  <c r="AS49" i="14"/>
  <c r="AS51" i="5"/>
  <c r="AS53" i="5" s="1"/>
  <c r="AS49" i="5"/>
  <c r="AS39" i="3"/>
  <c r="AS39" i="5"/>
  <c r="AS39" i="9"/>
  <c r="AS39" i="10"/>
  <c r="AS39" i="11"/>
  <c r="AS39" i="12"/>
  <c r="AS39" i="13"/>
  <c r="AS49" i="3"/>
  <c r="R5" i="20"/>
  <c r="R5" i="16"/>
  <c r="R5" i="17"/>
  <c r="R5" i="18"/>
  <c r="R5" i="19"/>
  <c r="R5" i="15"/>
  <c r="M5" i="20"/>
  <c r="M5" i="16"/>
  <c r="M5" i="17"/>
  <c r="M5" i="18"/>
  <c r="M5" i="19"/>
  <c r="M5" i="15"/>
  <c r="H37" i="20"/>
  <c r="H45" i="20" s="1"/>
  <c r="D37" i="20"/>
  <c r="N36" i="20"/>
  <c r="J20" i="20"/>
  <c r="J28" i="20" s="1"/>
  <c r="R19" i="20"/>
  <c r="T19" i="20" s="1"/>
  <c r="C8" i="20"/>
  <c r="BE63" i="3"/>
  <c r="BD63" i="3"/>
  <c r="BC63" i="3"/>
  <c r="BB63" i="3"/>
  <c r="BA63" i="3"/>
  <c r="AZ63" i="3"/>
  <c r="BE63" i="5"/>
  <c r="BD63" i="5"/>
  <c r="BC63" i="5"/>
  <c r="BB63" i="5"/>
  <c r="BA63" i="5"/>
  <c r="AZ63" i="5"/>
  <c r="BE63" i="9"/>
  <c r="BD63" i="9"/>
  <c r="BC63" i="9"/>
  <c r="BB63" i="9"/>
  <c r="BA63" i="9"/>
  <c r="AZ63" i="9"/>
  <c r="BE63" i="10"/>
  <c r="BD63" i="10"/>
  <c r="BC63" i="10"/>
  <c r="BB63" i="10"/>
  <c r="BA63" i="10"/>
  <c r="AZ63" i="10"/>
  <c r="BE63" i="11"/>
  <c r="BD63" i="11"/>
  <c r="BC63" i="11"/>
  <c r="BB63" i="11"/>
  <c r="BA63" i="11"/>
  <c r="AZ63" i="11"/>
  <c r="BE63" i="12"/>
  <c r="BD63" i="12"/>
  <c r="BC63" i="12"/>
  <c r="BB63" i="12"/>
  <c r="BA63" i="12"/>
  <c r="AZ63" i="12"/>
  <c r="BE63" i="13"/>
  <c r="BD63" i="13"/>
  <c r="BC63" i="13"/>
  <c r="BB63" i="13"/>
  <c r="BA63" i="13"/>
  <c r="AZ63" i="13"/>
  <c r="BE63" i="14"/>
  <c r="BD63" i="14"/>
  <c r="BC63" i="14"/>
  <c r="BB63" i="14"/>
  <c r="BA63" i="14"/>
  <c r="AZ63" i="14"/>
  <c r="BE57" i="3"/>
  <c r="BD57" i="3"/>
  <c r="BC57" i="3"/>
  <c r="BB57" i="3"/>
  <c r="BA57" i="3"/>
  <c r="AZ57" i="3"/>
  <c r="AY57" i="3"/>
  <c r="AX57" i="3"/>
  <c r="BE57" i="5"/>
  <c r="BD57" i="5"/>
  <c r="BC57" i="5"/>
  <c r="L25" i="15" s="1"/>
  <c r="BB57" i="5"/>
  <c r="BA57" i="5"/>
  <c r="AZ57" i="5"/>
  <c r="AX57" i="5"/>
  <c r="BE57" i="9"/>
  <c r="BD57" i="9"/>
  <c r="BC57" i="9"/>
  <c r="N25" i="15" s="1"/>
  <c r="BB57" i="9"/>
  <c r="BA57" i="9"/>
  <c r="AZ57" i="9"/>
  <c r="AY57" i="9"/>
  <c r="AX57" i="9"/>
  <c r="BE57" i="10"/>
  <c r="BD57" i="10"/>
  <c r="BC57" i="10"/>
  <c r="P25" i="15" s="1"/>
  <c r="BB57" i="10"/>
  <c r="BA57" i="10"/>
  <c r="AZ57" i="10"/>
  <c r="AY57" i="10"/>
  <c r="AX57" i="10"/>
  <c r="BE57" i="11"/>
  <c r="BD57" i="11"/>
  <c r="BC57" i="11"/>
  <c r="BB57" i="11"/>
  <c r="BA57" i="11"/>
  <c r="AZ57" i="11"/>
  <c r="AY57" i="11"/>
  <c r="AX57" i="11"/>
  <c r="BE57" i="12"/>
  <c r="BD57" i="12"/>
  <c r="BC57" i="12"/>
  <c r="BB57" i="12"/>
  <c r="BA57" i="12"/>
  <c r="AZ57" i="12"/>
  <c r="AY57" i="12"/>
  <c r="AX57" i="12"/>
  <c r="BE57" i="13"/>
  <c r="BD57" i="13"/>
  <c r="BC57" i="13"/>
  <c r="BB57" i="13"/>
  <c r="BA57" i="13"/>
  <c r="AZ57" i="13"/>
  <c r="AY57" i="13"/>
  <c r="AX57" i="13"/>
  <c r="BE57" i="14"/>
  <c r="BD57" i="14"/>
  <c r="BC57" i="14"/>
  <c r="J42" i="15" s="1"/>
  <c r="BB57" i="14"/>
  <c r="BA57" i="14"/>
  <c r="AZ57" i="14"/>
  <c r="AY57" i="14"/>
  <c r="AX57" i="14"/>
  <c r="BE55" i="3"/>
  <c r="BD55" i="3"/>
  <c r="BC55" i="3"/>
  <c r="BB55" i="3"/>
  <c r="BA55" i="3"/>
  <c r="AZ55" i="3"/>
  <c r="AY55" i="3"/>
  <c r="AX55" i="3"/>
  <c r="AW55" i="3"/>
  <c r="BE55" i="5"/>
  <c r="BD55" i="5"/>
  <c r="BC55" i="5"/>
  <c r="BB55" i="5"/>
  <c r="BA55" i="5"/>
  <c r="AZ55" i="5"/>
  <c r="AY55" i="5"/>
  <c r="AX55" i="5"/>
  <c r="AW55" i="5"/>
  <c r="BE55" i="9"/>
  <c r="BD55" i="9"/>
  <c r="BC55" i="9"/>
  <c r="BB55" i="9"/>
  <c r="BA55" i="9"/>
  <c r="AZ55" i="9"/>
  <c r="AY55" i="9"/>
  <c r="AX55" i="9"/>
  <c r="AW55" i="9"/>
  <c r="BE55" i="10"/>
  <c r="BD55" i="10"/>
  <c r="BC55" i="10"/>
  <c r="BB55" i="10"/>
  <c r="BA55" i="10"/>
  <c r="AZ55" i="10"/>
  <c r="AY55" i="10"/>
  <c r="AX55" i="10"/>
  <c r="AW55" i="10"/>
  <c r="BE55" i="11"/>
  <c r="BD55" i="11"/>
  <c r="BC55" i="11"/>
  <c r="BB55" i="11"/>
  <c r="BA55" i="11"/>
  <c r="AZ55" i="11"/>
  <c r="AY55" i="11"/>
  <c r="AX55" i="11"/>
  <c r="AW55" i="11"/>
  <c r="BE55" i="12"/>
  <c r="BD55" i="12"/>
  <c r="BC55" i="12"/>
  <c r="BB55" i="12"/>
  <c r="BA55" i="12"/>
  <c r="AZ55" i="12"/>
  <c r="AY55" i="12"/>
  <c r="AX55" i="12"/>
  <c r="AW55" i="12"/>
  <c r="BE55" i="13"/>
  <c r="BD55" i="13"/>
  <c r="BC55" i="13"/>
  <c r="BB55" i="13"/>
  <c r="BA55" i="13"/>
  <c r="AZ55" i="13"/>
  <c r="AY55" i="13"/>
  <c r="AX55" i="13"/>
  <c r="AW55" i="13"/>
  <c r="BE55" i="14"/>
  <c r="BD55" i="14"/>
  <c r="BC55" i="14"/>
  <c r="BB55" i="14"/>
  <c r="BA55" i="14"/>
  <c r="AZ55" i="14"/>
  <c r="AY55" i="14"/>
  <c r="AX55" i="14"/>
  <c r="AW55" i="14"/>
  <c r="AV57" i="3"/>
  <c r="AV57" i="5"/>
  <c r="AV57" i="9"/>
  <c r="AV57" i="10"/>
  <c r="AV57" i="11"/>
  <c r="AV57" i="12"/>
  <c r="AV57" i="13"/>
  <c r="AV57" i="14"/>
  <c r="AV55" i="3"/>
  <c r="AV55" i="5"/>
  <c r="AV55" i="9"/>
  <c r="AV55" i="10"/>
  <c r="AV55" i="11"/>
  <c r="AV55" i="12"/>
  <c r="AV55" i="13"/>
  <c r="AV55" i="14"/>
  <c r="AY63" i="3"/>
  <c r="AY63" i="5"/>
  <c r="AY63" i="9"/>
  <c r="AY63" i="10"/>
  <c r="AY63" i="11"/>
  <c r="AY63" i="12"/>
  <c r="AY63" i="13"/>
  <c r="AY63" i="14"/>
  <c r="AX63" i="3"/>
  <c r="AX63" i="5"/>
  <c r="AX63" i="9"/>
  <c r="AX63" i="10"/>
  <c r="AX63" i="11"/>
  <c r="AX63" i="12"/>
  <c r="AX63" i="13"/>
  <c r="AX63" i="14"/>
  <c r="AW63" i="3"/>
  <c r="AW63" i="5"/>
  <c r="AW63" i="9"/>
  <c r="AW63" i="10"/>
  <c r="AW63" i="11"/>
  <c r="AW63" i="12"/>
  <c r="AW63" i="13"/>
  <c r="AW63" i="14"/>
  <c r="AV63" i="3"/>
  <c r="AV63" i="5"/>
  <c r="AV63" i="9"/>
  <c r="AV63" i="10"/>
  <c r="AV63" i="11"/>
  <c r="AV63" i="12"/>
  <c r="AV63" i="13"/>
  <c r="AV63" i="14"/>
  <c r="AW53" i="3"/>
  <c r="AW51" i="3"/>
  <c r="AW49" i="3"/>
  <c r="AW53" i="5"/>
  <c r="AW51" i="5"/>
  <c r="AW49" i="5"/>
  <c r="AW53" i="9"/>
  <c r="AW51" i="9"/>
  <c r="AW49" i="9"/>
  <c r="AW53" i="10"/>
  <c r="AW51" i="10"/>
  <c r="AW49" i="10"/>
  <c r="AW53" i="11"/>
  <c r="AW51" i="11"/>
  <c r="AW49" i="11"/>
  <c r="AW53" i="12"/>
  <c r="AW51" i="12"/>
  <c r="AW49" i="12"/>
  <c r="AW53" i="13"/>
  <c r="AW51" i="13"/>
  <c r="AW49" i="13"/>
  <c r="AW53" i="14"/>
  <c r="AW51" i="14"/>
  <c r="AW49" i="14"/>
  <c r="J26" i="15"/>
  <c r="AW1" i="5"/>
  <c r="AW1" i="9" s="1"/>
  <c r="AW1" i="10" s="1"/>
  <c r="AW1" i="11" s="1"/>
  <c r="AW1" i="12" s="1"/>
  <c r="AW1" i="13" s="1"/>
  <c r="AW1" i="14" s="1"/>
  <c r="AU39" i="14"/>
  <c r="AU29" i="14"/>
  <c r="AU19" i="14"/>
  <c r="AU9" i="14"/>
  <c r="AS39" i="14"/>
  <c r="AS41" i="14" s="1"/>
  <c r="AS43" i="14" s="1"/>
  <c r="AS45" i="14" s="1"/>
  <c r="AS47" i="14" s="1"/>
  <c r="AS29" i="14"/>
  <c r="AS31" i="14" s="1"/>
  <c r="AS33" i="14" s="1"/>
  <c r="AS35" i="14" s="1"/>
  <c r="AS37" i="14" s="1"/>
  <c r="AS19" i="14"/>
  <c r="AS21" i="14" s="1"/>
  <c r="AS23" i="14" s="1"/>
  <c r="AS25" i="14" s="1"/>
  <c r="AS27" i="14" s="1"/>
  <c r="AS9" i="14"/>
  <c r="AS11" i="14" s="1"/>
  <c r="AS13" i="14" s="1"/>
  <c r="AS15" i="14" s="1"/>
  <c r="AS17" i="14" s="1"/>
  <c r="AU39" i="13"/>
  <c r="AU29" i="13"/>
  <c r="AU19" i="13"/>
  <c r="AU9" i="13"/>
  <c r="AS41" i="13"/>
  <c r="AS43" i="13" s="1"/>
  <c r="AS45" i="13" s="1"/>
  <c r="AS47" i="13" s="1"/>
  <c r="AS29" i="13"/>
  <c r="AS31" i="13" s="1"/>
  <c r="AS33" i="13" s="1"/>
  <c r="AS35" i="13" s="1"/>
  <c r="AS37" i="13" s="1"/>
  <c r="AS19" i="13"/>
  <c r="AU21" i="13" s="1"/>
  <c r="AS9" i="13"/>
  <c r="AS11" i="13" s="1"/>
  <c r="AS13" i="13" s="1"/>
  <c r="AS15" i="13" s="1"/>
  <c r="AS17" i="13" s="1"/>
  <c r="AU39" i="12"/>
  <c r="AU29" i="12"/>
  <c r="AU19" i="12"/>
  <c r="AU9" i="12"/>
  <c r="AS41" i="12"/>
  <c r="AS43" i="12" s="1"/>
  <c r="AS45" i="12" s="1"/>
  <c r="AS47" i="12" s="1"/>
  <c r="AS29" i="12"/>
  <c r="AS31" i="12" s="1"/>
  <c r="AS33" i="12" s="1"/>
  <c r="AS35" i="12" s="1"/>
  <c r="AS37" i="12" s="1"/>
  <c r="AS19" i="12"/>
  <c r="AS21" i="12" s="1"/>
  <c r="AS23" i="12" s="1"/>
  <c r="AS25" i="12" s="1"/>
  <c r="AS27" i="12" s="1"/>
  <c r="AS9" i="12"/>
  <c r="AS11" i="12" s="1"/>
  <c r="AS13" i="12" s="1"/>
  <c r="AS15" i="12" s="1"/>
  <c r="AS17" i="12" s="1"/>
  <c r="AU39" i="11"/>
  <c r="AU29" i="11"/>
  <c r="AU19" i="11"/>
  <c r="AU9" i="11"/>
  <c r="AS41" i="11"/>
  <c r="AS43" i="11" s="1"/>
  <c r="AS45" i="11" s="1"/>
  <c r="AS47" i="11" s="1"/>
  <c r="AS29" i="11"/>
  <c r="AS31" i="11" s="1"/>
  <c r="AS33" i="11" s="1"/>
  <c r="AS35" i="11" s="1"/>
  <c r="AS37" i="11" s="1"/>
  <c r="AS19" i="11"/>
  <c r="AS21" i="11" s="1"/>
  <c r="AS23" i="11" s="1"/>
  <c r="AS25" i="11" s="1"/>
  <c r="AS27" i="11" s="1"/>
  <c r="AS9" i="11"/>
  <c r="AS11" i="11" s="1"/>
  <c r="AS13" i="11" s="1"/>
  <c r="AS15" i="11" s="1"/>
  <c r="AS17" i="11" s="1"/>
  <c r="AU39" i="10"/>
  <c r="AU29" i="10"/>
  <c r="AU19" i="10"/>
  <c r="AU9" i="10"/>
  <c r="AS41" i="10"/>
  <c r="AS43" i="10" s="1"/>
  <c r="AS45" i="10" s="1"/>
  <c r="AS47" i="10" s="1"/>
  <c r="AS29" i="10"/>
  <c r="AS31" i="10" s="1"/>
  <c r="AS33" i="10" s="1"/>
  <c r="AS35" i="10" s="1"/>
  <c r="AS37" i="10" s="1"/>
  <c r="AS19" i="10"/>
  <c r="AS21" i="10" s="1"/>
  <c r="AS23" i="10" s="1"/>
  <c r="AS25" i="10" s="1"/>
  <c r="AS27" i="10" s="1"/>
  <c r="AS9" i="10"/>
  <c r="AS11" i="10" s="1"/>
  <c r="AS13" i="10" s="1"/>
  <c r="AS15" i="10" s="1"/>
  <c r="AS17" i="10" s="1"/>
  <c r="AU39" i="9"/>
  <c r="AU29" i="9"/>
  <c r="AU19" i="9"/>
  <c r="AU9" i="9"/>
  <c r="AS41" i="9"/>
  <c r="AS43" i="9" s="1"/>
  <c r="AS45" i="9" s="1"/>
  <c r="AS47" i="9" s="1"/>
  <c r="AS29" i="9"/>
  <c r="AS31" i="9" s="1"/>
  <c r="AS33" i="9" s="1"/>
  <c r="AS35" i="9" s="1"/>
  <c r="AS37" i="9" s="1"/>
  <c r="AS19" i="9"/>
  <c r="AS21" i="9" s="1"/>
  <c r="AS23" i="9" s="1"/>
  <c r="AS25" i="9" s="1"/>
  <c r="AS27" i="9" s="1"/>
  <c r="AS9" i="9"/>
  <c r="AS11" i="9" s="1"/>
  <c r="AS13" i="9" s="1"/>
  <c r="AS15" i="9" s="1"/>
  <c r="AS17" i="9" s="1"/>
  <c r="AU39" i="5"/>
  <c r="AU29" i="5"/>
  <c r="AU19" i="5"/>
  <c r="AU9" i="5"/>
  <c r="AS41" i="5"/>
  <c r="AS43" i="5" s="1"/>
  <c r="AS45" i="5" s="1"/>
  <c r="AS47" i="5" s="1"/>
  <c r="AS29" i="5"/>
  <c r="AS31" i="5" s="1"/>
  <c r="AS33" i="5" s="1"/>
  <c r="AS35" i="5" s="1"/>
  <c r="AS37" i="5" s="1"/>
  <c r="AS19" i="5"/>
  <c r="AS21" i="5" s="1"/>
  <c r="AS23" i="5" s="1"/>
  <c r="AS25" i="5" s="1"/>
  <c r="AS27" i="5" s="1"/>
  <c r="AS9" i="5"/>
  <c r="AS11" i="5" s="1"/>
  <c r="AS13" i="5" s="1"/>
  <c r="AS15" i="5" s="1"/>
  <c r="AS17" i="5" s="1"/>
  <c r="AU39" i="3"/>
  <c r="AU29" i="3"/>
  <c r="AU19" i="3"/>
  <c r="AU9" i="3"/>
  <c r="AS41" i="3"/>
  <c r="AS43" i="3" s="1"/>
  <c r="AS45" i="3" s="1"/>
  <c r="AS47" i="3" s="1"/>
  <c r="AS29" i="3"/>
  <c r="AS31" i="3" s="1"/>
  <c r="AS33" i="3" s="1"/>
  <c r="AS35" i="3" s="1"/>
  <c r="AS37" i="3" s="1"/>
  <c r="AS19" i="3"/>
  <c r="AS21" i="3" s="1"/>
  <c r="AS9" i="3"/>
  <c r="AS11" i="3" s="1"/>
  <c r="AS13" i="3" s="1"/>
  <c r="AS15" i="3" s="1"/>
  <c r="AS17" i="3" s="1"/>
  <c r="AS51" i="3"/>
  <c r="P36" i="20" l="1"/>
  <c r="AU53" i="12"/>
  <c r="AU53" i="13"/>
  <c r="AU53" i="3"/>
  <c r="AU53" i="9"/>
  <c r="AU53" i="11"/>
  <c r="AU53" i="5"/>
  <c r="AU53" i="10"/>
  <c r="AU53" i="14"/>
  <c r="AS53" i="3"/>
  <c r="F37" i="20"/>
  <c r="N37" i="20" s="1"/>
  <c r="D45" i="20"/>
  <c r="L20" i="20"/>
  <c r="R20" i="20" s="1"/>
  <c r="T20" i="20" s="1"/>
  <c r="T28" i="20" s="1"/>
  <c r="J37" i="20"/>
  <c r="J45" i="20" s="1"/>
  <c r="N20" i="20"/>
  <c r="N28" i="20" s="1"/>
  <c r="P20" i="20"/>
  <c r="P28" i="20" s="1"/>
  <c r="AU21" i="10"/>
  <c r="AU11" i="12"/>
  <c r="AU21" i="11"/>
  <c r="AU21" i="12"/>
  <c r="AU21" i="5"/>
  <c r="AU11" i="13"/>
  <c r="AU31" i="12"/>
  <c r="AU31" i="5"/>
  <c r="AU21" i="9"/>
  <c r="AS21" i="13"/>
  <c r="AS23" i="13" s="1"/>
  <c r="AS25" i="13" s="1"/>
  <c r="AS27" i="13" s="1"/>
  <c r="AU31" i="13"/>
  <c r="AU11" i="14"/>
  <c r="AU41" i="9"/>
  <c r="AU41" i="11"/>
  <c r="AU11" i="9"/>
  <c r="AU31" i="10"/>
  <c r="AU11" i="11"/>
  <c r="AU41" i="13"/>
  <c r="AU21" i="14"/>
  <c r="AU41" i="10"/>
  <c r="AU31" i="14"/>
  <c r="AU41" i="12"/>
  <c r="AU41" i="5"/>
  <c r="AU11" i="5"/>
  <c r="AU31" i="9"/>
  <c r="AU11" i="10"/>
  <c r="AU31" i="11"/>
  <c r="AU41" i="14"/>
  <c r="AS23" i="3"/>
  <c r="AS25" i="3" s="1"/>
  <c r="AS27" i="3" s="1"/>
  <c r="AU31" i="3"/>
  <c r="AU41" i="3"/>
  <c r="AU11" i="3"/>
  <c r="AU33" i="14"/>
  <c r="AU23" i="14"/>
  <c r="AU25" i="14"/>
  <c r="AU17" i="14"/>
  <c r="AU35" i="14"/>
  <c r="AU37" i="14"/>
  <c r="AU33" i="13"/>
  <c r="AU27" i="14"/>
  <c r="AU43" i="14"/>
  <c r="AU13" i="14"/>
  <c r="AU45" i="14"/>
  <c r="AU15" i="14"/>
  <c r="AU47" i="14"/>
  <c r="AU35" i="13"/>
  <c r="AU13" i="13"/>
  <c r="AU17" i="13"/>
  <c r="AU23" i="12"/>
  <c r="AU37" i="13"/>
  <c r="AU43" i="13"/>
  <c r="AU45" i="13"/>
  <c r="AU13" i="12"/>
  <c r="AU15" i="13"/>
  <c r="AU47" i="13"/>
  <c r="AU33" i="12"/>
  <c r="AU17" i="12"/>
  <c r="AU23" i="11"/>
  <c r="AU35" i="12"/>
  <c r="AU37" i="12"/>
  <c r="AU33" i="11"/>
  <c r="AU25" i="12"/>
  <c r="AU27" i="12"/>
  <c r="AU43" i="12"/>
  <c r="AU45" i="12"/>
  <c r="AU15" i="12"/>
  <c r="AU47" i="12"/>
  <c r="AU23" i="10"/>
  <c r="AU35" i="11"/>
  <c r="AU37" i="11"/>
  <c r="AU25" i="11"/>
  <c r="AU17" i="11"/>
  <c r="AU27" i="11"/>
  <c r="AU43" i="11"/>
  <c r="AU13" i="11"/>
  <c r="AU45" i="11"/>
  <c r="AU15" i="11"/>
  <c r="AU47" i="11"/>
  <c r="AU33" i="10"/>
  <c r="AU17" i="10"/>
  <c r="AU35" i="10"/>
  <c r="AU23" i="9"/>
  <c r="AU37" i="10"/>
  <c r="AU25" i="10"/>
  <c r="AU33" i="9"/>
  <c r="AU27" i="10"/>
  <c r="AU43" i="10"/>
  <c r="AU13" i="10"/>
  <c r="AU45" i="10"/>
  <c r="AU15" i="10"/>
  <c r="AU47" i="10"/>
  <c r="AU13" i="9"/>
  <c r="AU17" i="9"/>
  <c r="AU35" i="9"/>
  <c r="AU37" i="9"/>
  <c r="AU25" i="9"/>
  <c r="AU27" i="9"/>
  <c r="AU43" i="9"/>
  <c r="AU45" i="9"/>
  <c r="AU15" i="9"/>
  <c r="AU47" i="9"/>
  <c r="AU13" i="5"/>
  <c r="AU17" i="5"/>
  <c r="AU33" i="5"/>
  <c r="AU35" i="5"/>
  <c r="AU25" i="5"/>
  <c r="AU27" i="5"/>
  <c r="AU43" i="5"/>
  <c r="AU45" i="5"/>
  <c r="AU37" i="5"/>
  <c r="AU23" i="5"/>
  <c r="AU15" i="5"/>
  <c r="AU47" i="5"/>
  <c r="AU47" i="3"/>
  <c r="AU15" i="3"/>
  <c r="AU35" i="3"/>
  <c r="AU23" i="3"/>
  <c r="AU17" i="3"/>
  <c r="AU33" i="3"/>
  <c r="AU37" i="3"/>
  <c r="AU43" i="3"/>
  <c r="AU13" i="3"/>
  <c r="AU45" i="3"/>
  <c r="E11" i="19"/>
  <c r="C5" i="19"/>
  <c r="E10" i="18"/>
  <c r="C5" i="18"/>
  <c r="E9" i="17"/>
  <c r="D9" i="17"/>
  <c r="C9" i="17"/>
  <c r="C5" i="17"/>
  <c r="C8" i="16"/>
  <c r="N40" i="15"/>
  <c r="R23" i="15"/>
  <c r="AK50" i="12"/>
  <c r="AK50" i="10"/>
  <c r="AK31" i="10"/>
  <c r="AJ106" i="14"/>
  <c r="AI106" i="14"/>
  <c r="AH106" i="14"/>
  <c r="AG106" i="14"/>
  <c r="AF106" i="14"/>
  <c r="AE106" i="14"/>
  <c r="AD106" i="14"/>
  <c r="AC106" i="14"/>
  <c r="AB106" i="14"/>
  <c r="AA106" i="14"/>
  <c r="Z106" i="14"/>
  <c r="Y106" i="14"/>
  <c r="X106" i="14"/>
  <c r="W106" i="14"/>
  <c r="V106" i="14"/>
  <c r="U106" i="14"/>
  <c r="T106" i="14"/>
  <c r="S106" i="14"/>
  <c r="R106" i="14"/>
  <c r="Q106" i="14"/>
  <c r="P106" i="14"/>
  <c r="O106" i="14"/>
  <c r="N106" i="14"/>
  <c r="M106" i="14"/>
  <c r="L106" i="14"/>
  <c r="K106" i="14"/>
  <c r="J106" i="14"/>
  <c r="I106" i="14"/>
  <c r="H106" i="14"/>
  <c r="G106" i="14"/>
  <c r="F106" i="14"/>
  <c r="AJ105" i="14"/>
  <c r="AI105" i="14"/>
  <c r="AH105" i="14"/>
  <c r="AG105" i="14"/>
  <c r="AF105" i="14"/>
  <c r="AE105" i="14"/>
  <c r="AD105" i="14"/>
  <c r="AC105" i="14"/>
  <c r="AB105" i="14"/>
  <c r="AA105" i="14"/>
  <c r="Z105" i="14"/>
  <c r="Y105" i="14"/>
  <c r="X105" i="14"/>
  <c r="W105" i="14"/>
  <c r="V105" i="14"/>
  <c r="U105" i="14"/>
  <c r="T105" i="14"/>
  <c r="S105" i="14"/>
  <c r="R105" i="14"/>
  <c r="Q105" i="14"/>
  <c r="P105" i="14"/>
  <c r="O105" i="14"/>
  <c r="N105" i="14"/>
  <c r="M105" i="14"/>
  <c r="L105" i="14"/>
  <c r="K105" i="14"/>
  <c r="J105" i="14"/>
  <c r="I105" i="14"/>
  <c r="H105" i="14"/>
  <c r="G105" i="14"/>
  <c r="F105" i="14"/>
  <c r="AJ104" i="14"/>
  <c r="AI104" i="14"/>
  <c r="AH104" i="14"/>
  <c r="AG104" i="14"/>
  <c r="AF104" i="14"/>
  <c r="AE104" i="14"/>
  <c r="AD104" i="14"/>
  <c r="AC104" i="14"/>
  <c r="AB104" i="14"/>
  <c r="AA104" i="14"/>
  <c r="Z104" i="14"/>
  <c r="Y104" i="14"/>
  <c r="X104" i="14"/>
  <c r="W104" i="14"/>
  <c r="V104" i="14"/>
  <c r="U104" i="14"/>
  <c r="T104" i="14"/>
  <c r="S104" i="14"/>
  <c r="R104" i="14"/>
  <c r="Q104" i="14"/>
  <c r="P104" i="14"/>
  <c r="O104" i="14"/>
  <c r="N104" i="14"/>
  <c r="M104" i="14"/>
  <c r="L104" i="14"/>
  <c r="K104" i="14"/>
  <c r="J104" i="14"/>
  <c r="I104" i="14"/>
  <c r="H104" i="14"/>
  <c r="G104" i="14"/>
  <c r="F104" i="14"/>
  <c r="AJ103" i="14"/>
  <c r="AI103" i="14"/>
  <c r="AH103" i="14"/>
  <c r="AG103" i="14"/>
  <c r="AF103" i="14"/>
  <c r="AE103" i="14"/>
  <c r="AD103" i="14"/>
  <c r="AC103" i="14"/>
  <c r="AB103" i="14"/>
  <c r="AA103" i="14"/>
  <c r="Z103" i="14"/>
  <c r="Y103" i="14"/>
  <c r="X103" i="14"/>
  <c r="W103" i="14"/>
  <c r="V103" i="14"/>
  <c r="U103" i="14"/>
  <c r="T103" i="14"/>
  <c r="S103" i="14"/>
  <c r="R103" i="14"/>
  <c r="Q103" i="14"/>
  <c r="P103" i="14"/>
  <c r="O103" i="14"/>
  <c r="N103" i="14"/>
  <c r="M103" i="14"/>
  <c r="L103" i="14"/>
  <c r="K103" i="14"/>
  <c r="J103" i="14"/>
  <c r="I103" i="14"/>
  <c r="H103" i="14"/>
  <c r="G103" i="14"/>
  <c r="F103" i="14"/>
  <c r="AJ102" i="14"/>
  <c r="AI102" i="14"/>
  <c r="AH102" i="14"/>
  <c r="AG102" i="14"/>
  <c r="AF102" i="14"/>
  <c r="AE102" i="14"/>
  <c r="AD102" i="14"/>
  <c r="AC102" i="14"/>
  <c r="AB102" i="14"/>
  <c r="AA102" i="14"/>
  <c r="Z102" i="14"/>
  <c r="Y102" i="14"/>
  <c r="X102" i="14"/>
  <c r="W102" i="14"/>
  <c r="V102" i="14"/>
  <c r="U102" i="14"/>
  <c r="T102" i="14"/>
  <c r="S102" i="14"/>
  <c r="R102" i="14"/>
  <c r="Q102" i="14"/>
  <c r="P102" i="14"/>
  <c r="O102" i="14"/>
  <c r="N102" i="14"/>
  <c r="M102" i="14"/>
  <c r="L102" i="14"/>
  <c r="K102" i="14"/>
  <c r="J102" i="14"/>
  <c r="I102" i="14"/>
  <c r="H102" i="14"/>
  <c r="G102" i="14"/>
  <c r="F102" i="14"/>
  <c r="AJ101" i="14"/>
  <c r="AI101" i="14"/>
  <c r="AH101" i="14"/>
  <c r="AG101" i="14"/>
  <c r="AF101" i="14"/>
  <c r="AE101" i="14"/>
  <c r="AD101" i="14"/>
  <c r="AC101" i="14"/>
  <c r="AB101" i="14"/>
  <c r="AA101" i="14"/>
  <c r="Z101" i="14"/>
  <c r="Y101" i="14"/>
  <c r="X101" i="14"/>
  <c r="W101" i="14"/>
  <c r="V101" i="14"/>
  <c r="U101" i="14"/>
  <c r="T101" i="14"/>
  <c r="S101" i="14"/>
  <c r="R101" i="14"/>
  <c r="Q101" i="14"/>
  <c r="P101" i="14"/>
  <c r="O101" i="14"/>
  <c r="N101" i="14"/>
  <c r="M101" i="14"/>
  <c r="L101" i="14"/>
  <c r="K101" i="14"/>
  <c r="J101" i="14"/>
  <c r="I101" i="14"/>
  <c r="H101" i="14"/>
  <c r="G101" i="14"/>
  <c r="F101" i="14"/>
  <c r="AJ100" i="14"/>
  <c r="AI100" i="14"/>
  <c r="AH100" i="14"/>
  <c r="AG100" i="14"/>
  <c r="AF100" i="14"/>
  <c r="AE100" i="14"/>
  <c r="AD100" i="14"/>
  <c r="AC100" i="14"/>
  <c r="AB100" i="14"/>
  <c r="AA100" i="14"/>
  <c r="Z100" i="14"/>
  <c r="Y100" i="14"/>
  <c r="X100" i="14"/>
  <c r="W100" i="14"/>
  <c r="V100" i="14"/>
  <c r="U100" i="14"/>
  <c r="T100" i="14"/>
  <c r="S100" i="14"/>
  <c r="R100" i="14"/>
  <c r="Q100" i="14"/>
  <c r="P100" i="14"/>
  <c r="O100" i="14"/>
  <c r="N100" i="14"/>
  <c r="M100" i="14"/>
  <c r="L100" i="14"/>
  <c r="K100" i="14"/>
  <c r="J100" i="14"/>
  <c r="I100" i="14"/>
  <c r="H100" i="14"/>
  <c r="G100" i="14"/>
  <c r="F100" i="14"/>
  <c r="AJ99" i="14"/>
  <c r="AI99" i="14"/>
  <c r="AH99" i="14"/>
  <c r="AG99" i="14"/>
  <c r="AF99" i="14"/>
  <c r="AE99" i="14"/>
  <c r="AD99" i="14"/>
  <c r="AC99" i="14"/>
  <c r="AB99" i="14"/>
  <c r="AA99" i="14"/>
  <c r="Z99" i="14"/>
  <c r="Y99" i="14"/>
  <c r="X99" i="14"/>
  <c r="W99" i="14"/>
  <c r="V99" i="14"/>
  <c r="U99" i="14"/>
  <c r="T99" i="14"/>
  <c r="S99" i="14"/>
  <c r="R99" i="14"/>
  <c r="Q99" i="14"/>
  <c r="P99" i="14"/>
  <c r="O99" i="14"/>
  <c r="N99" i="14"/>
  <c r="M99" i="14"/>
  <c r="L99" i="14"/>
  <c r="K99" i="14"/>
  <c r="J99" i="14"/>
  <c r="I99" i="14"/>
  <c r="H99" i="14"/>
  <c r="G99" i="14"/>
  <c r="F99"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AJ97" i="14"/>
  <c r="AI97" i="14"/>
  <c r="AH97" i="14"/>
  <c r="AG97" i="14"/>
  <c r="AF97" i="14"/>
  <c r="AE97"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AJ95" i="14"/>
  <c r="AI95" i="14"/>
  <c r="AH95" i="14"/>
  <c r="AG95" i="14"/>
  <c r="AF95" i="14"/>
  <c r="AE95" i="14"/>
  <c r="AD95" i="14"/>
  <c r="AC95" i="14"/>
  <c r="AB95" i="14"/>
  <c r="AA95" i="14"/>
  <c r="Z95" i="14"/>
  <c r="Y95" i="14"/>
  <c r="X95" i="14"/>
  <c r="W95" i="14"/>
  <c r="V95" i="14"/>
  <c r="U95" i="14"/>
  <c r="T95" i="14"/>
  <c r="S95" i="14"/>
  <c r="R95" i="14"/>
  <c r="Q95" i="14"/>
  <c r="P95" i="14"/>
  <c r="O95" i="14"/>
  <c r="N95" i="14"/>
  <c r="M95" i="14"/>
  <c r="L95" i="14"/>
  <c r="K95" i="14"/>
  <c r="J95" i="14"/>
  <c r="I95" i="14"/>
  <c r="H95" i="14"/>
  <c r="G95" i="14"/>
  <c r="F95" i="14"/>
  <c r="AJ94" i="14"/>
  <c r="AI94" i="14"/>
  <c r="AH94" i="14"/>
  <c r="AG94" i="14"/>
  <c r="AF94" i="14"/>
  <c r="AE94"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AJ93" i="14"/>
  <c r="AI93" i="14"/>
  <c r="AH93" i="14"/>
  <c r="AG93" i="14"/>
  <c r="AF93" i="14"/>
  <c r="AE93" i="14"/>
  <c r="AD93" i="14"/>
  <c r="AC93" i="14"/>
  <c r="AB93" i="14"/>
  <c r="AA93" i="14"/>
  <c r="Z93" i="14"/>
  <c r="Y93" i="14"/>
  <c r="X93" i="14"/>
  <c r="W93" i="14"/>
  <c r="V93" i="14"/>
  <c r="U93" i="14"/>
  <c r="T93" i="14"/>
  <c r="S93" i="14"/>
  <c r="R93" i="14"/>
  <c r="Q93" i="14"/>
  <c r="P93" i="14"/>
  <c r="O93" i="14"/>
  <c r="N93" i="14"/>
  <c r="M93" i="14"/>
  <c r="L93" i="14"/>
  <c r="K93" i="14"/>
  <c r="J93" i="14"/>
  <c r="I93" i="14"/>
  <c r="H93" i="14"/>
  <c r="G93" i="14"/>
  <c r="F93" i="14"/>
  <c r="AJ92" i="14"/>
  <c r="AI92" i="14"/>
  <c r="AH92" i="14"/>
  <c r="AG92" i="14"/>
  <c r="AF92" i="14"/>
  <c r="AE92" i="14"/>
  <c r="AD92" i="14"/>
  <c r="AC92" i="14"/>
  <c r="AB92" i="14"/>
  <c r="AA92" i="14"/>
  <c r="Z92" i="14"/>
  <c r="Y92" i="14"/>
  <c r="X92" i="14"/>
  <c r="W92" i="14"/>
  <c r="V92" i="14"/>
  <c r="U92" i="14"/>
  <c r="T92" i="14"/>
  <c r="S92" i="14"/>
  <c r="R92" i="14"/>
  <c r="Q92" i="14"/>
  <c r="P92" i="14"/>
  <c r="O92" i="14"/>
  <c r="N92" i="14"/>
  <c r="M92" i="14"/>
  <c r="L92" i="14"/>
  <c r="K92" i="14"/>
  <c r="J92" i="14"/>
  <c r="I92" i="14"/>
  <c r="H92" i="14"/>
  <c r="G92" i="14"/>
  <c r="F92"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BE62" i="14"/>
  <c r="J44" i="19" s="1"/>
  <c r="BD62" i="14"/>
  <c r="J43" i="19" s="1"/>
  <c r="BC62" i="14"/>
  <c r="BB62" i="14"/>
  <c r="J42" i="19" s="1"/>
  <c r="BA62" i="14"/>
  <c r="J41" i="19" s="1"/>
  <c r="AZ62" i="14"/>
  <c r="J39" i="19" s="1"/>
  <c r="AX62" i="14"/>
  <c r="AV62" i="14"/>
  <c r="BE61" i="14"/>
  <c r="J43" i="18" s="1"/>
  <c r="BD61" i="14"/>
  <c r="J42" i="18" s="1"/>
  <c r="BC61" i="14"/>
  <c r="BB61" i="14"/>
  <c r="BA61" i="14"/>
  <c r="AZ61" i="14"/>
  <c r="AX61" i="14"/>
  <c r="AV61" i="14"/>
  <c r="W53" i="14"/>
  <c r="BE60" i="14"/>
  <c r="J44" i="17" s="1"/>
  <c r="BD60" i="14"/>
  <c r="J43" i="17" s="1"/>
  <c r="BC60" i="14"/>
  <c r="J42" i="17" s="1"/>
  <c r="BB60" i="14"/>
  <c r="J41" i="17" s="1"/>
  <c r="AZ60" i="14"/>
  <c r="AX60" i="14"/>
  <c r="AV60" i="14"/>
  <c r="BE59" i="14"/>
  <c r="BD59" i="14"/>
  <c r="BC59" i="14"/>
  <c r="BB59" i="14"/>
  <c r="J41" i="16" s="1"/>
  <c r="AZ59" i="14"/>
  <c r="AY59" i="14"/>
  <c r="AX59" i="14"/>
  <c r="AV59"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AY47" i="14"/>
  <c r="AW47" i="14"/>
  <c r="AY45" i="14"/>
  <c r="AW45" i="14"/>
  <c r="AY43" i="14"/>
  <c r="AW43" i="14"/>
  <c r="AY41" i="14"/>
  <c r="AW41" i="14"/>
  <c r="AY39" i="14"/>
  <c r="AW39" i="14"/>
  <c r="AY37" i="14"/>
  <c r="AW37" i="14"/>
  <c r="AY35" i="14"/>
  <c r="AW35" i="14"/>
  <c r="AY33" i="14"/>
  <c r="AW33" i="14"/>
  <c r="AY31" i="14"/>
  <c r="AW31" i="14"/>
  <c r="AK31" i="14"/>
  <c r="AK32" i="14" s="1"/>
  <c r="AJ31" i="14"/>
  <c r="AI31" i="14"/>
  <c r="AI32" i="14" s="1"/>
  <c r="AH31" i="14"/>
  <c r="AG31" i="14"/>
  <c r="AF31" i="14"/>
  <c r="AE31" i="14"/>
  <c r="AD31" i="14"/>
  <c r="AC31" i="14"/>
  <c r="AC32" i="14" s="1"/>
  <c r="AB31" i="14"/>
  <c r="AA31" i="14"/>
  <c r="AA32" i="14" s="1"/>
  <c r="Z31" i="14"/>
  <c r="Y31" i="14"/>
  <c r="X31" i="14"/>
  <c r="W31" i="14"/>
  <c r="V31" i="14"/>
  <c r="U31" i="14"/>
  <c r="U32" i="14" s="1"/>
  <c r="T31" i="14"/>
  <c r="S31" i="14"/>
  <c r="R31" i="14"/>
  <c r="Q31" i="14"/>
  <c r="P31" i="14"/>
  <c r="O31" i="14"/>
  <c r="N31" i="14"/>
  <c r="M31" i="14"/>
  <c r="M32" i="14" s="1"/>
  <c r="L31" i="14"/>
  <c r="K31" i="14"/>
  <c r="J31" i="14"/>
  <c r="I31" i="14"/>
  <c r="H31" i="14"/>
  <c r="G31" i="14"/>
  <c r="CA30" i="14"/>
  <c r="AM30" i="14"/>
  <c r="AL30" i="14"/>
  <c r="CA29" i="14"/>
  <c r="AY29" i="14"/>
  <c r="AW29" i="14"/>
  <c r="AM29" i="14"/>
  <c r="AL29" i="14"/>
  <c r="CA28" i="14"/>
  <c r="AM28" i="14"/>
  <c r="AL28" i="14"/>
  <c r="CA27" i="14"/>
  <c r="BA27" i="14"/>
  <c r="AY27" i="14"/>
  <c r="AM27" i="14"/>
  <c r="AL27" i="14"/>
  <c r="CA26" i="14"/>
  <c r="AM26" i="14"/>
  <c r="AL26" i="14"/>
  <c r="CA25" i="14"/>
  <c r="BA25" i="14"/>
  <c r="AY25" i="14"/>
  <c r="AM25" i="14"/>
  <c r="AL25" i="14"/>
  <c r="CA24" i="14"/>
  <c r="AM24" i="14"/>
  <c r="AL24" i="14"/>
  <c r="CA23" i="14"/>
  <c r="BA23" i="14"/>
  <c r="AY23" i="14"/>
  <c r="AM23" i="14"/>
  <c r="AL23" i="14"/>
  <c r="CA22" i="14"/>
  <c r="AM22" i="14"/>
  <c r="AL22" i="14"/>
  <c r="CA21" i="14"/>
  <c r="BA21" i="14"/>
  <c r="AY21" i="14"/>
  <c r="AM21" i="14"/>
  <c r="AL21" i="14"/>
  <c r="CA20" i="14"/>
  <c r="AM20" i="14"/>
  <c r="AL20" i="14"/>
  <c r="CA19" i="14"/>
  <c r="BA19" i="14"/>
  <c r="AY19" i="14"/>
  <c r="AM19" i="14"/>
  <c r="AL19" i="14"/>
  <c r="CA18" i="14"/>
  <c r="AM18" i="14"/>
  <c r="AL18" i="14"/>
  <c r="CA17" i="14"/>
  <c r="BA17" i="14"/>
  <c r="AW17" i="14"/>
  <c r="AM17" i="14"/>
  <c r="AL17" i="14"/>
  <c r="CA16" i="14"/>
  <c r="AM16" i="14"/>
  <c r="AL16" i="14"/>
  <c r="CA15" i="14"/>
  <c r="BA15" i="14"/>
  <c r="AW15" i="14"/>
  <c r="AM15" i="14"/>
  <c r="AL15" i="14"/>
  <c r="CA14" i="14"/>
  <c r="AM14" i="14"/>
  <c r="AL14" i="14"/>
  <c r="CA13" i="14"/>
  <c r="BA13" i="14"/>
  <c r="AW13" i="14"/>
  <c r="AM13" i="14"/>
  <c r="AL13" i="14"/>
  <c r="CA12" i="14"/>
  <c r="AM12" i="14"/>
  <c r="AL12" i="14"/>
  <c r="CA11" i="14"/>
  <c r="BA11" i="14"/>
  <c r="AW11" i="14"/>
  <c r="AM11" i="14"/>
  <c r="AL11" i="14"/>
  <c r="BJ9" i="14"/>
  <c r="BM12" i="14" s="1"/>
  <c r="BA9" i="14"/>
  <c r="AW9" i="14"/>
  <c r="BE5" i="14"/>
  <c r="BE3" i="14"/>
  <c r="AS3" i="14"/>
  <c r="AJ106" i="13"/>
  <c r="AI106" i="13"/>
  <c r="AH106" i="13"/>
  <c r="AG106" i="13"/>
  <c r="AF106" i="13"/>
  <c r="AE106" i="13"/>
  <c r="AD106" i="13"/>
  <c r="AC106" i="13"/>
  <c r="AB106" i="13"/>
  <c r="AA106" i="13"/>
  <c r="Z106" i="13"/>
  <c r="Y106" i="13"/>
  <c r="X106" i="13"/>
  <c r="W106" i="13"/>
  <c r="V106" i="13"/>
  <c r="U106" i="13"/>
  <c r="T106" i="13"/>
  <c r="S106" i="13"/>
  <c r="R106" i="13"/>
  <c r="Q106" i="13"/>
  <c r="P106" i="13"/>
  <c r="O106" i="13"/>
  <c r="N106" i="13"/>
  <c r="M106" i="13"/>
  <c r="L106" i="13"/>
  <c r="K106" i="13"/>
  <c r="J106" i="13"/>
  <c r="I106" i="13"/>
  <c r="H106" i="13"/>
  <c r="G106" i="13"/>
  <c r="F106" i="13"/>
  <c r="AJ105" i="13"/>
  <c r="AI105" i="13"/>
  <c r="AH105" i="13"/>
  <c r="AG105" i="13"/>
  <c r="AF105" i="13"/>
  <c r="AE105" i="13"/>
  <c r="AD105" i="13"/>
  <c r="AC105" i="13"/>
  <c r="AB105" i="13"/>
  <c r="AA105" i="13"/>
  <c r="Z105" i="13"/>
  <c r="Y105" i="13"/>
  <c r="X105" i="13"/>
  <c r="W105" i="13"/>
  <c r="V105" i="13"/>
  <c r="U105" i="13"/>
  <c r="T105" i="13"/>
  <c r="S105" i="13"/>
  <c r="R105" i="13"/>
  <c r="Q105" i="13"/>
  <c r="P105" i="13"/>
  <c r="O105" i="13"/>
  <c r="N105" i="13"/>
  <c r="M105" i="13"/>
  <c r="L105" i="13"/>
  <c r="K105" i="13"/>
  <c r="J105" i="13"/>
  <c r="I105" i="13"/>
  <c r="H105" i="13"/>
  <c r="G105" i="13"/>
  <c r="F105" i="13"/>
  <c r="AJ104" i="13"/>
  <c r="AI104" i="13"/>
  <c r="AH104" i="13"/>
  <c r="AG104" i="13"/>
  <c r="AF104" i="13"/>
  <c r="AE104" i="13"/>
  <c r="AD104" i="13"/>
  <c r="AC104" i="13"/>
  <c r="AB104" i="13"/>
  <c r="AA104" i="13"/>
  <c r="Z104" i="13"/>
  <c r="Y104" i="13"/>
  <c r="X104" i="13"/>
  <c r="W104" i="13"/>
  <c r="V104" i="13"/>
  <c r="U104" i="13"/>
  <c r="T104" i="13"/>
  <c r="S104" i="13"/>
  <c r="R104" i="13"/>
  <c r="Q104" i="13"/>
  <c r="P104" i="13"/>
  <c r="O104" i="13"/>
  <c r="N104" i="13"/>
  <c r="M104" i="13"/>
  <c r="L104" i="13"/>
  <c r="K104" i="13"/>
  <c r="J104" i="13"/>
  <c r="I104" i="13"/>
  <c r="H104" i="13"/>
  <c r="G104" i="13"/>
  <c r="F104" i="13"/>
  <c r="AJ103" i="13"/>
  <c r="AI103" i="13"/>
  <c r="AH103" i="13"/>
  <c r="AG103" i="13"/>
  <c r="AF103" i="13"/>
  <c r="AE103" i="13"/>
  <c r="AD103" i="13"/>
  <c r="AC103" i="13"/>
  <c r="AB103" i="13"/>
  <c r="AA103" i="13"/>
  <c r="Z103" i="13"/>
  <c r="Y103" i="13"/>
  <c r="X103" i="13"/>
  <c r="W103" i="13"/>
  <c r="V103" i="13"/>
  <c r="U103" i="13"/>
  <c r="T103" i="13"/>
  <c r="S103" i="13"/>
  <c r="R103" i="13"/>
  <c r="Q103" i="13"/>
  <c r="P103" i="13"/>
  <c r="O103" i="13"/>
  <c r="N103" i="13"/>
  <c r="M103" i="13"/>
  <c r="L103" i="13"/>
  <c r="K103" i="13"/>
  <c r="J103" i="13"/>
  <c r="I103" i="13"/>
  <c r="H103" i="13"/>
  <c r="G103" i="13"/>
  <c r="F103" i="13"/>
  <c r="AJ102" i="13"/>
  <c r="AI102" i="13"/>
  <c r="AH102" i="13"/>
  <c r="AG102" i="13"/>
  <c r="AF102" i="13"/>
  <c r="AE102" i="13"/>
  <c r="AD102" i="13"/>
  <c r="AC102" i="13"/>
  <c r="AB102" i="13"/>
  <c r="AA102" i="13"/>
  <c r="Z102" i="13"/>
  <c r="Y102" i="13"/>
  <c r="X102" i="13"/>
  <c r="W102" i="13"/>
  <c r="V102" i="13"/>
  <c r="U102" i="13"/>
  <c r="T102" i="13"/>
  <c r="S102" i="13"/>
  <c r="R102" i="13"/>
  <c r="Q102" i="13"/>
  <c r="P102" i="13"/>
  <c r="O102" i="13"/>
  <c r="N102" i="13"/>
  <c r="M102" i="13"/>
  <c r="L102" i="13"/>
  <c r="K102" i="13"/>
  <c r="J102" i="13"/>
  <c r="I102" i="13"/>
  <c r="H102" i="13"/>
  <c r="G102" i="13"/>
  <c r="F102" i="13"/>
  <c r="AJ101" i="13"/>
  <c r="AI101" i="13"/>
  <c r="AH101" i="13"/>
  <c r="AG101" i="13"/>
  <c r="AF101" i="13"/>
  <c r="AE101" i="13"/>
  <c r="AD101" i="13"/>
  <c r="AC101" i="13"/>
  <c r="AB101" i="13"/>
  <c r="AA101" i="13"/>
  <c r="Z101" i="13"/>
  <c r="Y101" i="13"/>
  <c r="X101" i="13"/>
  <c r="W101" i="13"/>
  <c r="V101" i="13"/>
  <c r="U101" i="13"/>
  <c r="T101" i="13"/>
  <c r="S101" i="13"/>
  <c r="R101" i="13"/>
  <c r="Q101" i="13"/>
  <c r="P101" i="13"/>
  <c r="O101" i="13"/>
  <c r="N101" i="13"/>
  <c r="M101" i="13"/>
  <c r="L101" i="13"/>
  <c r="K101" i="13"/>
  <c r="J101" i="13"/>
  <c r="I101" i="13"/>
  <c r="H101" i="13"/>
  <c r="G101" i="13"/>
  <c r="F101" i="13"/>
  <c r="AJ100" i="13"/>
  <c r="AI100" i="13"/>
  <c r="AH100" i="13"/>
  <c r="AG100" i="13"/>
  <c r="AF100" i="13"/>
  <c r="AE100" i="13"/>
  <c r="AD100" i="13"/>
  <c r="AC100" i="13"/>
  <c r="AB100" i="13"/>
  <c r="AA100" i="13"/>
  <c r="Z100" i="13"/>
  <c r="Y100" i="13"/>
  <c r="X100" i="13"/>
  <c r="W100" i="13"/>
  <c r="V100" i="13"/>
  <c r="U100" i="13"/>
  <c r="T100" i="13"/>
  <c r="S100" i="13"/>
  <c r="R100" i="13"/>
  <c r="Q100" i="13"/>
  <c r="P100" i="13"/>
  <c r="O100" i="13"/>
  <c r="N100" i="13"/>
  <c r="M100" i="13"/>
  <c r="L100" i="13"/>
  <c r="K100" i="13"/>
  <c r="J100" i="13"/>
  <c r="I100" i="13"/>
  <c r="H100" i="13"/>
  <c r="G100" i="13"/>
  <c r="F100" i="13"/>
  <c r="AJ99" i="13"/>
  <c r="AI99" i="13"/>
  <c r="AH99" i="13"/>
  <c r="AG99" i="13"/>
  <c r="AF99" i="13"/>
  <c r="AE99" i="13"/>
  <c r="AD99" i="13"/>
  <c r="AC99" i="13"/>
  <c r="AB99" i="13"/>
  <c r="AA99" i="13"/>
  <c r="Z99" i="13"/>
  <c r="Y99" i="13"/>
  <c r="X99" i="13"/>
  <c r="W99" i="13"/>
  <c r="V99" i="13"/>
  <c r="U99" i="13"/>
  <c r="T99" i="13"/>
  <c r="S99" i="13"/>
  <c r="R99" i="13"/>
  <c r="Q99" i="13"/>
  <c r="P99" i="13"/>
  <c r="O99" i="13"/>
  <c r="N99" i="13"/>
  <c r="M99" i="13"/>
  <c r="L99" i="13"/>
  <c r="K99" i="13"/>
  <c r="J99" i="13"/>
  <c r="I99" i="13"/>
  <c r="H99" i="13"/>
  <c r="G99" i="13"/>
  <c r="F99" i="13"/>
  <c r="AJ98" i="13"/>
  <c r="AI98" i="13"/>
  <c r="AH98" i="13"/>
  <c r="AG98" i="13"/>
  <c r="AF98" i="13"/>
  <c r="AE98" i="13"/>
  <c r="AD98" i="13"/>
  <c r="AC98" i="13"/>
  <c r="AB98" i="13"/>
  <c r="AA98" i="13"/>
  <c r="Z98" i="13"/>
  <c r="Y98" i="13"/>
  <c r="X98" i="13"/>
  <c r="W98" i="13"/>
  <c r="V98" i="13"/>
  <c r="U98" i="13"/>
  <c r="T98" i="13"/>
  <c r="S98" i="13"/>
  <c r="R98" i="13"/>
  <c r="Q98" i="13"/>
  <c r="P98" i="13"/>
  <c r="O98" i="13"/>
  <c r="N98" i="13"/>
  <c r="M98" i="13"/>
  <c r="L98" i="13"/>
  <c r="K98" i="13"/>
  <c r="J98" i="13"/>
  <c r="I98" i="13"/>
  <c r="H98" i="13"/>
  <c r="G98" i="13"/>
  <c r="F98" i="13"/>
  <c r="AJ97" i="13"/>
  <c r="AI97" i="13"/>
  <c r="AH97" i="13"/>
  <c r="AG97" i="13"/>
  <c r="AF97" i="13"/>
  <c r="AE97" i="13"/>
  <c r="AD97" i="13"/>
  <c r="AC97" i="13"/>
  <c r="AB97" i="13"/>
  <c r="AA97" i="13"/>
  <c r="Z97" i="13"/>
  <c r="Y97" i="13"/>
  <c r="X97" i="13"/>
  <c r="W97" i="13"/>
  <c r="V97" i="13"/>
  <c r="U97" i="13"/>
  <c r="T97" i="13"/>
  <c r="S97" i="13"/>
  <c r="R97" i="13"/>
  <c r="Q97" i="13"/>
  <c r="P97" i="13"/>
  <c r="O97" i="13"/>
  <c r="N97" i="13"/>
  <c r="M97" i="13"/>
  <c r="L97" i="13"/>
  <c r="K97" i="13"/>
  <c r="J97" i="13"/>
  <c r="I97" i="13"/>
  <c r="H97" i="13"/>
  <c r="G97" i="13"/>
  <c r="F97" i="13"/>
  <c r="AJ96" i="13"/>
  <c r="AI96" i="13"/>
  <c r="AH96" i="13"/>
  <c r="AG96" i="13"/>
  <c r="AF96" i="13"/>
  <c r="AE96" i="13"/>
  <c r="AD96" i="13"/>
  <c r="AC96" i="13"/>
  <c r="AB96" i="13"/>
  <c r="AA96" i="13"/>
  <c r="Z96" i="13"/>
  <c r="Y96" i="13"/>
  <c r="X96" i="13"/>
  <c r="W96" i="13"/>
  <c r="V96" i="13"/>
  <c r="U96" i="13"/>
  <c r="T96" i="13"/>
  <c r="S96" i="13"/>
  <c r="R96" i="13"/>
  <c r="Q96" i="13"/>
  <c r="P96" i="13"/>
  <c r="O96" i="13"/>
  <c r="N96" i="13"/>
  <c r="M96" i="13"/>
  <c r="L96" i="13"/>
  <c r="K96" i="13"/>
  <c r="J96" i="13"/>
  <c r="I96" i="13"/>
  <c r="H96" i="13"/>
  <c r="G96" i="13"/>
  <c r="F96" i="13"/>
  <c r="AJ95" i="13"/>
  <c r="AI95" i="13"/>
  <c r="AH95" i="13"/>
  <c r="AG95" i="13"/>
  <c r="AF95" i="13"/>
  <c r="AE95" i="13"/>
  <c r="AD95" i="13"/>
  <c r="AC95" i="13"/>
  <c r="AB95" i="13"/>
  <c r="AA95" i="13"/>
  <c r="Z95" i="13"/>
  <c r="Y95" i="13"/>
  <c r="X95" i="13"/>
  <c r="W95" i="13"/>
  <c r="V95" i="13"/>
  <c r="U95" i="13"/>
  <c r="T95" i="13"/>
  <c r="S95" i="13"/>
  <c r="R95" i="13"/>
  <c r="Q95" i="13"/>
  <c r="P95" i="13"/>
  <c r="O95" i="13"/>
  <c r="N95" i="13"/>
  <c r="M95" i="13"/>
  <c r="L95" i="13"/>
  <c r="K95" i="13"/>
  <c r="J95" i="13"/>
  <c r="I95" i="13"/>
  <c r="H95" i="13"/>
  <c r="G95" i="13"/>
  <c r="F95" i="13"/>
  <c r="AJ94" i="13"/>
  <c r="AI94" i="13"/>
  <c r="AH94" i="13"/>
  <c r="AG94" i="13"/>
  <c r="AF94" i="13"/>
  <c r="AE94" i="13"/>
  <c r="AD94" i="13"/>
  <c r="AC94" i="13"/>
  <c r="AB94" i="13"/>
  <c r="AA94" i="13"/>
  <c r="Z94" i="13"/>
  <c r="Y94" i="13"/>
  <c r="X94" i="13"/>
  <c r="W94" i="13"/>
  <c r="V94" i="13"/>
  <c r="U94" i="13"/>
  <c r="T94" i="13"/>
  <c r="S94" i="13"/>
  <c r="R94" i="13"/>
  <c r="Q94" i="13"/>
  <c r="P94" i="13"/>
  <c r="O94" i="13"/>
  <c r="N94" i="13"/>
  <c r="M94" i="13"/>
  <c r="L94" i="13"/>
  <c r="K94" i="13"/>
  <c r="J94" i="13"/>
  <c r="I94" i="13"/>
  <c r="H94" i="13"/>
  <c r="G94" i="13"/>
  <c r="F94" i="13"/>
  <c r="AJ93" i="13"/>
  <c r="AI93" i="13"/>
  <c r="AH93" i="13"/>
  <c r="AG93" i="13"/>
  <c r="AF93" i="13"/>
  <c r="AE93" i="13"/>
  <c r="AD93" i="13"/>
  <c r="AC93" i="13"/>
  <c r="AB93" i="13"/>
  <c r="AA93" i="13"/>
  <c r="Z93" i="13"/>
  <c r="Y93" i="13"/>
  <c r="X93" i="13"/>
  <c r="W93" i="13"/>
  <c r="V93" i="13"/>
  <c r="U93" i="13"/>
  <c r="T93" i="13"/>
  <c r="S93" i="13"/>
  <c r="R93" i="13"/>
  <c r="Q93" i="13"/>
  <c r="P93" i="13"/>
  <c r="O93" i="13"/>
  <c r="N93" i="13"/>
  <c r="M93" i="13"/>
  <c r="L93" i="13"/>
  <c r="K93" i="13"/>
  <c r="J93" i="13"/>
  <c r="I93" i="13"/>
  <c r="H93" i="13"/>
  <c r="G93" i="13"/>
  <c r="F93" i="13"/>
  <c r="AJ92" i="13"/>
  <c r="AI92" i="13"/>
  <c r="AH92" i="13"/>
  <c r="AG92" i="13"/>
  <c r="AF92" i="13"/>
  <c r="AE92" i="13"/>
  <c r="AD92" i="13"/>
  <c r="AC92" i="13"/>
  <c r="AB92" i="13"/>
  <c r="AA92" i="13"/>
  <c r="Z92" i="13"/>
  <c r="Y92" i="13"/>
  <c r="X92" i="13"/>
  <c r="W92" i="13"/>
  <c r="V92" i="13"/>
  <c r="U92" i="13"/>
  <c r="T92" i="13"/>
  <c r="S92" i="13"/>
  <c r="R92" i="13"/>
  <c r="Q92" i="13"/>
  <c r="P92" i="13"/>
  <c r="O92" i="13"/>
  <c r="N92" i="13"/>
  <c r="M92" i="13"/>
  <c r="L92" i="13"/>
  <c r="K92" i="13"/>
  <c r="J92" i="13"/>
  <c r="I92" i="13"/>
  <c r="H92" i="13"/>
  <c r="G92" i="13"/>
  <c r="F92" i="13"/>
  <c r="AJ91" i="13"/>
  <c r="AI91" i="13"/>
  <c r="AH91" i="13"/>
  <c r="AG91" i="13"/>
  <c r="AF91" i="13"/>
  <c r="AE91" i="13"/>
  <c r="AD91" i="13"/>
  <c r="AC91" i="13"/>
  <c r="AB91" i="13"/>
  <c r="AA91" i="13"/>
  <c r="Z91" i="13"/>
  <c r="Y91" i="13"/>
  <c r="X91" i="13"/>
  <c r="W91" i="13"/>
  <c r="V91" i="13"/>
  <c r="U91" i="13"/>
  <c r="T91" i="13"/>
  <c r="S91" i="13"/>
  <c r="R91" i="13"/>
  <c r="Q91" i="13"/>
  <c r="P91" i="13"/>
  <c r="O91" i="13"/>
  <c r="N91" i="13"/>
  <c r="M91" i="13"/>
  <c r="L91" i="13"/>
  <c r="K91" i="13"/>
  <c r="J91" i="13"/>
  <c r="I91" i="13"/>
  <c r="H91" i="13"/>
  <c r="G91" i="13"/>
  <c r="F91" i="13"/>
  <c r="BE62" i="13"/>
  <c r="H44" i="19" s="1"/>
  <c r="BD62" i="13"/>
  <c r="H43" i="19" s="1"/>
  <c r="BC62" i="13"/>
  <c r="BB62" i="13"/>
  <c r="H42" i="19" s="1"/>
  <c r="BA62" i="13"/>
  <c r="H41" i="19" s="1"/>
  <c r="AZ62" i="13"/>
  <c r="H39" i="19" s="1"/>
  <c r="AX62" i="13"/>
  <c r="AV62" i="13"/>
  <c r="BE61" i="13"/>
  <c r="H43" i="18" s="1"/>
  <c r="BD61" i="13"/>
  <c r="H42" i="18" s="1"/>
  <c r="BC61" i="13"/>
  <c r="BB61" i="13"/>
  <c r="BA61" i="13"/>
  <c r="AZ61" i="13"/>
  <c r="AX61" i="13"/>
  <c r="AV61" i="13"/>
  <c r="W53" i="13"/>
  <c r="BE60" i="13"/>
  <c r="H44" i="17" s="1"/>
  <c r="BD60" i="13"/>
  <c r="H43" i="17" s="1"/>
  <c r="BC60" i="13"/>
  <c r="H42" i="17" s="1"/>
  <c r="BB60" i="13"/>
  <c r="H41" i="17" s="1"/>
  <c r="AZ60" i="13"/>
  <c r="AX60" i="13"/>
  <c r="AV60" i="13"/>
  <c r="BE59" i="13"/>
  <c r="BD59" i="13"/>
  <c r="BC59" i="13"/>
  <c r="BB59" i="13"/>
  <c r="H41" i="16" s="1"/>
  <c r="AZ59" i="13"/>
  <c r="AY59" i="13"/>
  <c r="AX59" i="13"/>
  <c r="AV59"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AY47" i="13"/>
  <c r="AW47" i="13"/>
  <c r="AY45" i="13"/>
  <c r="AW45" i="13"/>
  <c r="AY43" i="13"/>
  <c r="AW43" i="13"/>
  <c r="AY41" i="13"/>
  <c r="AW41" i="13"/>
  <c r="AY39" i="13"/>
  <c r="AW39" i="13"/>
  <c r="AY37" i="13"/>
  <c r="AW37" i="13"/>
  <c r="AY35" i="13"/>
  <c r="AW35" i="13"/>
  <c r="AY33" i="13"/>
  <c r="AW33" i="13"/>
  <c r="AY31" i="13"/>
  <c r="AW31" i="13"/>
  <c r="AK31" i="13"/>
  <c r="AJ31" i="13"/>
  <c r="AI31" i="13"/>
  <c r="AH31" i="13"/>
  <c r="AG31" i="13"/>
  <c r="AF31" i="13"/>
  <c r="AE31" i="13"/>
  <c r="AD31" i="13"/>
  <c r="AC31" i="13"/>
  <c r="AB31" i="13"/>
  <c r="AA31" i="13"/>
  <c r="Z31" i="13"/>
  <c r="Y31" i="13"/>
  <c r="X31" i="13"/>
  <c r="W31" i="13"/>
  <c r="V31" i="13"/>
  <c r="U31" i="13"/>
  <c r="T31" i="13"/>
  <c r="S31" i="13"/>
  <c r="R31" i="13"/>
  <c r="Q31" i="13"/>
  <c r="P31" i="13"/>
  <c r="O31" i="13"/>
  <c r="N31" i="13"/>
  <c r="M31" i="13"/>
  <c r="L31" i="13"/>
  <c r="K31" i="13"/>
  <c r="J31" i="13"/>
  <c r="I31" i="13"/>
  <c r="H31" i="13"/>
  <c r="G31" i="13"/>
  <c r="CA30" i="13"/>
  <c r="AM30" i="13"/>
  <c r="AL30" i="13"/>
  <c r="CA29" i="13"/>
  <c r="AY29" i="13"/>
  <c r="AW29" i="13"/>
  <c r="AM29" i="13"/>
  <c r="AL29" i="13"/>
  <c r="CA28" i="13"/>
  <c r="AM28" i="13"/>
  <c r="AL28" i="13"/>
  <c r="CA27" i="13"/>
  <c r="BA27" i="13"/>
  <c r="AY27" i="13"/>
  <c r="AM27" i="13"/>
  <c r="AL27" i="13"/>
  <c r="CA26" i="13"/>
  <c r="AM26" i="13"/>
  <c r="AL26" i="13"/>
  <c r="CA25" i="13"/>
  <c r="BA25" i="13"/>
  <c r="AY25" i="13"/>
  <c r="AM25" i="13"/>
  <c r="AL25" i="13"/>
  <c r="CA24" i="13"/>
  <c r="AM24" i="13"/>
  <c r="AL24" i="13"/>
  <c r="CA23" i="13"/>
  <c r="BA23" i="13"/>
  <c r="AY23" i="13"/>
  <c r="AM23" i="13"/>
  <c r="AL23" i="13"/>
  <c r="CA22" i="13"/>
  <c r="AM22" i="13"/>
  <c r="AL22" i="13"/>
  <c r="CA21" i="13"/>
  <c r="BA21" i="13"/>
  <c r="AY21" i="13"/>
  <c r="AM21" i="13"/>
  <c r="AL21" i="13"/>
  <c r="CA20" i="13"/>
  <c r="AM20" i="13"/>
  <c r="AL20" i="13"/>
  <c r="CA19" i="13"/>
  <c r="BA19" i="13"/>
  <c r="AY19" i="13"/>
  <c r="AM19" i="13"/>
  <c r="AL19" i="13"/>
  <c r="CA18" i="13"/>
  <c r="AM18" i="13"/>
  <c r="AL18" i="13"/>
  <c r="CA17" i="13"/>
  <c r="BA17" i="13"/>
  <c r="AW17" i="13"/>
  <c r="AM17" i="13"/>
  <c r="AL17" i="13"/>
  <c r="CA16" i="13"/>
  <c r="AM16" i="13"/>
  <c r="AL16" i="13"/>
  <c r="CA15" i="13"/>
  <c r="BA15" i="13"/>
  <c r="AW15" i="13"/>
  <c r="AM15" i="13"/>
  <c r="AL15" i="13"/>
  <c r="CA14" i="13"/>
  <c r="AM14" i="13"/>
  <c r="AL14" i="13"/>
  <c r="CA13" i="13"/>
  <c r="BA13" i="13"/>
  <c r="AW13" i="13"/>
  <c r="AM13" i="13"/>
  <c r="AL13" i="13"/>
  <c r="CA12" i="13"/>
  <c r="AM12" i="13"/>
  <c r="AL12" i="13"/>
  <c r="CA11" i="13"/>
  <c r="BA11" i="13"/>
  <c r="AW11" i="13"/>
  <c r="AM11" i="13"/>
  <c r="AL11" i="13"/>
  <c r="BJ9" i="13"/>
  <c r="BM12" i="13" s="1"/>
  <c r="BA9" i="13"/>
  <c r="AW9" i="13"/>
  <c r="BE5" i="13"/>
  <c r="BE3" i="13"/>
  <c r="AS3" i="13"/>
  <c r="AJ106" i="12"/>
  <c r="AI106" i="12"/>
  <c r="AH106" i="12"/>
  <c r="AG106" i="12"/>
  <c r="AF106" i="12"/>
  <c r="AE106" i="12"/>
  <c r="AD106" i="12"/>
  <c r="AC106" i="12"/>
  <c r="AB106" i="12"/>
  <c r="AA106" i="12"/>
  <c r="Z106" i="12"/>
  <c r="Y106" i="12"/>
  <c r="X106" i="12"/>
  <c r="W106" i="12"/>
  <c r="V106" i="12"/>
  <c r="U106" i="12"/>
  <c r="T106" i="12"/>
  <c r="S106" i="12"/>
  <c r="R106" i="12"/>
  <c r="Q106" i="12"/>
  <c r="P106" i="12"/>
  <c r="O106" i="12"/>
  <c r="N106" i="12"/>
  <c r="M106" i="12"/>
  <c r="L106" i="12"/>
  <c r="K106" i="12"/>
  <c r="J106" i="12"/>
  <c r="I106" i="12"/>
  <c r="H106" i="12"/>
  <c r="G106" i="12"/>
  <c r="F106" i="12"/>
  <c r="AJ105" i="12"/>
  <c r="AI105" i="12"/>
  <c r="AH105" i="12"/>
  <c r="AG105" i="12"/>
  <c r="AF105" i="12"/>
  <c r="AE105" i="12"/>
  <c r="AD105" i="12"/>
  <c r="AC105" i="12"/>
  <c r="AB105" i="12"/>
  <c r="AA105" i="12"/>
  <c r="Z105" i="12"/>
  <c r="Y105" i="12"/>
  <c r="X105" i="12"/>
  <c r="W105" i="12"/>
  <c r="V105" i="12"/>
  <c r="U105" i="12"/>
  <c r="T105" i="12"/>
  <c r="S105" i="12"/>
  <c r="R105" i="12"/>
  <c r="Q105" i="12"/>
  <c r="P105" i="12"/>
  <c r="O105" i="12"/>
  <c r="N105" i="12"/>
  <c r="M105" i="12"/>
  <c r="L105" i="12"/>
  <c r="K105" i="12"/>
  <c r="J105" i="12"/>
  <c r="I105" i="12"/>
  <c r="H105" i="12"/>
  <c r="G105" i="12"/>
  <c r="F105" i="12"/>
  <c r="AJ104" i="12"/>
  <c r="AI104" i="12"/>
  <c r="AH104" i="12"/>
  <c r="AG104" i="12"/>
  <c r="AF104" i="12"/>
  <c r="AE104" i="12"/>
  <c r="AD104" i="12"/>
  <c r="AC104" i="12"/>
  <c r="AB104" i="12"/>
  <c r="AA104" i="12"/>
  <c r="Z104" i="12"/>
  <c r="Y104" i="12"/>
  <c r="X104" i="12"/>
  <c r="W104" i="12"/>
  <c r="V104" i="12"/>
  <c r="U104" i="12"/>
  <c r="T104" i="12"/>
  <c r="S104" i="12"/>
  <c r="R104" i="12"/>
  <c r="Q104" i="12"/>
  <c r="P104" i="12"/>
  <c r="O104" i="12"/>
  <c r="N104" i="12"/>
  <c r="M104" i="12"/>
  <c r="L104" i="12"/>
  <c r="K104" i="12"/>
  <c r="J104" i="12"/>
  <c r="I104" i="12"/>
  <c r="H104" i="12"/>
  <c r="G104" i="12"/>
  <c r="F104" i="12"/>
  <c r="AJ103" i="12"/>
  <c r="AI103" i="12"/>
  <c r="AH103" i="12"/>
  <c r="AG103" i="12"/>
  <c r="AF103" i="12"/>
  <c r="AE103" i="12"/>
  <c r="AD103" i="12"/>
  <c r="AC103" i="12"/>
  <c r="AB103" i="12"/>
  <c r="AA103" i="12"/>
  <c r="Z103" i="12"/>
  <c r="Y103" i="12"/>
  <c r="X103" i="12"/>
  <c r="W103" i="12"/>
  <c r="V103" i="12"/>
  <c r="U103" i="12"/>
  <c r="T103" i="12"/>
  <c r="S103" i="12"/>
  <c r="R103" i="12"/>
  <c r="Q103" i="12"/>
  <c r="P103" i="12"/>
  <c r="O103" i="12"/>
  <c r="N103" i="12"/>
  <c r="M103" i="12"/>
  <c r="L103" i="12"/>
  <c r="K103" i="12"/>
  <c r="J103" i="12"/>
  <c r="I103" i="12"/>
  <c r="H103" i="12"/>
  <c r="G103" i="12"/>
  <c r="F103" i="12"/>
  <c r="AJ102" i="12"/>
  <c r="AI102" i="12"/>
  <c r="AH102" i="12"/>
  <c r="AG102" i="12"/>
  <c r="AF102" i="12"/>
  <c r="AE102" i="12"/>
  <c r="AD102" i="12"/>
  <c r="AC102" i="12"/>
  <c r="AB102" i="12"/>
  <c r="AA102" i="12"/>
  <c r="Z102" i="12"/>
  <c r="Y102" i="12"/>
  <c r="X102" i="12"/>
  <c r="W102" i="12"/>
  <c r="V102" i="12"/>
  <c r="U102" i="12"/>
  <c r="T102" i="12"/>
  <c r="S102" i="12"/>
  <c r="R102" i="12"/>
  <c r="Q102" i="12"/>
  <c r="P102" i="12"/>
  <c r="O102" i="12"/>
  <c r="N102" i="12"/>
  <c r="M102" i="12"/>
  <c r="L102" i="12"/>
  <c r="K102" i="12"/>
  <c r="J102" i="12"/>
  <c r="I102" i="12"/>
  <c r="H102" i="12"/>
  <c r="G102" i="12"/>
  <c r="F102" i="12"/>
  <c r="AJ101" i="12"/>
  <c r="AI101" i="12"/>
  <c r="AH101" i="12"/>
  <c r="AG101" i="12"/>
  <c r="AF101" i="12"/>
  <c r="AE101" i="12"/>
  <c r="AD101" i="12"/>
  <c r="AC101" i="12"/>
  <c r="AB101" i="12"/>
  <c r="AA101" i="12"/>
  <c r="Z101" i="12"/>
  <c r="Y101" i="12"/>
  <c r="X101" i="12"/>
  <c r="W101" i="12"/>
  <c r="V101" i="12"/>
  <c r="U101" i="12"/>
  <c r="T101" i="12"/>
  <c r="S101" i="12"/>
  <c r="R101" i="12"/>
  <c r="Q101" i="12"/>
  <c r="P101" i="12"/>
  <c r="O101" i="12"/>
  <c r="N101" i="12"/>
  <c r="M101" i="12"/>
  <c r="L101" i="12"/>
  <c r="K101" i="12"/>
  <c r="J101" i="12"/>
  <c r="I101" i="12"/>
  <c r="H101" i="12"/>
  <c r="G101" i="12"/>
  <c r="F101" i="12"/>
  <c r="AJ100" i="12"/>
  <c r="AI100" i="12"/>
  <c r="AH100" i="12"/>
  <c r="AG100" i="12"/>
  <c r="AF100" i="12"/>
  <c r="AE100" i="12"/>
  <c r="AD100" i="12"/>
  <c r="AC100" i="12"/>
  <c r="AB100" i="12"/>
  <c r="AA100" i="12"/>
  <c r="Z100" i="12"/>
  <c r="Y100" i="12"/>
  <c r="X100" i="12"/>
  <c r="W100" i="12"/>
  <c r="V100" i="12"/>
  <c r="U100" i="12"/>
  <c r="T100" i="12"/>
  <c r="S100" i="12"/>
  <c r="R100" i="12"/>
  <c r="Q100" i="12"/>
  <c r="P100" i="12"/>
  <c r="O100" i="12"/>
  <c r="N100" i="12"/>
  <c r="M100" i="12"/>
  <c r="L100" i="12"/>
  <c r="K100" i="12"/>
  <c r="J100" i="12"/>
  <c r="I100" i="12"/>
  <c r="H100" i="12"/>
  <c r="G100" i="12"/>
  <c r="F100" i="12"/>
  <c r="AJ99" i="12"/>
  <c r="AI99" i="12"/>
  <c r="AH99" i="12"/>
  <c r="AG99" i="12"/>
  <c r="AF99" i="12"/>
  <c r="AE99" i="12"/>
  <c r="AD99" i="12"/>
  <c r="AC99" i="12"/>
  <c r="AB99" i="12"/>
  <c r="AA99" i="12"/>
  <c r="Z99" i="12"/>
  <c r="Y99" i="12"/>
  <c r="X99" i="12"/>
  <c r="W99" i="12"/>
  <c r="V99" i="12"/>
  <c r="U99" i="12"/>
  <c r="T99" i="12"/>
  <c r="S99" i="12"/>
  <c r="R99" i="12"/>
  <c r="Q99" i="12"/>
  <c r="P99" i="12"/>
  <c r="O99" i="12"/>
  <c r="N99" i="12"/>
  <c r="M99" i="12"/>
  <c r="L99" i="12"/>
  <c r="K99" i="12"/>
  <c r="J99" i="12"/>
  <c r="I99" i="12"/>
  <c r="H99" i="12"/>
  <c r="G99" i="12"/>
  <c r="F99" i="12"/>
  <c r="AJ98" i="12"/>
  <c r="AI98" i="12"/>
  <c r="AH98" i="12"/>
  <c r="AG98" i="12"/>
  <c r="AF98" i="12"/>
  <c r="AE98" i="12"/>
  <c r="AD98" i="12"/>
  <c r="AC98" i="12"/>
  <c r="AB98" i="12"/>
  <c r="AA98" i="12"/>
  <c r="Z98" i="12"/>
  <c r="Y98" i="12"/>
  <c r="X98" i="12"/>
  <c r="W98" i="12"/>
  <c r="V98" i="12"/>
  <c r="U98" i="12"/>
  <c r="T98" i="12"/>
  <c r="S98" i="12"/>
  <c r="R98" i="12"/>
  <c r="Q98" i="12"/>
  <c r="P98" i="12"/>
  <c r="O98" i="12"/>
  <c r="N98" i="12"/>
  <c r="M98" i="12"/>
  <c r="L98" i="12"/>
  <c r="K98" i="12"/>
  <c r="J98" i="12"/>
  <c r="I98" i="12"/>
  <c r="H98" i="12"/>
  <c r="G98" i="12"/>
  <c r="F98" i="12"/>
  <c r="AJ97" i="12"/>
  <c r="AI97" i="12"/>
  <c r="AH97" i="12"/>
  <c r="AG97" i="12"/>
  <c r="AF97" i="12"/>
  <c r="AE97" i="12"/>
  <c r="AD97" i="12"/>
  <c r="AC97" i="12"/>
  <c r="AB97" i="12"/>
  <c r="AA97" i="12"/>
  <c r="Z97" i="12"/>
  <c r="Y97" i="12"/>
  <c r="X97" i="12"/>
  <c r="W97" i="12"/>
  <c r="V97" i="12"/>
  <c r="U97" i="12"/>
  <c r="T97" i="12"/>
  <c r="S97" i="12"/>
  <c r="R97" i="12"/>
  <c r="Q97" i="12"/>
  <c r="P97" i="12"/>
  <c r="O97" i="12"/>
  <c r="N97" i="12"/>
  <c r="M97" i="12"/>
  <c r="L97" i="12"/>
  <c r="K97" i="12"/>
  <c r="J97" i="12"/>
  <c r="I97" i="12"/>
  <c r="H97" i="12"/>
  <c r="G97" i="12"/>
  <c r="F97" i="12"/>
  <c r="AJ96" i="12"/>
  <c r="AI96" i="12"/>
  <c r="AH96" i="12"/>
  <c r="AG96" i="12"/>
  <c r="AF96" i="12"/>
  <c r="AE96" i="12"/>
  <c r="AD96" i="12"/>
  <c r="AC96" i="12"/>
  <c r="AB96" i="12"/>
  <c r="AA96" i="12"/>
  <c r="Z96" i="12"/>
  <c r="Y96" i="12"/>
  <c r="X96" i="12"/>
  <c r="W96" i="12"/>
  <c r="V96" i="12"/>
  <c r="U96" i="12"/>
  <c r="T96" i="12"/>
  <c r="S96" i="12"/>
  <c r="R96" i="12"/>
  <c r="Q96" i="12"/>
  <c r="P96" i="12"/>
  <c r="O96" i="12"/>
  <c r="N96" i="12"/>
  <c r="M96" i="12"/>
  <c r="L96" i="12"/>
  <c r="K96" i="12"/>
  <c r="J96" i="12"/>
  <c r="I96" i="12"/>
  <c r="H96" i="12"/>
  <c r="G96" i="12"/>
  <c r="F96"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AJ94" i="12"/>
  <c r="AI94" i="12"/>
  <c r="AH94" i="12"/>
  <c r="AG94" i="12"/>
  <c r="AF94" i="12"/>
  <c r="AE94" i="12"/>
  <c r="AD94" i="12"/>
  <c r="AC94" i="12"/>
  <c r="AB94" i="12"/>
  <c r="AA94" i="12"/>
  <c r="Z94" i="12"/>
  <c r="Y94" i="12"/>
  <c r="X94" i="12"/>
  <c r="W94" i="12"/>
  <c r="V94" i="12"/>
  <c r="U94" i="12"/>
  <c r="T94" i="12"/>
  <c r="S94" i="12"/>
  <c r="R94" i="12"/>
  <c r="Q94" i="12"/>
  <c r="P94" i="12"/>
  <c r="O94" i="12"/>
  <c r="N94" i="12"/>
  <c r="M94" i="12"/>
  <c r="L94" i="12"/>
  <c r="K94" i="12"/>
  <c r="J94" i="12"/>
  <c r="I94" i="12"/>
  <c r="H94" i="12"/>
  <c r="G94" i="12"/>
  <c r="F94" i="12"/>
  <c r="AJ93" i="12"/>
  <c r="AI93" i="12"/>
  <c r="AH93" i="12"/>
  <c r="AG93" i="12"/>
  <c r="AF93" i="12"/>
  <c r="AE93" i="12"/>
  <c r="AD93" i="12"/>
  <c r="AC93" i="12"/>
  <c r="AB93" i="12"/>
  <c r="AA93" i="12"/>
  <c r="Z93" i="12"/>
  <c r="Y93" i="12"/>
  <c r="X93" i="12"/>
  <c r="W93" i="12"/>
  <c r="V93" i="12"/>
  <c r="U93" i="12"/>
  <c r="T93" i="12"/>
  <c r="S93" i="12"/>
  <c r="R93" i="12"/>
  <c r="Q93" i="12"/>
  <c r="P93" i="12"/>
  <c r="O93" i="12"/>
  <c r="N93" i="12"/>
  <c r="M93" i="12"/>
  <c r="L93" i="12"/>
  <c r="K93" i="12"/>
  <c r="J93" i="12"/>
  <c r="I93" i="12"/>
  <c r="H93" i="12"/>
  <c r="G93" i="12"/>
  <c r="F93" i="12"/>
  <c r="AJ92" i="12"/>
  <c r="AI92" i="12"/>
  <c r="AH92" i="12"/>
  <c r="AG92" i="12"/>
  <c r="AF92" i="12"/>
  <c r="AE92" i="12"/>
  <c r="AD92" i="12"/>
  <c r="AC92" i="12"/>
  <c r="AB92" i="12"/>
  <c r="AA92" i="12"/>
  <c r="Z92" i="12"/>
  <c r="Y92" i="12"/>
  <c r="X92" i="12"/>
  <c r="W92" i="12"/>
  <c r="V92" i="12"/>
  <c r="U92" i="12"/>
  <c r="T92" i="12"/>
  <c r="S92" i="12"/>
  <c r="R92" i="12"/>
  <c r="Q92" i="12"/>
  <c r="P92" i="12"/>
  <c r="O92" i="12"/>
  <c r="N92" i="12"/>
  <c r="M92" i="12"/>
  <c r="L92" i="12"/>
  <c r="K92" i="12"/>
  <c r="J92" i="12"/>
  <c r="I92" i="12"/>
  <c r="H92" i="12"/>
  <c r="G92" i="12"/>
  <c r="F92" i="12"/>
  <c r="AJ91" i="12"/>
  <c r="AI91" i="12"/>
  <c r="AH91" i="12"/>
  <c r="AG91" i="12"/>
  <c r="AF91" i="12"/>
  <c r="AE91" i="12"/>
  <c r="AD91" i="12"/>
  <c r="AC91" i="12"/>
  <c r="AB91" i="12"/>
  <c r="AA91" i="12"/>
  <c r="Z91" i="12"/>
  <c r="Y91" i="12"/>
  <c r="X91" i="12"/>
  <c r="W91" i="12"/>
  <c r="V91" i="12"/>
  <c r="U91" i="12"/>
  <c r="T91" i="12"/>
  <c r="S91" i="12"/>
  <c r="R91" i="12"/>
  <c r="Q91" i="12"/>
  <c r="P91" i="12"/>
  <c r="O91" i="12"/>
  <c r="N91" i="12"/>
  <c r="M91" i="12"/>
  <c r="L91" i="12"/>
  <c r="K91" i="12"/>
  <c r="J91" i="12"/>
  <c r="I91" i="12"/>
  <c r="H91" i="12"/>
  <c r="G91" i="12"/>
  <c r="F91" i="12"/>
  <c r="BE62" i="12"/>
  <c r="F44" i="19" s="1"/>
  <c r="BD62" i="12"/>
  <c r="F43" i="19" s="1"/>
  <c r="BC62" i="12"/>
  <c r="BB62" i="12"/>
  <c r="F42" i="19" s="1"/>
  <c r="BA62" i="12"/>
  <c r="F41" i="19" s="1"/>
  <c r="AZ62" i="12"/>
  <c r="F39" i="19" s="1"/>
  <c r="AX62" i="12"/>
  <c r="AV62" i="12"/>
  <c r="BE61" i="12"/>
  <c r="F43" i="18" s="1"/>
  <c r="BD61" i="12"/>
  <c r="F42" i="18" s="1"/>
  <c r="BC61" i="12"/>
  <c r="BB61" i="12"/>
  <c r="BA61" i="12"/>
  <c r="AZ61" i="12"/>
  <c r="AX61" i="12"/>
  <c r="AV61" i="12"/>
  <c r="W53" i="12"/>
  <c r="BE60" i="12"/>
  <c r="F44" i="17" s="1"/>
  <c r="BD60" i="12"/>
  <c r="F43" i="17" s="1"/>
  <c r="BC60" i="12"/>
  <c r="F42" i="17" s="1"/>
  <c r="BB60" i="12"/>
  <c r="F41" i="17" s="1"/>
  <c r="AZ60" i="12"/>
  <c r="AX60" i="12"/>
  <c r="AV60" i="12"/>
  <c r="BE59" i="12"/>
  <c r="BD59" i="12"/>
  <c r="BC59" i="12"/>
  <c r="BB59" i="12"/>
  <c r="F41" i="16" s="1"/>
  <c r="AZ59" i="12"/>
  <c r="AY59" i="12"/>
  <c r="AX59" i="12"/>
  <c r="AV59"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AY47" i="12"/>
  <c r="AW47" i="12"/>
  <c r="AY45" i="12"/>
  <c r="AW45" i="12"/>
  <c r="AY43" i="12"/>
  <c r="AW43" i="12"/>
  <c r="AY41" i="12"/>
  <c r="AW41" i="12"/>
  <c r="AY39" i="12"/>
  <c r="AW39" i="12"/>
  <c r="AY37" i="12"/>
  <c r="AW37" i="12"/>
  <c r="AY35" i="12"/>
  <c r="AW35" i="12"/>
  <c r="AY33" i="12"/>
  <c r="AW33" i="12"/>
  <c r="AY31" i="12"/>
  <c r="AW31" i="12"/>
  <c r="AK31" i="12"/>
  <c r="AJ31" i="12"/>
  <c r="AI31" i="12"/>
  <c r="AH31" i="12"/>
  <c r="AG31" i="12"/>
  <c r="AF31" i="12"/>
  <c r="AE31" i="12"/>
  <c r="AD31" i="12"/>
  <c r="AC31" i="12"/>
  <c r="AB31" i="12"/>
  <c r="AA31" i="12"/>
  <c r="Z31" i="12"/>
  <c r="Y31" i="12"/>
  <c r="X31" i="12"/>
  <c r="W31" i="12"/>
  <c r="V31" i="12"/>
  <c r="U31" i="12"/>
  <c r="T31" i="12"/>
  <c r="S31" i="12"/>
  <c r="R31" i="12"/>
  <c r="Q31" i="12"/>
  <c r="P31" i="12"/>
  <c r="O31" i="12"/>
  <c r="N31" i="12"/>
  <c r="M31" i="12"/>
  <c r="L31" i="12"/>
  <c r="K31" i="12"/>
  <c r="J31" i="12"/>
  <c r="I31" i="12"/>
  <c r="H31" i="12"/>
  <c r="G31" i="12"/>
  <c r="CA30" i="12"/>
  <c r="AM30" i="12"/>
  <c r="AL30" i="12"/>
  <c r="CA29" i="12"/>
  <c r="AY29" i="12"/>
  <c r="AW29" i="12"/>
  <c r="AM29" i="12"/>
  <c r="AL29" i="12"/>
  <c r="CA28" i="12"/>
  <c r="AM28" i="12"/>
  <c r="AL28" i="12"/>
  <c r="CA27" i="12"/>
  <c r="BA27" i="12"/>
  <c r="AY27" i="12"/>
  <c r="AM27" i="12"/>
  <c r="AL27" i="12"/>
  <c r="CA26" i="12"/>
  <c r="AM26" i="12"/>
  <c r="AL26" i="12"/>
  <c r="CA25" i="12"/>
  <c r="BA25" i="12"/>
  <c r="AY25" i="12"/>
  <c r="AM25" i="12"/>
  <c r="AL25" i="12"/>
  <c r="CA24" i="12"/>
  <c r="AM24" i="12"/>
  <c r="AL24" i="12"/>
  <c r="CA23" i="12"/>
  <c r="BA23" i="12"/>
  <c r="AY23" i="12"/>
  <c r="AM23" i="12"/>
  <c r="AL23" i="12"/>
  <c r="CA22" i="12"/>
  <c r="AM22" i="12"/>
  <c r="AL22" i="12"/>
  <c r="CA21" i="12"/>
  <c r="BA21" i="12"/>
  <c r="AY21" i="12"/>
  <c r="AM21" i="12"/>
  <c r="AL21" i="12"/>
  <c r="CA20" i="12"/>
  <c r="AM20" i="12"/>
  <c r="AL20" i="12"/>
  <c r="CA19" i="12"/>
  <c r="BA19" i="12"/>
  <c r="AY19" i="12"/>
  <c r="AM19" i="12"/>
  <c r="AL19" i="12"/>
  <c r="CA18" i="12"/>
  <c r="AM18" i="12"/>
  <c r="AL18" i="12"/>
  <c r="CA17" i="12"/>
  <c r="BA17" i="12"/>
  <c r="AW17" i="12"/>
  <c r="AM17" i="12"/>
  <c r="AL17" i="12"/>
  <c r="CA16" i="12"/>
  <c r="AM16" i="12"/>
  <c r="AL16" i="12"/>
  <c r="CA15" i="12"/>
  <c r="BA15" i="12"/>
  <c r="AW15" i="12"/>
  <c r="AM15" i="12"/>
  <c r="AL15" i="12"/>
  <c r="CA14" i="12"/>
  <c r="AM14" i="12"/>
  <c r="AL14" i="12"/>
  <c r="CA13" i="12"/>
  <c r="BA13" i="12"/>
  <c r="AW13" i="12"/>
  <c r="AM13" i="12"/>
  <c r="AL13" i="12"/>
  <c r="CA12" i="12"/>
  <c r="AM12" i="12"/>
  <c r="AL12" i="12"/>
  <c r="CA11" i="12"/>
  <c r="BA11" i="12"/>
  <c r="AW11" i="12"/>
  <c r="AM11" i="12"/>
  <c r="AL11" i="12"/>
  <c r="BJ9" i="12"/>
  <c r="BM12" i="12" s="1"/>
  <c r="BA9" i="12"/>
  <c r="AW9" i="12"/>
  <c r="BE5" i="12"/>
  <c r="BE3" i="12"/>
  <c r="AS3" i="12"/>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BE62" i="11"/>
  <c r="D44" i="19" s="1"/>
  <c r="BD62" i="11"/>
  <c r="D43" i="19" s="1"/>
  <c r="BC62" i="11"/>
  <c r="BB62" i="11"/>
  <c r="D42" i="19" s="1"/>
  <c r="BA62" i="11"/>
  <c r="D41" i="19" s="1"/>
  <c r="AZ62" i="11"/>
  <c r="D39" i="19" s="1"/>
  <c r="AX62" i="11"/>
  <c r="AV62" i="11"/>
  <c r="BE61" i="11"/>
  <c r="D43" i="18" s="1"/>
  <c r="BD61" i="11"/>
  <c r="D42" i="18" s="1"/>
  <c r="BC61" i="11"/>
  <c r="BB61" i="11"/>
  <c r="BA61" i="11"/>
  <c r="AZ61" i="11"/>
  <c r="AX61" i="11"/>
  <c r="AV61" i="11"/>
  <c r="W53" i="11"/>
  <c r="BE60" i="11"/>
  <c r="D44" i="17" s="1"/>
  <c r="BD60" i="11"/>
  <c r="D43" i="17" s="1"/>
  <c r="BC60" i="11"/>
  <c r="D42" i="17" s="1"/>
  <c r="BB60" i="11"/>
  <c r="AZ60" i="11"/>
  <c r="AX60" i="11"/>
  <c r="AV60" i="11"/>
  <c r="BE59" i="11"/>
  <c r="BD59" i="11"/>
  <c r="BC59" i="11"/>
  <c r="BB59" i="11"/>
  <c r="D41" i="16" s="1"/>
  <c r="AZ59" i="11"/>
  <c r="AY59" i="11"/>
  <c r="AX59" i="11"/>
  <c r="AV59"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N43" i="15"/>
  <c r="AY47" i="11"/>
  <c r="AW47" i="11"/>
  <c r="AY45" i="11"/>
  <c r="AW45" i="11"/>
  <c r="AY43" i="11"/>
  <c r="AW43" i="11"/>
  <c r="AY41" i="11"/>
  <c r="AW41" i="11"/>
  <c r="AY39" i="11"/>
  <c r="AW39" i="11"/>
  <c r="AY37" i="11"/>
  <c r="AW37" i="11"/>
  <c r="AY35" i="11"/>
  <c r="AW35" i="11"/>
  <c r="AY33" i="11"/>
  <c r="AW33" i="11"/>
  <c r="AY31" i="11"/>
  <c r="AW31" i="11"/>
  <c r="AK31" i="11"/>
  <c r="AK32" i="11" s="1"/>
  <c r="AJ31" i="11"/>
  <c r="AI31" i="11"/>
  <c r="AH31" i="11"/>
  <c r="AG31" i="11"/>
  <c r="AF31" i="11"/>
  <c r="AE31" i="11"/>
  <c r="AD31" i="11"/>
  <c r="AC31" i="11"/>
  <c r="AC32" i="11" s="1"/>
  <c r="AB31" i="11"/>
  <c r="AA31" i="11"/>
  <c r="Z31" i="11"/>
  <c r="Y31" i="11"/>
  <c r="X31" i="11"/>
  <c r="W31" i="11"/>
  <c r="V31" i="11"/>
  <c r="U31" i="11"/>
  <c r="U32" i="11" s="1"/>
  <c r="T31" i="11"/>
  <c r="S31" i="11"/>
  <c r="R31" i="11"/>
  <c r="Q31" i="11"/>
  <c r="P31" i="11"/>
  <c r="O31" i="11"/>
  <c r="N31" i="11"/>
  <c r="M31" i="11"/>
  <c r="M32" i="11" s="1"/>
  <c r="L31" i="11"/>
  <c r="K31" i="11"/>
  <c r="J31" i="11"/>
  <c r="I31" i="11"/>
  <c r="H31" i="11"/>
  <c r="G31" i="11"/>
  <c r="CA30" i="11"/>
  <c r="AM30" i="11"/>
  <c r="AL30" i="11"/>
  <c r="CA29" i="11"/>
  <c r="AY29" i="11"/>
  <c r="AW29" i="11"/>
  <c r="AM29" i="11"/>
  <c r="AL29" i="11"/>
  <c r="CA28" i="11"/>
  <c r="AM28" i="11"/>
  <c r="AL28" i="11"/>
  <c r="CA27" i="11"/>
  <c r="BA27" i="11"/>
  <c r="AY27" i="11"/>
  <c r="AM27" i="11"/>
  <c r="AL27" i="11"/>
  <c r="CA26" i="11"/>
  <c r="AM26" i="11"/>
  <c r="AL26" i="11"/>
  <c r="CA25" i="11"/>
  <c r="BA25" i="11"/>
  <c r="AY25" i="11"/>
  <c r="AM25" i="11"/>
  <c r="AL25" i="11"/>
  <c r="CA24" i="11"/>
  <c r="AM24" i="11"/>
  <c r="AL24" i="11"/>
  <c r="CA23" i="11"/>
  <c r="BA23" i="11"/>
  <c r="AY23" i="11"/>
  <c r="AM23" i="11"/>
  <c r="AL23" i="11"/>
  <c r="CA22" i="11"/>
  <c r="AM22" i="11"/>
  <c r="AL22" i="11"/>
  <c r="CA21" i="11"/>
  <c r="BA21" i="11"/>
  <c r="AY21" i="11"/>
  <c r="AM21" i="11"/>
  <c r="AL21" i="11"/>
  <c r="CA20" i="11"/>
  <c r="AM20" i="11"/>
  <c r="AL20" i="11"/>
  <c r="CA19" i="11"/>
  <c r="BA19" i="11"/>
  <c r="AY19" i="11"/>
  <c r="AM19" i="11"/>
  <c r="AL19" i="11"/>
  <c r="CA18" i="11"/>
  <c r="AM18" i="11"/>
  <c r="AL18" i="11"/>
  <c r="CA17" i="11"/>
  <c r="BA17" i="11"/>
  <c r="AW17" i="11"/>
  <c r="AM17" i="11"/>
  <c r="AL17" i="11"/>
  <c r="CA16" i="11"/>
  <c r="AM16" i="11"/>
  <c r="AL16" i="11"/>
  <c r="CA15" i="11"/>
  <c r="BA15" i="11"/>
  <c r="AW15" i="11"/>
  <c r="AM15" i="11"/>
  <c r="AL15" i="11"/>
  <c r="CA14" i="11"/>
  <c r="AM14" i="11"/>
  <c r="AL14" i="11"/>
  <c r="CA13" i="11"/>
  <c r="BA13" i="11"/>
  <c r="AW13" i="11"/>
  <c r="AM13" i="11"/>
  <c r="AL13" i="11"/>
  <c r="CA12" i="11"/>
  <c r="AM12" i="11"/>
  <c r="AL12" i="11"/>
  <c r="CA11" i="11"/>
  <c r="BA11" i="11"/>
  <c r="AW11" i="11"/>
  <c r="AM11" i="11"/>
  <c r="AL11" i="11"/>
  <c r="BJ9" i="11"/>
  <c r="BM12" i="11" s="1"/>
  <c r="BA9" i="11"/>
  <c r="AW9" i="11"/>
  <c r="BE5" i="11"/>
  <c r="BE3" i="11"/>
  <c r="AS3" i="11"/>
  <c r="AJ106" i="10"/>
  <c r="AI106" i="10"/>
  <c r="AH106" i="10"/>
  <c r="AG106" i="10"/>
  <c r="AF106" i="10"/>
  <c r="AE106" i="10"/>
  <c r="AD106" i="10"/>
  <c r="AC106" i="10"/>
  <c r="AB106" i="10"/>
  <c r="AA106" i="10"/>
  <c r="Z106" i="10"/>
  <c r="Y106" i="10"/>
  <c r="X106" i="10"/>
  <c r="W106" i="10"/>
  <c r="V106" i="10"/>
  <c r="U106" i="10"/>
  <c r="T106" i="10"/>
  <c r="S106" i="10"/>
  <c r="R106" i="10"/>
  <c r="Q106" i="10"/>
  <c r="P106" i="10"/>
  <c r="O106" i="10"/>
  <c r="N106" i="10"/>
  <c r="M106" i="10"/>
  <c r="L106" i="10"/>
  <c r="K106" i="10"/>
  <c r="J106" i="10"/>
  <c r="I106" i="10"/>
  <c r="H106" i="10"/>
  <c r="G106" i="10"/>
  <c r="F106" i="10"/>
  <c r="AJ105" i="10"/>
  <c r="AI105" i="10"/>
  <c r="AH105" i="10"/>
  <c r="AG105" i="10"/>
  <c r="AF105" i="10"/>
  <c r="AE105" i="10"/>
  <c r="AD105" i="10"/>
  <c r="AC105" i="10"/>
  <c r="AB105" i="10"/>
  <c r="AA105" i="10"/>
  <c r="Z105" i="10"/>
  <c r="Y105" i="10"/>
  <c r="X105" i="10"/>
  <c r="W105" i="10"/>
  <c r="V105" i="10"/>
  <c r="U105" i="10"/>
  <c r="T105" i="10"/>
  <c r="S105" i="10"/>
  <c r="R105" i="10"/>
  <c r="Q105" i="10"/>
  <c r="P105" i="10"/>
  <c r="O105" i="10"/>
  <c r="N105" i="10"/>
  <c r="M105" i="10"/>
  <c r="L105" i="10"/>
  <c r="K105" i="10"/>
  <c r="J105" i="10"/>
  <c r="I105" i="10"/>
  <c r="H105" i="10"/>
  <c r="G105" i="10"/>
  <c r="F105" i="10"/>
  <c r="AJ104" i="10"/>
  <c r="AI104" i="10"/>
  <c r="AH104" i="10"/>
  <c r="AG104" i="10"/>
  <c r="AF104" i="10"/>
  <c r="AE104" i="10"/>
  <c r="AD104" i="10"/>
  <c r="AC104" i="10"/>
  <c r="AB104" i="10"/>
  <c r="AA104" i="10"/>
  <c r="Z104" i="10"/>
  <c r="Y104" i="10"/>
  <c r="X104" i="10"/>
  <c r="W104" i="10"/>
  <c r="V104" i="10"/>
  <c r="U104" i="10"/>
  <c r="T104" i="10"/>
  <c r="S104" i="10"/>
  <c r="R104" i="10"/>
  <c r="Q104" i="10"/>
  <c r="P104" i="10"/>
  <c r="O104" i="10"/>
  <c r="N104" i="10"/>
  <c r="M104" i="10"/>
  <c r="L104" i="10"/>
  <c r="K104" i="10"/>
  <c r="J104" i="10"/>
  <c r="I104" i="10"/>
  <c r="H104" i="10"/>
  <c r="G104" i="10"/>
  <c r="F104" i="10"/>
  <c r="AJ103" i="10"/>
  <c r="AI103" i="10"/>
  <c r="AH103" i="10"/>
  <c r="AG103" i="10"/>
  <c r="AF103" i="10"/>
  <c r="AE103" i="10"/>
  <c r="AD103" i="10"/>
  <c r="AC103" i="10"/>
  <c r="AB103" i="10"/>
  <c r="AA103" i="10"/>
  <c r="Z103" i="10"/>
  <c r="Y103" i="10"/>
  <c r="X103" i="10"/>
  <c r="W103" i="10"/>
  <c r="V103" i="10"/>
  <c r="U103" i="10"/>
  <c r="T103" i="10"/>
  <c r="S103" i="10"/>
  <c r="R103" i="10"/>
  <c r="Q103" i="10"/>
  <c r="P103" i="10"/>
  <c r="O103" i="10"/>
  <c r="N103" i="10"/>
  <c r="M103" i="10"/>
  <c r="L103" i="10"/>
  <c r="K103" i="10"/>
  <c r="J103" i="10"/>
  <c r="I103" i="10"/>
  <c r="H103" i="10"/>
  <c r="G103" i="10"/>
  <c r="F103" i="10"/>
  <c r="AJ102" i="10"/>
  <c r="AI102" i="10"/>
  <c r="AH102" i="10"/>
  <c r="AG102" i="10"/>
  <c r="AF102" i="10"/>
  <c r="AE102" i="10"/>
  <c r="AD102" i="10"/>
  <c r="AC102" i="10"/>
  <c r="AB102" i="10"/>
  <c r="AA102" i="10"/>
  <c r="Z102" i="10"/>
  <c r="Y102" i="10"/>
  <c r="X102" i="10"/>
  <c r="W102" i="10"/>
  <c r="V102" i="10"/>
  <c r="U102" i="10"/>
  <c r="T102" i="10"/>
  <c r="S102" i="10"/>
  <c r="R102" i="10"/>
  <c r="Q102" i="10"/>
  <c r="P102" i="10"/>
  <c r="O102" i="10"/>
  <c r="N102" i="10"/>
  <c r="M102" i="10"/>
  <c r="L102" i="10"/>
  <c r="K102" i="10"/>
  <c r="J102" i="10"/>
  <c r="I102" i="10"/>
  <c r="H102" i="10"/>
  <c r="G102" i="10"/>
  <c r="F102" i="10"/>
  <c r="AJ101" i="10"/>
  <c r="AI101" i="10"/>
  <c r="AH101" i="10"/>
  <c r="AG101" i="10"/>
  <c r="AF101" i="10"/>
  <c r="AE101" i="10"/>
  <c r="AD101" i="10"/>
  <c r="AC101" i="10"/>
  <c r="AB101" i="10"/>
  <c r="AA101" i="10"/>
  <c r="Z101" i="10"/>
  <c r="Y101" i="10"/>
  <c r="X101" i="10"/>
  <c r="W101" i="10"/>
  <c r="V101" i="10"/>
  <c r="U101" i="10"/>
  <c r="T101" i="10"/>
  <c r="S101" i="10"/>
  <c r="R101" i="10"/>
  <c r="Q101" i="10"/>
  <c r="P101" i="10"/>
  <c r="O101" i="10"/>
  <c r="N101" i="10"/>
  <c r="M101" i="10"/>
  <c r="L101" i="10"/>
  <c r="K101" i="10"/>
  <c r="J101" i="10"/>
  <c r="I101" i="10"/>
  <c r="H101" i="10"/>
  <c r="G101" i="10"/>
  <c r="F101" i="10"/>
  <c r="AJ100" i="10"/>
  <c r="AI100" i="10"/>
  <c r="AH100" i="10"/>
  <c r="AG100" i="10"/>
  <c r="AF100" i="10"/>
  <c r="AE100" i="10"/>
  <c r="AD100" i="10"/>
  <c r="AC100" i="10"/>
  <c r="AB100" i="10"/>
  <c r="AA100" i="10"/>
  <c r="Z100" i="10"/>
  <c r="Y100" i="10"/>
  <c r="X100" i="10"/>
  <c r="W100" i="10"/>
  <c r="V100" i="10"/>
  <c r="U100" i="10"/>
  <c r="T100" i="10"/>
  <c r="S100" i="10"/>
  <c r="R100" i="10"/>
  <c r="Q100" i="10"/>
  <c r="P100" i="10"/>
  <c r="O100" i="10"/>
  <c r="N100" i="10"/>
  <c r="M100" i="10"/>
  <c r="L100" i="10"/>
  <c r="K100" i="10"/>
  <c r="J100" i="10"/>
  <c r="I100" i="10"/>
  <c r="H100" i="10"/>
  <c r="G100" i="10"/>
  <c r="F100" i="10"/>
  <c r="AJ99" i="10"/>
  <c r="AI99" i="10"/>
  <c r="AH99" i="10"/>
  <c r="AG99" i="10"/>
  <c r="AF99" i="10"/>
  <c r="AE99" i="10"/>
  <c r="AD99" i="10"/>
  <c r="AC99" i="10"/>
  <c r="AB99" i="10"/>
  <c r="AA99" i="10"/>
  <c r="Z99" i="10"/>
  <c r="Y99" i="10"/>
  <c r="X99" i="10"/>
  <c r="W99" i="10"/>
  <c r="V99" i="10"/>
  <c r="U99" i="10"/>
  <c r="T99" i="10"/>
  <c r="S99" i="10"/>
  <c r="R99" i="10"/>
  <c r="Q99" i="10"/>
  <c r="P99" i="10"/>
  <c r="O99" i="10"/>
  <c r="N99" i="10"/>
  <c r="M99" i="10"/>
  <c r="L99" i="10"/>
  <c r="K99" i="10"/>
  <c r="J99" i="10"/>
  <c r="I99" i="10"/>
  <c r="H99" i="10"/>
  <c r="G99" i="10"/>
  <c r="F99" i="10"/>
  <c r="AJ98" i="10"/>
  <c r="AI98" i="10"/>
  <c r="AH98" i="10"/>
  <c r="AG98" i="10"/>
  <c r="AF98" i="10"/>
  <c r="AE98" i="10"/>
  <c r="AD98" i="10"/>
  <c r="AC98" i="10"/>
  <c r="AB98" i="10"/>
  <c r="AA98" i="10"/>
  <c r="Z98" i="10"/>
  <c r="Y98" i="10"/>
  <c r="X98" i="10"/>
  <c r="W98" i="10"/>
  <c r="V98" i="10"/>
  <c r="U98" i="10"/>
  <c r="T98" i="10"/>
  <c r="S98" i="10"/>
  <c r="R98" i="10"/>
  <c r="Q98" i="10"/>
  <c r="P98" i="10"/>
  <c r="O98" i="10"/>
  <c r="N98" i="10"/>
  <c r="M98" i="10"/>
  <c r="L98" i="10"/>
  <c r="K98" i="10"/>
  <c r="J98" i="10"/>
  <c r="I98" i="10"/>
  <c r="H98" i="10"/>
  <c r="G98" i="10"/>
  <c r="F98" i="10"/>
  <c r="AJ97" i="10"/>
  <c r="AI97" i="10"/>
  <c r="AH97" i="10"/>
  <c r="AG97" i="10"/>
  <c r="AF97" i="10"/>
  <c r="AE97" i="10"/>
  <c r="AD97" i="10"/>
  <c r="AC97" i="10"/>
  <c r="AB97" i="10"/>
  <c r="AA97" i="10"/>
  <c r="Z97" i="10"/>
  <c r="Y97" i="10"/>
  <c r="X97" i="10"/>
  <c r="W97" i="10"/>
  <c r="V97" i="10"/>
  <c r="U97" i="10"/>
  <c r="T97" i="10"/>
  <c r="S97" i="10"/>
  <c r="R97" i="10"/>
  <c r="Q97" i="10"/>
  <c r="P97" i="10"/>
  <c r="O97" i="10"/>
  <c r="N97" i="10"/>
  <c r="M97" i="10"/>
  <c r="L97" i="10"/>
  <c r="K97" i="10"/>
  <c r="J97" i="10"/>
  <c r="I97" i="10"/>
  <c r="H97" i="10"/>
  <c r="G97" i="10"/>
  <c r="F97" i="10"/>
  <c r="AJ96" i="10"/>
  <c r="AI96" i="10"/>
  <c r="AH96" i="10"/>
  <c r="AG96" i="10"/>
  <c r="AF96" i="10"/>
  <c r="AE96" i="10"/>
  <c r="AD96" i="10"/>
  <c r="AC96" i="10"/>
  <c r="AB96" i="10"/>
  <c r="AA96" i="10"/>
  <c r="Z96" i="10"/>
  <c r="Y96" i="10"/>
  <c r="X96" i="10"/>
  <c r="W96" i="10"/>
  <c r="V96" i="10"/>
  <c r="U96" i="10"/>
  <c r="T96" i="10"/>
  <c r="S96" i="10"/>
  <c r="R96" i="10"/>
  <c r="Q96" i="10"/>
  <c r="P96" i="10"/>
  <c r="O96" i="10"/>
  <c r="N96" i="10"/>
  <c r="M96" i="10"/>
  <c r="L96" i="10"/>
  <c r="K96" i="10"/>
  <c r="J96" i="10"/>
  <c r="I96" i="10"/>
  <c r="H96" i="10"/>
  <c r="G96" i="10"/>
  <c r="F96" i="10"/>
  <c r="AJ95" i="10"/>
  <c r="AI95" i="10"/>
  <c r="AH95" i="10"/>
  <c r="AG95" i="10"/>
  <c r="AF95" i="10"/>
  <c r="AE95" i="10"/>
  <c r="AD95" i="10"/>
  <c r="AC95" i="10"/>
  <c r="AB95" i="10"/>
  <c r="AA95" i="10"/>
  <c r="Z95" i="10"/>
  <c r="Y95" i="10"/>
  <c r="X95" i="10"/>
  <c r="W95" i="10"/>
  <c r="V95" i="10"/>
  <c r="U95" i="10"/>
  <c r="T95" i="10"/>
  <c r="S95" i="10"/>
  <c r="R95" i="10"/>
  <c r="Q95" i="10"/>
  <c r="P95" i="10"/>
  <c r="O95" i="10"/>
  <c r="N95" i="10"/>
  <c r="M95" i="10"/>
  <c r="L95" i="10"/>
  <c r="K95" i="10"/>
  <c r="J95" i="10"/>
  <c r="I95" i="10"/>
  <c r="H95" i="10"/>
  <c r="G95" i="10"/>
  <c r="F95" i="10"/>
  <c r="AJ94" i="10"/>
  <c r="AI94" i="10"/>
  <c r="AH94" i="10"/>
  <c r="AG94" i="10"/>
  <c r="AF94" i="10"/>
  <c r="AE94" i="10"/>
  <c r="AD94" i="10"/>
  <c r="AC94" i="10"/>
  <c r="AB94" i="10"/>
  <c r="AA94" i="10"/>
  <c r="Z94" i="10"/>
  <c r="Y94" i="10"/>
  <c r="X94" i="10"/>
  <c r="W94" i="10"/>
  <c r="V94" i="10"/>
  <c r="U94" i="10"/>
  <c r="T94" i="10"/>
  <c r="S94" i="10"/>
  <c r="R94" i="10"/>
  <c r="Q94" i="10"/>
  <c r="P94" i="10"/>
  <c r="O94" i="10"/>
  <c r="N94" i="10"/>
  <c r="M94" i="10"/>
  <c r="L94" i="10"/>
  <c r="K94" i="10"/>
  <c r="J94" i="10"/>
  <c r="I94" i="10"/>
  <c r="H94" i="10"/>
  <c r="G94" i="10"/>
  <c r="F94" i="10"/>
  <c r="AJ93" i="10"/>
  <c r="AI93" i="10"/>
  <c r="AH93" i="10"/>
  <c r="AG93" i="10"/>
  <c r="AF93" i="10"/>
  <c r="AE93" i="10"/>
  <c r="AD93" i="10"/>
  <c r="AC93" i="10"/>
  <c r="AB93" i="10"/>
  <c r="AA93" i="10"/>
  <c r="Z93" i="10"/>
  <c r="Y93" i="10"/>
  <c r="X93" i="10"/>
  <c r="W93" i="10"/>
  <c r="V93" i="10"/>
  <c r="U93" i="10"/>
  <c r="T93" i="10"/>
  <c r="S93" i="10"/>
  <c r="R93" i="10"/>
  <c r="Q93" i="10"/>
  <c r="P93" i="10"/>
  <c r="O93" i="10"/>
  <c r="N93" i="10"/>
  <c r="M93" i="10"/>
  <c r="L93" i="10"/>
  <c r="K93" i="10"/>
  <c r="J93" i="10"/>
  <c r="I93" i="10"/>
  <c r="H93" i="10"/>
  <c r="G93" i="10"/>
  <c r="F93"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AJ91" i="10"/>
  <c r="AI91" i="10"/>
  <c r="AH91" i="10"/>
  <c r="AG91" i="10"/>
  <c r="AF91" i="10"/>
  <c r="AE91" i="10"/>
  <c r="AD91" i="10"/>
  <c r="AC91" i="10"/>
  <c r="AB91" i="10"/>
  <c r="AA91" i="10"/>
  <c r="Z91" i="10"/>
  <c r="Y91" i="10"/>
  <c r="X91" i="10"/>
  <c r="W91" i="10"/>
  <c r="V91" i="10"/>
  <c r="U91" i="10"/>
  <c r="T91" i="10"/>
  <c r="S91" i="10"/>
  <c r="R91" i="10"/>
  <c r="Q91" i="10"/>
  <c r="P91" i="10"/>
  <c r="O91" i="10"/>
  <c r="N91" i="10"/>
  <c r="M91" i="10"/>
  <c r="L91" i="10"/>
  <c r="K91" i="10"/>
  <c r="J91" i="10"/>
  <c r="I91" i="10"/>
  <c r="H91" i="10"/>
  <c r="G91" i="10"/>
  <c r="F91" i="10"/>
  <c r="BE62" i="10"/>
  <c r="P27" i="19" s="1"/>
  <c r="BD62" i="10"/>
  <c r="P26" i="19" s="1"/>
  <c r="BC62" i="10"/>
  <c r="BB62" i="10"/>
  <c r="BA62" i="10"/>
  <c r="AZ62" i="10"/>
  <c r="AX62" i="10"/>
  <c r="AV62" i="10"/>
  <c r="BE61" i="10"/>
  <c r="P26" i="18" s="1"/>
  <c r="BD61" i="10"/>
  <c r="P25" i="18" s="1"/>
  <c r="BC61" i="10"/>
  <c r="BB61" i="10"/>
  <c r="BA61" i="10"/>
  <c r="AZ61" i="10"/>
  <c r="AX61" i="10"/>
  <c r="AV61" i="10"/>
  <c r="W53" i="10"/>
  <c r="BE60" i="10"/>
  <c r="P27" i="17" s="1"/>
  <c r="BD60" i="10"/>
  <c r="P26" i="17" s="1"/>
  <c r="BC60" i="10"/>
  <c r="P25" i="17" s="1"/>
  <c r="BB60" i="10"/>
  <c r="P24" i="17" s="1"/>
  <c r="AZ60" i="10"/>
  <c r="AX60" i="10"/>
  <c r="AV60" i="10"/>
  <c r="BE59" i="10"/>
  <c r="BD59" i="10"/>
  <c r="BC59" i="10"/>
  <c r="BB59" i="10"/>
  <c r="P24" i="16" s="1"/>
  <c r="AZ59" i="10"/>
  <c r="AY59" i="10"/>
  <c r="AX59" i="10"/>
  <c r="AV59"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AY47" i="10"/>
  <c r="AW47" i="10"/>
  <c r="AY45" i="10"/>
  <c r="AW45" i="10"/>
  <c r="AY43" i="10"/>
  <c r="AW43" i="10"/>
  <c r="AY41" i="10"/>
  <c r="AW41" i="10"/>
  <c r="AY39" i="10"/>
  <c r="AW39" i="10"/>
  <c r="AY37" i="10"/>
  <c r="AW37" i="10"/>
  <c r="AY35" i="10"/>
  <c r="AW35" i="10"/>
  <c r="AY33" i="10"/>
  <c r="AW33" i="10"/>
  <c r="AY31" i="10"/>
  <c r="AW31" i="10"/>
  <c r="AJ31" i="10"/>
  <c r="AI31" i="10"/>
  <c r="AH31" i="10"/>
  <c r="AG31" i="10"/>
  <c r="AF31" i="10"/>
  <c r="AE31" i="10"/>
  <c r="AD31" i="10"/>
  <c r="AC31" i="10"/>
  <c r="AC32" i="10" s="1"/>
  <c r="AB31" i="10"/>
  <c r="AA31" i="10"/>
  <c r="Z31" i="10"/>
  <c r="Y31" i="10"/>
  <c r="X31" i="10"/>
  <c r="W31" i="10"/>
  <c r="V31" i="10"/>
  <c r="U31" i="10"/>
  <c r="U32" i="10" s="1"/>
  <c r="T31" i="10"/>
  <c r="S31" i="10"/>
  <c r="R31" i="10"/>
  <c r="Q31" i="10"/>
  <c r="P31" i="10"/>
  <c r="O31" i="10"/>
  <c r="N31" i="10"/>
  <c r="M31" i="10"/>
  <c r="M32" i="10" s="1"/>
  <c r="L31" i="10"/>
  <c r="K31" i="10"/>
  <c r="J31" i="10"/>
  <c r="I31" i="10"/>
  <c r="H31" i="10"/>
  <c r="G31" i="10"/>
  <c r="G32" i="10" s="1"/>
  <c r="CA30" i="10"/>
  <c r="AM30" i="10"/>
  <c r="AL30" i="10"/>
  <c r="CA29" i="10"/>
  <c r="AY29" i="10"/>
  <c r="AW29" i="10"/>
  <c r="AM29" i="10"/>
  <c r="AL29" i="10"/>
  <c r="CA28" i="10"/>
  <c r="AM28" i="10"/>
  <c r="AL28" i="10"/>
  <c r="CA27" i="10"/>
  <c r="BA27" i="10"/>
  <c r="AY27" i="10"/>
  <c r="AM27" i="10"/>
  <c r="AL27" i="10"/>
  <c r="CA26" i="10"/>
  <c r="AM26" i="10"/>
  <c r="AL26" i="10"/>
  <c r="CA25" i="10"/>
  <c r="BA25" i="10"/>
  <c r="AY25" i="10"/>
  <c r="AM25" i="10"/>
  <c r="AL25" i="10"/>
  <c r="CA24" i="10"/>
  <c r="AM24" i="10"/>
  <c r="AL24" i="10"/>
  <c r="CA23" i="10"/>
  <c r="BA23" i="10"/>
  <c r="AY23" i="10"/>
  <c r="AM23" i="10"/>
  <c r="AL23" i="10"/>
  <c r="CA22" i="10"/>
  <c r="AM22" i="10"/>
  <c r="AL22" i="10"/>
  <c r="CA21" i="10"/>
  <c r="BA21" i="10"/>
  <c r="AY21" i="10"/>
  <c r="AM21" i="10"/>
  <c r="AL21" i="10"/>
  <c r="CA20" i="10"/>
  <c r="AM20" i="10"/>
  <c r="AL20" i="10"/>
  <c r="CA19" i="10"/>
  <c r="BA19" i="10"/>
  <c r="AY19" i="10"/>
  <c r="AM19" i="10"/>
  <c r="AL19" i="10"/>
  <c r="CA18" i="10"/>
  <c r="AM18" i="10"/>
  <c r="AL18" i="10"/>
  <c r="CA17" i="10"/>
  <c r="BA17" i="10"/>
  <c r="AW17" i="10"/>
  <c r="AM17" i="10"/>
  <c r="AL17" i="10"/>
  <c r="CA16" i="10"/>
  <c r="AM16" i="10"/>
  <c r="AL16" i="10"/>
  <c r="CA15" i="10"/>
  <c r="BA15" i="10"/>
  <c r="AW15" i="10"/>
  <c r="AM15" i="10"/>
  <c r="AL15" i="10"/>
  <c r="CA14" i="10"/>
  <c r="AM14" i="10"/>
  <c r="AL14" i="10"/>
  <c r="CA13" i="10"/>
  <c r="BA13" i="10"/>
  <c r="AW13" i="10"/>
  <c r="AM13" i="10"/>
  <c r="AL13" i="10"/>
  <c r="CA12" i="10"/>
  <c r="AM12" i="10"/>
  <c r="AL12" i="10"/>
  <c r="CA11" i="10"/>
  <c r="BA11" i="10"/>
  <c r="AW11" i="10"/>
  <c r="AM11" i="10"/>
  <c r="AL11" i="10"/>
  <c r="BJ9" i="10"/>
  <c r="BM12" i="10" s="1"/>
  <c r="BA9" i="10"/>
  <c r="AW9" i="10"/>
  <c r="BE5" i="10"/>
  <c r="BE3" i="10"/>
  <c r="AS3" i="10"/>
  <c r="AJ106" i="9"/>
  <c r="AI106" i="9"/>
  <c r="AH106" i="9"/>
  <c r="AG106" i="9"/>
  <c r="AF106" i="9"/>
  <c r="AE106" i="9"/>
  <c r="AD106" i="9"/>
  <c r="AC106" i="9"/>
  <c r="AB106" i="9"/>
  <c r="AA106" i="9"/>
  <c r="Z106" i="9"/>
  <c r="Y106" i="9"/>
  <c r="X106" i="9"/>
  <c r="W106" i="9"/>
  <c r="V106" i="9"/>
  <c r="U106" i="9"/>
  <c r="T106" i="9"/>
  <c r="S106" i="9"/>
  <c r="R106" i="9"/>
  <c r="Q106" i="9"/>
  <c r="P106" i="9"/>
  <c r="O106" i="9"/>
  <c r="N106" i="9"/>
  <c r="M106" i="9"/>
  <c r="L106" i="9"/>
  <c r="K106" i="9"/>
  <c r="J106" i="9"/>
  <c r="I106" i="9"/>
  <c r="H106" i="9"/>
  <c r="G106" i="9"/>
  <c r="F106" i="9"/>
  <c r="AJ105" i="9"/>
  <c r="AI105" i="9"/>
  <c r="AH105" i="9"/>
  <c r="AG105" i="9"/>
  <c r="AF105" i="9"/>
  <c r="AE105" i="9"/>
  <c r="AD105" i="9"/>
  <c r="AC105" i="9"/>
  <c r="AB105" i="9"/>
  <c r="AA105" i="9"/>
  <c r="Z105" i="9"/>
  <c r="Y105" i="9"/>
  <c r="X105" i="9"/>
  <c r="W105" i="9"/>
  <c r="V105" i="9"/>
  <c r="U105" i="9"/>
  <c r="T105" i="9"/>
  <c r="S105" i="9"/>
  <c r="R105" i="9"/>
  <c r="Q105" i="9"/>
  <c r="P105" i="9"/>
  <c r="O105" i="9"/>
  <c r="N105" i="9"/>
  <c r="M105" i="9"/>
  <c r="L105" i="9"/>
  <c r="K105" i="9"/>
  <c r="J105" i="9"/>
  <c r="I105" i="9"/>
  <c r="H105" i="9"/>
  <c r="G105" i="9"/>
  <c r="F105" i="9"/>
  <c r="AJ104" i="9"/>
  <c r="AI104" i="9"/>
  <c r="AH104" i="9"/>
  <c r="AG104" i="9"/>
  <c r="AF104" i="9"/>
  <c r="AE104" i="9"/>
  <c r="AD104" i="9"/>
  <c r="AC104" i="9"/>
  <c r="AB104" i="9"/>
  <c r="AA104" i="9"/>
  <c r="Z104" i="9"/>
  <c r="Y104" i="9"/>
  <c r="X104" i="9"/>
  <c r="W104" i="9"/>
  <c r="V104" i="9"/>
  <c r="U104" i="9"/>
  <c r="T104" i="9"/>
  <c r="S104" i="9"/>
  <c r="R104" i="9"/>
  <c r="Q104" i="9"/>
  <c r="P104" i="9"/>
  <c r="O104" i="9"/>
  <c r="N104" i="9"/>
  <c r="M104" i="9"/>
  <c r="L104" i="9"/>
  <c r="K104" i="9"/>
  <c r="J104" i="9"/>
  <c r="I104" i="9"/>
  <c r="H104" i="9"/>
  <c r="G104" i="9"/>
  <c r="F104" i="9"/>
  <c r="AJ103" i="9"/>
  <c r="AI103" i="9"/>
  <c r="AH103" i="9"/>
  <c r="AG103" i="9"/>
  <c r="AF103" i="9"/>
  <c r="AE103" i="9"/>
  <c r="AD103" i="9"/>
  <c r="AC103" i="9"/>
  <c r="AB103" i="9"/>
  <c r="AA103" i="9"/>
  <c r="Z103" i="9"/>
  <c r="Y103" i="9"/>
  <c r="X103" i="9"/>
  <c r="W103" i="9"/>
  <c r="V103" i="9"/>
  <c r="U103" i="9"/>
  <c r="T103" i="9"/>
  <c r="S103" i="9"/>
  <c r="R103" i="9"/>
  <c r="Q103" i="9"/>
  <c r="P103" i="9"/>
  <c r="O103" i="9"/>
  <c r="N103" i="9"/>
  <c r="M103" i="9"/>
  <c r="L103" i="9"/>
  <c r="K103" i="9"/>
  <c r="J103" i="9"/>
  <c r="I103" i="9"/>
  <c r="H103" i="9"/>
  <c r="G103" i="9"/>
  <c r="F103" i="9"/>
  <c r="AJ102" i="9"/>
  <c r="AI102" i="9"/>
  <c r="AH102" i="9"/>
  <c r="AG102" i="9"/>
  <c r="AF102" i="9"/>
  <c r="AE102" i="9"/>
  <c r="AD102" i="9"/>
  <c r="AC102" i="9"/>
  <c r="AB102" i="9"/>
  <c r="AA102" i="9"/>
  <c r="Z102" i="9"/>
  <c r="Y102" i="9"/>
  <c r="X102" i="9"/>
  <c r="W102" i="9"/>
  <c r="V102" i="9"/>
  <c r="U102" i="9"/>
  <c r="T102" i="9"/>
  <c r="S102" i="9"/>
  <c r="R102" i="9"/>
  <c r="Q102" i="9"/>
  <c r="P102" i="9"/>
  <c r="O102" i="9"/>
  <c r="N102" i="9"/>
  <c r="M102" i="9"/>
  <c r="L102" i="9"/>
  <c r="K102" i="9"/>
  <c r="J102" i="9"/>
  <c r="I102" i="9"/>
  <c r="H102" i="9"/>
  <c r="G102" i="9"/>
  <c r="F102" i="9"/>
  <c r="AJ101" i="9"/>
  <c r="AI101" i="9"/>
  <c r="AH101" i="9"/>
  <c r="AG101" i="9"/>
  <c r="AF101" i="9"/>
  <c r="AE101" i="9"/>
  <c r="AD101" i="9"/>
  <c r="AC101" i="9"/>
  <c r="AB101" i="9"/>
  <c r="AA101" i="9"/>
  <c r="Z101" i="9"/>
  <c r="Y101" i="9"/>
  <c r="X101" i="9"/>
  <c r="W101" i="9"/>
  <c r="V101" i="9"/>
  <c r="U101" i="9"/>
  <c r="T101" i="9"/>
  <c r="S101" i="9"/>
  <c r="R101" i="9"/>
  <c r="Q101" i="9"/>
  <c r="P101" i="9"/>
  <c r="O101" i="9"/>
  <c r="N101" i="9"/>
  <c r="M101" i="9"/>
  <c r="L101" i="9"/>
  <c r="K101" i="9"/>
  <c r="J101" i="9"/>
  <c r="I101" i="9"/>
  <c r="H101" i="9"/>
  <c r="G101" i="9"/>
  <c r="F101" i="9"/>
  <c r="AJ100" i="9"/>
  <c r="AI100" i="9"/>
  <c r="AH100" i="9"/>
  <c r="AG100" i="9"/>
  <c r="AF100" i="9"/>
  <c r="AE100" i="9"/>
  <c r="AD100" i="9"/>
  <c r="AC100" i="9"/>
  <c r="AB100" i="9"/>
  <c r="AA100" i="9"/>
  <c r="Z100" i="9"/>
  <c r="Y100" i="9"/>
  <c r="X100" i="9"/>
  <c r="W100" i="9"/>
  <c r="V100" i="9"/>
  <c r="U100" i="9"/>
  <c r="T100" i="9"/>
  <c r="S100" i="9"/>
  <c r="R100" i="9"/>
  <c r="Q100" i="9"/>
  <c r="P100" i="9"/>
  <c r="O100" i="9"/>
  <c r="N100" i="9"/>
  <c r="M100" i="9"/>
  <c r="L100" i="9"/>
  <c r="K100" i="9"/>
  <c r="J100" i="9"/>
  <c r="I100" i="9"/>
  <c r="H100" i="9"/>
  <c r="G100" i="9"/>
  <c r="F100" i="9"/>
  <c r="AJ99" i="9"/>
  <c r="AI99" i="9"/>
  <c r="AH99" i="9"/>
  <c r="AG99" i="9"/>
  <c r="AF99" i="9"/>
  <c r="AE99" i="9"/>
  <c r="AD99" i="9"/>
  <c r="AC99" i="9"/>
  <c r="AB99" i="9"/>
  <c r="AA99" i="9"/>
  <c r="Z99" i="9"/>
  <c r="Y99" i="9"/>
  <c r="X99" i="9"/>
  <c r="W99" i="9"/>
  <c r="V99" i="9"/>
  <c r="U99" i="9"/>
  <c r="T99" i="9"/>
  <c r="S99" i="9"/>
  <c r="R99" i="9"/>
  <c r="Q99" i="9"/>
  <c r="P99" i="9"/>
  <c r="O99" i="9"/>
  <c r="N99" i="9"/>
  <c r="M99" i="9"/>
  <c r="L99" i="9"/>
  <c r="K99" i="9"/>
  <c r="J99" i="9"/>
  <c r="I99" i="9"/>
  <c r="H99" i="9"/>
  <c r="G99" i="9"/>
  <c r="F99" i="9"/>
  <c r="AJ98" i="9"/>
  <c r="AI98" i="9"/>
  <c r="AH98" i="9"/>
  <c r="AG98" i="9"/>
  <c r="AF98" i="9"/>
  <c r="AE98" i="9"/>
  <c r="AD98" i="9"/>
  <c r="AC98" i="9"/>
  <c r="AB98" i="9"/>
  <c r="AA98" i="9"/>
  <c r="Z98" i="9"/>
  <c r="Y98" i="9"/>
  <c r="X98" i="9"/>
  <c r="W98" i="9"/>
  <c r="V98" i="9"/>
  <c r="U98" i="9"/>
  <c r="T98" i="9"/>
  <c r="S98" i="9"/>
  <c r="R98" i="9"/>
  <c r="Q98" i="9"/>
  <c r="P98" i="9"/>
  <c r="O98" i="9"/>
  <c r="N98" i="9"/>
  <c r="M98" i="9"/>
  <c r="L98" i="9"/>
  <c r="K98" i="9"/>
  <c r="J98" i="9"/>
  <c r="I98" i="9"/>
  <c r="H98" i="9"/>
  <c r="G98" i="9"/>
  <c r="F98" i="9"/>
  <c r="AJ97" i="9"/>
  <c r="AI97" i="9"/>
  <c r="AH97" i="9"/>
  <c r="AG97" i="9"/>
  <c r="AF97" i="9"/>
  <c r="AE97" i="9"/>
  <c r="AD97" i="9"/>
  <c r="AC97" i="9"/>
  <c r="AB97" i="9"/>
  <c r="AA97" i="9"/>
  <c r="Z97" i="9"/>
  <c r="Y97" i="9"/>
  <c r="X97" i="9"/>
  <c r="W97" i="9"/>
  <c r="V97" i="9"/>
  <c r="U97" i="9"/>
  <c r="T97" i="9"/>
  <c r="S97" i="9"/>
  <c r="R97" i="9"/>
  <c r="Q97" i="9"/>
  <c r="P97" i="9"/>
  <c r="O97" i="9"/>
  <c r="N97" i="9"/>
  <c r="M97" i="9"/>
  <c r="L97" i="9"/>
  <c r="K97" i="9"/>
  <c r="J97" i="9"/>
  <c r="I97" i="9"/>
  <c r="H97" i="9"/>
  <c r="G97" i="9"/>
  <c r="F97"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AJ95" i="9"/>
  <c r="AI95" i="9"/>
  <c r="AH95" i="9"/>
  <c r="AG95" i="9"/>
  <c r="AF95" i="9"/>
  <c r="AE95" i="9"/>
  <c r="AD95" i="9"/>
  <c r="AC95" i="9"/>
  <c r="AB95" i="9"/>
  <c r="AA95" i="9"/>
  <c r="Z95" i="9"/>
  <c r="Y95" i="9"/>
  <c r="X95" i="9"/>
  <c r="W95" i="9"/>
  <c r="V95" i="9"/>
  <c r="U95" i="9"/>
  <c r="T95" i="9"/>
  <c r="S95" i="9"/>
  <c r="R95" i="9"/>
  <c r="Q95" i="9"/>
  <c r="P95" i="9"/>
  <c r="O95" i="9"/>
  <c r="N95" i="9"/>
  <c r="M95" i="9"/>
  <c r="L95" i="9"/>
  <c r="K95" i="9"/>
  <c r="J95" i="9"/>
  <c r="I95" i="9"/>
  <c r="H95" i="9"/>
  <c r="G95" i="9"/>
  <c r="F95" i="9"/>
  <c r="AJ94" i="9"/>
  <c r="AI94" i="9"/>
  <c r="AH94" i="9"/>
  <c r="AG94" i="9"/>
  <c r="AF94" i="9"/>
  <c r="AE94" i="9"/>
  <c r="AD94" i="9"/>
  <c r="AC94" i="9"/>
  <c r="AB94" i="9"/>
  <c r="AA94" i="9"/>
  <c r="Z94" i="9"/>
  <c r="Y94" i="9"/>
  <c r="X94" i="9"/>
  <c r="W94" i="9"/>
  <c r="V94" i="9"/>
  <c r="U94" i="9"/>
  <c r="T94" i="9"/>
  <c r="S94" i="9"/>
  <c r="R94" i="9"/>
  <c r="Q94" i="9"/>
  <c r="P94" i="9"/>
  <c r="O94" i="9"/>
  <c r="N94" i="9"/>
  <c r="M94" i="9"/>
  <c r="L94" i="9"/>
  <c r="K94" i="9"/>
  <c r="J94" i="9"/>
  <c r="I94" i="9"/>
  <c r="H94" i="9"/>
  <c r="G94" i="9"/>
  <c r="F94" i="9"/>
  <c r="AJ93" i="9"/>
  <c r="AI93" i="9"/>
  <c r="AH93" i="9"/>
  <c r="AG93" i="9"/>
  <c r="AF93" i="9"/>
  <c r="AE93" i="9"/>
  <c r="AD93" i="9"/>
  <c r="AC93" i="9"/>
  <c r="AB93" i="9"/>
  <c r="AA93" i="9"/>
  <c r="Z93" i="9"/>
  <c r="Y93" i="9"/>
  <c r="X93" i="9"/>
  <c r="W93" i="9"/>
  <c r="V93" i="9"/>
  <c r="U93" i="9"/>
  <c r="T93" i="9"/>
  <c r="S93" i="9"/>
  <c r="R93" i="9"/>
  <c r="Q93" i="9"/>
  <c r="P93" i="9"/>
  <c r="O93" i="9"/>
  <c r="N93" i="9"/>
  <c r="M93" i="9"/>
  <c r="L93" i="9"/>
  <c r="K93" i="9"/>
  <c r="J93" i="9"/>
  <c r="I93" i="9"/>
  <c r="H93" i="9"/>
  <c r="G93" i="9"/>
  <c r="F93" i="9"/>
  <c r="AJ92" i="9"/>
  <c r="AI92" i="9"/>
  <c r="AH92" i="9"/>
  <c r="AG92" i="9"/>
  <c r="AF92" i="9"/>
  <c r="AE92" i="9"/>
  <c r="AD92" i="9"/>
  <c r="AC92" i="9"/>
  <c r="AB92" i="9"/>
  <c r="AA92" i="9"/>
  <c r="Z92" i="9"/>
  <c r="Y92" i="9"/>
  <c r="X92" i="9"/>
  <c r="W92" i="9"/>
  <c r="V92" i="9"/>
  <c r="U92" i="9"/>
  <c r="T92" i="9"/>
  <c r="S92" i="9"/>
  <c r="R92" i="9"/>
  <c r="Q92" i="9"/>
  <c r="P92" i="9"/>
  <c r="O92" i="9"/>
  <c r="N92" i="9"/>
  <c r="M92" i="9"/>
  <c r="L92" i="9"/>
  <c r="K92" i="9"/>
  <c r="J92" i="9"/>
  <c r="I92" i="9"/>
  <c r="H92" i="9"/>
  <c r="G92" i="9"/>
  <c r="F92" i="9"/>
  <c r="AJ91" i="9"/>
  <c r="AI91" i="9"/>
  <c r="AH91" i="9"/>
  <c r="AG91" i="9"/>
  <c r="AF91" i="9"/>
  <c r="AE91" i="9"/>
  <c r="AD91" i="9"/>
  <c r="AC91" i="9"/>
  <c r="AB91" i="9"/>
  <c r="AA91" i="9"/>
  <c r="Z91" i="9"/>
  <c r="Y91" i="9"/>
  <c r="X91" i="9"/>
  <c r="W91" i="9"/>
  <c r="V91" i="9"/>
  <c r="U91" i="9"/>
  <c r="T91" i="9"/>
  <c r="S91" i="9"/>
  <c r="R91" i="9"/>
  <c r="Q91" i="9"/>
  <c r="P91" i="9"/>
  <c r="O91" i="9"/>
  <c r="N91" i="9"/>
  <c r="M91" i="9"/>
  <c r="L91" i="9"/>
  <c r="K91" i="9"/>
  <c r="J91" i="9"/>
  <c r="I91" i="9"/>
  <c r="H91" i="9"/>
  <c r="G91" i="9"/>
  <c r="F91" i="9"/>
  <c r="BE62" i="9"/>
  <c r="N27" i="19" s="1"/>
  <c r="BD62" i="9"/>
  <c r="N26" i="19" s="1"/>
  <c r="BC62" i="9"/>
  <c r="BB62" i="9"/>
  <c r="BA62" i="9"/>
  <c r="AZ62" i="9"/>
  <c r="AX62" i="9"/>
  <c r="AV62" i="9"/>
  <c r="BE61" i="9"/>
  <c r="N26" i="18" s="1"/>
  <c r="BD61" i="9"/>
  <c r="N25" i="18" s="1"/>
  <c r="BC61" i="9"/>
  <c r="BB61" i="9"/>
  <c r="BA61" i="9"/>
  <c r="AZ61" i="9"/>
  <c r="AX61" i="9"/>
  <c r="AV61" i="9"/>
  <c r="W53" i="9"/>
  <c r="BE60" i="9"/>
  <c r="N27" i="17" s="1"/>
  <c r="BD60" i="9"/>
  <c r="N26" i="17" s="1"/>
  <c r="BC60" i="9"/>
  <c r="N25" i="17" s="1"/>
  <c r="BB60" i="9"/>
  <c r="N24" i="17" s="1"/>
  <c r="AZ60" i="9"/>
  <c r="AX60" i="9"/>
  <c r="AV60" i="9"/>
  <c r="BE59" i="9"/>
  <c r="BD59" i="9"/>
  <c r="BC59" i="9"/>
  <c r="BB59" i="9"/>
  <c r="N24" i="16" s="1"/>
  <c r="AZ59" i="9"/>
  <c r="AY59" i="9"/>
  <c r="AX59" i="9"/>
  <c r="AV59"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AY47" i="9"/>
  <c r="AW47" i="9"/>
  <c r="AY45" i="9"/>
  <c r="AW45" i="9"/>
  <c r="AY43" i="9"/>
  <c r="AW43" i="9"/>
  <c r="AY41" i="9"/>
  <c r="AW41" i="9"/>
  <c r="AY39" i="9"/>
  <c r="AW39" i="9"/>
  <c r="AY37" i="9"/>
  <c r="AW37" i="9"/>
  <c r="AY35" i="9"/>
  <c r="AW35" i="9"/>
  <c r="AY33" i="9"/>
  <c r="AW33" i="9"/>
  <c r="AY31" i="9"/>
  <c r="AW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CA30" i="9"/>
  <c r="AM30" i="9"/>
  <c r="AL30" i="9"/>
  <c r="CA29" i="9"/>
  <c r="AY29" i="9"/>
  <c r="AW29" i="9"/>
  <c r="AM29" i="9"/>
  <c r="AL29" i="9"/>
  <c r="CA28" i="9"/>
  <c r="AM28" i="9"/>
  <c r="AL28" i="9"/>
  <c r="CA27" i="9"/>
  <c r="BA27" i="9"/>
  <c r="AY27" i="9"/>
  <c r="AM27" i="9"/>
  <c r="AL27" i="9"/>
  <c r="CA26" i="9"/>
  <c r="AM26" i="9"/>
  <c r="AL26" i="9"/>
  <c r="CA25" i="9"/>
  <c r="BA25" i="9"/>
  <c r="AY25" i="9"/>
  <c r="AM25" i="9"/>
  <c r="AL25" i="9"/>
  <c r="CA24" i="9"/>
  <c r="AM24" i="9"/>
  <c r="AL24" i="9"/>
  <c r="CA23" i="9"/>
  <c r="BA23" i="9"/>
  <c r="AY23" i="9"/>
  <c r="AM23" i="9"/>
  <c r="AL23" i="9"/>
  <c r="CA22" i="9"/>
  <c r="AM22" i="9"/>
  <c r="AL22" i="9"/>
  <c r="CA21" i="9"/>
  <c r="BA21" i="9"/>
  <c r="AY21" i="9"/>
  <c r="AM21" i="9"/>
  <c r="AL21" i="9"/>
  <c r="CA20" i="9"/>
  <c r="AM20" i="9"/>
  <c r="AL20" i="9"/>
  <c r="CA19" i="9"/>
  <c r="BA19" i="9"/>
  <c r="AY19" i="9"/>
  <c r="AM19" i="9"/>
  <c r="AL19" i="9"/>
  <c r="CA18" i="9"/>
  <c r="AM18" i="9"/>
  <c r="AL18" i="9"/>
  <c r="CA17" i="9"/>
  <c r="BA17" i="9"/>
  <c r="AW17" i="9"/>
  <c r="AM17" i="9"/>
  <c r="AL17" i="9"/>
  <c r="CA16" i="9"/>
  <c r="AM16" i="9"/>
  <c r="AL16" i="9"/>
  <c r="CA15" i="9"/>
  <c r="BA15" i="9"/>
  <c r="AW15" i="9"/>
  <c r="AM15" i="9"/>
  <c r="AL15" i="9"/>
  <c r="CA14" i="9"/>
  <c r="AM14" i="9"/>
  <c r="AL14" i="9"/>
  <c r="CA13" i="9"/>
  <c r="BA13" i="9"/>
  <c r="AW13" i="9"/>
  <c r="AM13" i="9"/>
  <c r="AL13" i="9"/>
  <c r="CA12" i="9"/>
  <c r="AM12" i="9"/>
  <c r="AL12" i="9"/>
  <c r="CA11" i="9"/>
  <c r="BA11" i="9"/>
  <c r="AW11" i="9"/>
  <c r="AM11" i="9"/>
  <c r="AL11" i="9"/>
  <c r="BJ9" i="9"/>
  <c r="BM12" i="9" s="1"/>
  <c r="BA9" i="9"/>
  <c r="AW9" i="9"/>
  <c r="BE5" i="9"/>
  <c r="BE3" i="9"/>
  <c r="AS3" i="9"/>
  <c r="B2" i="7"/>
  <c r="B3" i="7" s="1"/>
  <c r="AK50" i="5"/>
  <c r="AK31" i="5"/>
  <c r="AU21" i="3"/>
  <c r="F45" i="20" l="1"/>
  <c r="P37" i="20"/>
  <c r="P45" i="20" s="1"/>
  <c r="P40" i="15"/>
  <c r="N45" i="20"/>
  <c r="L28" i="20"/>
  <c r="R28" i="20" s="1"/>
  <c r="BA60" i="12"/>
  <c r="F39" i="17" s="1"/>
  <c r="R32" i="12"/>
  <c r="V32" i="12"/>
  <c r="K32" i="14"/>
  <c r="S32" i="14"/>
  <c r="AD32" i="14"/>
  <c r="G32" i="9"/>
  <c r="O32" i="9"/>
  <c r="W32" i="9"/>
  <c r="AE32" i="9"/>
  <c r="J32" i="13"/>
  <c r="R32" i="13"/>
  <c r="Z32" i="13"/>
  <c r="AH32" i="13"/>
  <c r="L32" i="14"/>
  <c r="T32" i="14"/>
  <c r="AB32" i="14"/>
  <c r="AJ32" i="14"/>
  <c r="AH32" i="12"/>
  <c r="N32" i="9"/>
  <c r="V32" i="9"/>
  <c r="AD32" i="9"/>
  <c r="M32" i="9"/>
  <c r="AC32" i="9"/>
  <c r="AK32" i="9"/>
  <c r="I32" i="12"/>
  <c r="Q32" i="12"/>
  <c r="Y32" i="12"/>
  <c r="AG32" i="12"/>
  <c r="Q32" i="10"/>
  <c r="AJ32" i="11"/>
  <c r="G32" i="12"/>
  <c r="O32" i="12"/>
  <c r="W32" i="12"/>
  <c r="AE32" i="12"/>
  <c r="M32" i="12"/>
  <c r="U32" i="12"/>
  <c r="AC32" i="12"/>
  <c r="H32" i="13"/>
  <c r="P32" i="13"/>
  <c r="X32" i="13"/>
  <c r="J32" i="14"/>
  <c r="R32" i="14"/>
  <c r="Z32" i="14"/>
  <c r="AH32" i="14"/>
  <c r="Y32" i="14"/>
  <c r="I32" i="10"/>
  <c r="AY62" i="9"/>
  <c r="N21" i="19" s="1"/>
  <c r="AK91" i="11"/>
  <c r="I32" i="13"/>
  <c r="Q32" i="13"/>
  <c r="Y32" i="13"/>
  <c r="Y32" i="10"/>
  <c r="J32" i="9"/>
  <c r="R32" i="9"/>
  <c r="Z32" i="9"/>
  <c r="AH32" i="9"/>
  <c r="AY62" i="12"/>
  <c r="F38" i="19" s="1"/>
  <c r="K32" i="13"/>
  <c r="S32" i="13"/>
  <c r="AA32" i="13"/>
  <c r="AI32" i="13"/>
  <c r="AG32" i="10"/>
  <c r="AY62" i="10"/>
  <c r="P21" i="19" s="1"/>
  <c r="AD32" i="10"/>
  <c r="N39" i="19"/>
  <c r="AU27" i="13"/>
  <c r="L32" i="12"/>
  <c r="T32" i="12"/>
  <c r="AB32" i="12"/>
  <c r="AJ32" i="12"/>
  <c r="M32" i="13"/>
  <c r="U32" i="13"/>
  <c r="AC32" i="13"/>
  <c r="AK32" i="13"/>
  <c r="AY62" i="14"/>
  <c r="J38" i="19" s="1"/>
  <c r="AU25" i="13"/>
  <c r="AK32" i="12"/>
  <c r="H32" i="14"/>
  <c r="P32" i="14"/>
  <c r="X32" i="14"/>
  <c r="AF32" i="14"/>
  <c r="AU23" i="13"/>
  <c r="J32" i="12"/>
  <c r="Z32" i="12"/>
  <c r="AW62" i="13"/>
  <c r="H36" i="19" s="1"/>
  <c r="AF32" i="11"/>
  <c r="AK97" i="11"/>
  <c r="M54" i="11" s="1"/>
  <c r="AK105" i="11"/>
  <c r="U54" i="11" s="1"/>
  <c r="K32" i="12"/>
  <c r="S32" i="12"/>
  <c r="AA32" i="12"/>
  <c r="AY62" i="13"/>
  <c r="H38" i="19" s="1"/>
  <c r="N32" i="13"/>
  <c r="V32" i="13"/>
  <c r="AD32" i="13"/>
  <c r="I32" i="14"/>
  <c r="Q32" i="14"/>
  <c r="AG32" i="14"/>
  <c r="AW59" i="9"/>
  <c r="N19" i="16" s="1"/>
  <c r="N20" i="16" s="1"/>
  <c r="N42" i="17"/>
  <c r="D41" i="17"/>
  <c r="AW59" i="12"/>
  <c r="F36" i="16" s="1"/>
  <c r="F37" i="16" s="1"/>
  <c r="N32" i="12"/>
  <c r="AD32" i="12"/>
  <c r="U32" i="9"/>
  <c r="K32" i="10"/>
  <c r="J32" i="10"/>
  <c r="R32" i="10"/>
  <c r="Z32" i="10"/>
  <c r="AH32" i="10"/>
  <c r="N32" i="11"/>
  <c r="V32" i="11"/>
  <c r="AD32" i="11"/>
  <c r="N42" i="19"/>
  <c r="AK105" i="13"/>
  <c r="U54" i="13" s="1"/>
  <c r="AK98" i="12"/>
  <c r="N54" i="12" s="1"/>
  <c r="AK106" i="12"/>
  <c r="V54" i="12" s="1"/>
  <c r="AY61" i="13"/>
  <c r="H37" i="18" s="1"/>
  <c r="N32" i="14"/>
  <c r="AK91" i="14"/>
  <c r="G54" i="14" s="1"/>
  <c r="AK99" i="14"/>
  <c r="AK92" i="10"/>
  <c r="H54" i="10" s="1"/>
  <c r="AK100" i="10"/>
  <c r="P54" i="10" s="1"/>
  <c r="O32" i="14"/>
  <c r="W32" i="14"/>
  <c r="AE32" i="14"/>
  <c r="AK94" i="9"/>
  <c r="J54" i="9" s="1"/>
  <c r="AK102" i="9"/>
  <c r="R54" i="9" s="1"/>
  <c r="N32" i="10"/>
  <c r="V32" i="10"/>
  <c r="AY60" i="11"/>
  <c r="D38" i="17" s="1"/>
  <c r="L32" i="13"/>
  <c r="T32" i="13"/>
  <c r="AB32" i="13"/>
  <c r="AJ32" i="13"/>
  <c r="AK98" i="14"/>
  <c r="N54" i="14" s="1"/>
  <c r="AK106" i="14"/>
  <c r="V54" i="14" s="1"/>
  <c r="AK97" i="14"/>
  <c r="M54" i="14" s="1"/>
  <c r="AK105" i="14"/>
  <c r="U54" i="14" s="1"/>
  <c r="AK96" i="14"/>
  <c r="L54" i="14" s="1"/>
  <c r="AK104" i="14"/>
  <c r="AK95" i="14"/>
  <c r="K54" i="14" s="1"/>
  <c r="AK103" i="14"/>
  <c r="S54" i="14" s="1"/>
  <c r="AK94" i="14"/>
  <c r="J54" i="14" s="1"/>
  <c r="AK102" i="14"/>
  <c r="R54" i="14" s="1"/>
  <c r="AK93" i="14"/>
  <c r="I54" i="14" s="1"/>
  <c r="AK101" i="14"/>
  <c r="Q54" i="14" s="1"/>
  <c r="AK92" i="14"/>
  <c r="H54" i="14" s="1"/>
  <c r="AK100" i="14"/>
  <c r="P54" i="14" s="1"/>
  <c r="AK96" i="13"/>
  <c r="L54" i="13" s="1"/>
  <c r="AK104" i="13"/>
  <c r="T54" i="13" s="1"/>
  <c r="AK95" i="13"/>
  <c r="K54" i="13" s="1"/>
  <c r="AK103" i="13"/>
  <c r="S54" i="13" s="1"/>
  <c r="AK97" i="13"/>
  <c r="M54" i="13" s="1"/>
  <c r="AK94" i="13"/>
  <c r="J54" i="13" s="1"/>
  <c r="AK102" i="13"/>
  <c r="R54" i="13" s="1"/>
  <c r="AK101" i="13"/>
  <c r="Q54" i="13" s="1"/>
  <c r="AK92" i="13"/>
  <c r="H54" i="13" s="1"/>
  <c r="AK100" i="13"/>
  <c r="P54" i="13" s="1"/>
  <c r="AK93" i="13"/>
  <c r="I54" i="13" s="1"/>
  <c r="AK91" i="13"/>
  <c r="G54" i="13" s="1"/>
  <c r="AK99" i="13"/>
  <c r="O54" i="13" s="1"/>
  <c r="AK98" i="13"/>
  <c r="N54" i="13" s="1"/>
  <c r="AK106" i="13"/>
  <c r="V54" i="13" s="1"/>
  <c r="AK92" i="12"/>
  <c r="AK100" i="12"/>
  <c r="P54" i="12" s="1"/>
  <c r="AK91" i="12"/>
  <c r="G54" i="12" s="1"/>
  <c r="AK99" i="12"/>
  <c r="O54" i="12" s="1"/>
  <c r="AK97" i="12"/>
  <c r="M54" i="12" s="1"/>
  <c r="AK105" i="12"/>
  <c r="U54" i="12" s="1"/>
  <c r="AK104" i="12"/>
  <c r="T54" i="12" s="1"/>
  <c r="AK96" i="12"/>
  <c r="L54" i="12" s="1"/>
  <c r="AK95" i="12"/>
  <c r="AK103" i="12"/>
  <c r="S54" i="12" s="1"/>
  <c r="AK94" i="12"/>
  <c r="AK102" i="12"/>
  <c r="R54" i="12" s="1"/>
  <c r="AK93" i="12"/>
  <c r="I54" i="12" s="1"/>
  <c r="AK101" i="12"/>
  <c r="Q54" i="12" s="1"/>
  <c r="AK104" i="11"/>
  <c r="T54" i="11" s="1"/>
  <c r="AK95" i="11"/>
  <c r="K54" i="11" s="1"/>
  <c r="AK103" i="11"/>
  <c r="AK94" i="11"/>
  <c r="J54" i="11" s="1"/>
  <c r="AK102" i="11"/>
  <c r="R54" i="11" s="1"/>
  <c r="AK96" i="11"/>
  <c r="L54" i="11" s="1"/>
  <c r="AK93" i="11"/>
  <c r="I54" i="11" s="1"/>
  <c r="AK101" i="11"/>
  <c r="Q54" i="11" s="1"/>
  <c r="AK92" i="11"/>
  <c r="H54" i="11" s="1"/>
  <c r="AK100" i="11"/>
  <c r="P54" i="11" s="1"/>
  <c r="AK99" i="11"/>
  <c r="AK98" i="11"/>
  <c r="N54" i="11" s="1"/>
  <c r="AK106" i="11"/>
  <c r="V54" i="11" s="1"/>
  <c r="AK99" i="10"/>
  <c r="O54" i="10" s="1"/>
  <c r="AK98" i="10"/>
  <c r="N54" i="10" s="1"/>
  <c r="AK106" i="10"/>
  <c r="V54" i="10" s="1"/>
  <c r="AK97" i="10"/>
  <c r="M54" i="10" s="1"/>
  <c r="AK105" i="10"/>
  <c r="U54" i="10" s="1"/>
  <c r="AK96" i="10"/>
  <c r="L54" i="10" s="1"/>
  <c r="AK104" i="10"/>
  <c r="T54" i="10" s="1"/>
  <c r="AK91" i="10"/>
  <c r="G54" i="10" s="1"/>
  <c r="AK95" i="10"/>
  <c r="K54" i="10" s="1"/>
  <c r="AK103" i="10"/>
  <c r="S54" i="10" s="1"/>
  <c r="AK94" i="10"/>
  <c r="J54" i="10" s="1"/>
  <c r="AK102" i="10"/>
  <c r="R54" i="10" s="1"/>
  <c r="AK93" i="10"/>
  <c r="I54" i="10" s="1"/>
  <c r="AK101" i="10"/>
  <c r="Q54" i="10" s="1"/>
  <c r="AK96" i="9"/>
  <c r="L54" i="9" s="1"/>
  <c r="AK104" i="9"/>
  <c r="T54" i="9" s="1"/>
  <c r="AK95" i="9"/>
  <c r="K54" i="9" s="1"/>
  <c r="AK103" i="9"/>
  <c r="S54" i="9" s="1"/>
  <c r="AK101" i="9"/>
  <c r="Q54" i="9" s="1"/>
  <c r="AK93" i="9"/>
  <c r="I54" i="9" s="1"/>
  <c r="AK92" i="9"/>
  <c r="H54" i="9" s="1"/>
  <c r="AK100" i="9"/>
  <c r="AK99" i="9"/>
  <c r="O54" i="9" s="1"/>
  <c r="AK91" i="9"/>
  <c r="G54" i="9" s="1"/>
  <c r="AK98" i="9"/>
  <c r="N54" i="9" s="1"/>
  <c r="AK106" i="9"/>
  <c r="V54" i="9" s="1"/>
  <c r="AK97" i="9"/>
  <c r="M54" i="9" s="1"/>
  <c r="AK105" i="9"/>
  <c r="U54" i="9" s="1"/>
  <c r="AW23" i="14"/>
  <c r="AW21" i="14"/>
  <c r="AW19" i="14"/>
  <c r="AW27" i="14"/>
  <c r="AW25" i="14"/>
  <c r="BN12" i="14"/>
  <c r="AW21" i="13"/>
  <c r="AW19" i="13"/>
  <c r="AW23" i="13"/>
  <c r="AW27" i="13"/>
  <c r="AW25" i="13"/>
  <c r="BN12" i="13"/>
  <c r="AW19" i="12"/>
  <c r="AW27" i="12"/>
  <c r="AW25" i="12"/>
  <c r="AW23" i="12"/>
  <c r="AW21" i="12"/>
  <c r="BN12" i="12"/>
  <c r="AU27" i="3"/>
  <c r="AW27" i="11"/>
  <c r="AW25" i="11"/>
  <c r="AW23" i="11"/>
  <c r="AW19" i="11"/>
  <c r="AW21" i="11"/>
  <c r="BN12" i="11"/>
  <c r="AW27" i="10"/>
  <c r="AW25" i="10"/>
  <c r="AW23" i="10"/>
  <c r="AW21" i="10"/>
  <c r="AW19" i="10"/>
  <c r="BN12" i="10"/>
  <c r="AW27" i="9"/>
  <c r="AW25" i="9"/>
  <c r="AW23" i="9"/>
  <c r="AW21" i="9"/>
  <c r="AW19" i="9"/>
  <c r="BN12" i="9"/>
  <c r="AU25" i="3"/>
  <c r="AK32" i="5"/>
  <c r="BA60" i="9"/>
  <c r="N22" i="17" s="1"/>
  <c r="H32" i="9"/>
  <c r="P32" i="9"/>
  <c r="X32" i="9"/>
  <c r="AF32" i="9"/>
  <c r="I32" i="9"/>
  <c r="Q32" i="9"/>
  <c r="Y32" i="9"/>
  <c r="AG32" i="9"/>
  <c r="L32" i="10"/>
  <c r="T32" i="10"/>
  <c r="AB32" i="10"/>
  <c r="AJ32" i="10"/>
  <c r="BA59" i="9"/>
  <c r="N22" i="16" s="1"/>
  <c r="J32" i="11"/>
  <c r="R32" i="11"/>
  <c r="Z32" i="11"/>
  <c r="AH32" i="11"/>
  <c r="AY61" i="9"/>
  <c r="N20" i="18" s="1"/>
  <c r="S32" i="9"/>
  <c r="BA59" i="10"/>
  <c r="P22" i="16" s="1"/>
  <c r="O32" i="10"/>
  <c r="W32" i="10"/>
  <c r="AE32" i="10"/>
  <c r="AA32" i="9"/>
  <c r="L32" i="9"/>
  <c r="T32" i="9"/>
  <c r="AB32" i="9"/>
  <c r="AJ32" i="9"/>
  <c r="H32" i="10"/>
  <c r="P32" i="10"/>
  <c r="X32" i="10"/>
  <c r="AF32" i="10"/>
  <c r="L32" i="11"/>
  <c r="T32" i="11"/>
  <c r="AB32" i="11"/>
  <c r="C2" i="7"/>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K32" i="9"/>
  <c r="AI32" i="9"/>
  <c r="AW62" i="9"/>
  <c r="N19" i="19" s="1"/>
  <c r="AW61" i="10"/>
  <c r="P18" i="18" s="1"/>
  <c r="P19" i="18" s="1"/>
  <c r="BA60" i="14"/>
  <c r="J39" i="17" s="1"/>
  <c r="BA59" i="11"/>
  <c r="D39" i="16" s="1"/>
  <c r="H32" i="11"/>
  <c r="P32" i="11"/>
  <c r="X32" i="11"/>
  <c r="N44" i="15"/>
  <c r="BA59" i="12"/>
  <c r="N41" i="15"/>
  <c r="H32" i="12"/>
  <c r="P32" i="12"/>
  <c r="X32" i="12"/>
  <c r="AF32" i="12"/>
  <c r="S32" i="10"/>
  <c r="AA32" i="10"/>
  <c r="AI32" i="10"/>
  <c r="AW62" i="10"/>
  <c r="P19" i="19" s="1"/>
  <c r="P20" i="19" s="1"/>
  <c r="P28" i="19" s="1"/>
  <c r="AW61" i="11"/>
  <c r="D35" i="18" s="1"/>
  <c r="D36" i="18" s="1"/>
  <c r="I32" i="11"/>
  <c r="Q32" i="11"/>
  <c r="Y32" i="11"/>
  <c r="AG32" i="11"/>
  <c r="AW61" i="12"/>
  <c r="F35" i="18" s="1"/>
  <c r="F36" i="18" s="1"/>
  <c r="G32" i="13"/>
  <c r="O32" i="13"/>
  <c r="W32" i="13"/>
  <c r="AE32" i="13"/>
  <c r="AY61" i="14"/>
  <c r="J37" i="18" s="1"/>
  <c r="AY62" i="11"/>
  <c r="D38" i="19" s="1"/>
  <c r="AY61" i="12"/>
  <c r="F37" i="18" s="1"/>
  <c r="BA60" i="13"/>
  <c r="H39" i="17" s="1"/>
  <c r="AF32" i="13"/>
  <c r="AI32" i="12"/>
  <c r="AG32" i="13"/>
  <c r="AW62" i="12"/>
  <c r="F36" i="19" s="1"/>
  <c r="F37" i="19" s="1"/>
  <c r="G32" i="14"/>
  <c r="AW62" i="14"/>
  <c r="J36" i="19" s="1"/>
  <c r="J37" i="19" s="1"/>
  <c r="V32" i="14"/>
  <c r="BA60" i="11"/>
  <c r="AY61" i="11"/>
  <c r="D37" i="18" s="1"/>
  <c r="AW59" i="11"/>
  <c r="D36" i="16" s="1"/>
  <c r="D37" i="16" s="1"/>
  <c r="G32" i="11"/>
  <c r="K32" i="11"/>
  <c r="O32" i="11"/>
  <c r="S32" i="11"/>
  <c r="W32" i="11"/>
  <c r="AA32" i="11"/>
  <c r="AE32" i="11"/>
  <c r="AI32" i="11"/>
  <c r="AW62" i="11"/>
  <c r="D36" i="19" s="1"/>
  <c r="N43" i="17"/>
  <c r="N44" i="17"/>
  <c r="N41" i="19"/>
  <c r="N42" i="15"/>
  <c r="N43" i="19"/>
  <c r="N44" i="19"/>
  <c r="N42" i="18"/>
  <c r="N43" i="18"/>
  <c r="T23" i="15"/>
  <c r="AK32" i="10"/>
  <c r="T54" i="14"/>
  <c r="O54" i="14"/>
  <c r="AW59" i="14"/>
  <c r="J36" i="16" s="1"/>
  <c r="J37" i="16" s="1"/>
  <c r="BA59" i="14"/>
  <c r="AY60" i="14"/>
  <c r="J38" i="17" s="1"/>
  <c r="AW61" i="14"/>
  <c r="J35" i="18" s="1"/>
  <c r="J36" i="18" s="1"/>
  <c r="J44" i="18" s="1"/>
  <c r="BA59" i="13"/>
  <c r="AW61" i="13"/>
  <c r="H35" i="18" s="1"/>
  <c r="H36" i="18" s="1"/>
  <c r="AW59" i="13"/>
  <c r="H36" i="16" s="1"/>
  <c r="AY60" i="13"/>
  <c r="H38" i="17" s="1"/>
  <c r="K54" i="12"/>
  <c r="J54" i="12"/>
  <c r="H54" i="12"/>
  <c r="AY60" i="12"/>
  <c r="F38" i="17" s="1"/>
  <c r="G54" i="11"/>
  <c r="O54" i="11"/>
  <c r="S54" i="11"/>
  <c r="AW59" i="10"/>
  <c r="P19" i="16" s="1"/>
  <c r="P20" i="16" s="1"/>
  <c r="AY60" i="10"/>
  <c r="P21" i="17" s="1"/>
  <c r="BA60" i="10"/>
  <c r="P22" i="17" s="1"/>
  <c r="AY61" i="10"/>
  <c r="P20" i="18" s="1"/>
  <c r="P54" i="9"/>
  <c r="AW61" i="9"/>
  <c r="N18" i="18" s="1"/>
  <c r="N19" i="18" s="1"/>
  <c r="N27" i="18" s="1"/>
  <c r="AY60" i="9"/>
  <c r="N21" i="17" s="1"/>
  <c r="C3" i="7"/>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B4" i="7"/>
  <c r="BE5" i="5"/>
  <c r="BE3" i="5"/>
  <c r="AW57" i="10" l="1"/>
  <c r="P19" i="15" s="1"/>
  <c r="P20" i="15" s="1"/>
  <c r="P28" i="15" s="1"/>
  <c r="AW57" i="9"/>
  <c r="N19" i="15" s="1"/>
  <c r="N20" i="15" s="1"/>
  <c r="N28" i="15" s="1"/>
  <c r="AW57" i="12"/>
  <c r="F36" i="15" s="1"/>
  <c r="AW57" i="14"/>
  <c r="J36" i="15" s="1"/>
  <c r="AW57" i="13"/>
  <c r="H36" i="15" s="1"/>
  <c r="H37" i="15" s="1"/>
  <c r="H45" i="15" s="1"/>
  <c r="AW57" i="11"/>
  <c r="D36" i="15" s="1"/>
  <c r="D37" i="15" s="1"/>
  <c r="D45" i="15" s="1"/>
  <c r="N36" i="16"/>
  <c r="F44" i="18"/>
  <c r="N39" i="15"/>
  <c r="N38" i="19"/>
  <c r="N37" i="18"/>
  <c r="F45" i="19"/>
  <c r="H44" i="18"/>
  <c r="AN42" i="10"/>
  <c r="AN36" i="11"/>
  <c r="C32" i="15" s="1"/>
  <c r="N28" i="16"/>
  <c r="N35" i="18"/>
  <c r="AN42" i="14"/>
  <c r="I34" i="15" s="1"/>
  <c r="J34" i="15" s="1"/>
  <c r="D45" i="16"/>
  <c r="AN36" i="10"/>
  <c r="AN36" i="9"/>
  <c r="M15" i="15" s="1"/>
  <c r="AN39" i="13"/>
  <c r="G33" i="15" s="1"/>
  <c r="H33" i="15" s="1"/>
  <c r="AN42" i="12"/>
  <c r="E34" i="15" s="1"/>
  <c r="F34" i="15" s="1"/>
  <c r="P27" i="18"/>
  <c r="N38" i="17"/>
  <c r="N36" i="19"/>
  <c r="AN42" i="9"/>
  <c r="M17" i="15" s="1"/>
  <c r="N17" i="15" s="1"/>
  <c r="H37" i="19"/>
  <c r="H45" i="19" s="1"/>
  <c r="AN39" i="9"/>
  <c r="M16" i="15" s="1"/>
  <c r="N16" i="15" s="1"/>
  <c r="AN39" i="10"/>
  <c r="O16" i="15" s="1"/>
  <c r="P16" i="15" s="1"/>
  <c r="AN36" i="14"/>
  <c r="I32" i="15" s="1"/>
  <c r="J32" i="15" s="1"/>
  <c r="J45" i="19"/>
  <c r="AN39" i="11"/>
  <c r="N38" i="15"/>
  <c r="AN39" i="14"/>
  <c r="I33" i="15" s="1"/>
  <c r="J33" i="15" s="1"/>
  <c r="P28" i="16"/>
  <c r="D37" i="19"/>
  <c r="N37" i="19" s="1"/>
  <c r="N41" i="16"/>
  <c r="H39" i="16"/>
  <c r="AN42" i="11"/>
  <c r="N36" i="18"/>
  <c r="H37" i="16"/>
  <c r="N37" i="16" s="1"/>
  <c r="AN42" i="13"/>
  <c r="G34" i="15" s="1"/>
  <c r="H34" i="15" s="1"/>
  <c r="AN36" i="12"/>
  <c r="E32" i="15" s="1"/>
  <c r="F32" i="15" s="1"/>
  <c r="AN39" i="12"/>
  <c r="E33" i="15" s="1"/>
  <c r="F33" i="15" s="1"/>
  <c r="AN36" i="13"/>
  <c r="G32" i="15" s="1"/>
  <c r="H32" i="15" s="1"/>
  <c r="N20" i="19"/>
  <c r="N28" i="19" s="1"/>
  <c r="J39" i="16"/>
  <c r="J45" i="16" s="1"/>
  <c r="N41" i="17"/>
  <c r="D39" i="17"/>
  <c r="N39" i="17" s="1"/>
  <c r="F39" i="16"/>
  <c r="F45" i="16" s="1"/>
  <c r="O17" i="15"/>
  <c r="P17" i="15" s="1"/>
  <c r="C33" i="15"/>
  <c r="C34" i="15"/>
  <c r="D44" i="18"/>
  <c r="AW60" i="14"/>
  <c r="J36" i="17" s="1"/>
  <c r="W54" i="14"/>
  <c r="W54" i="13"/>
  <c r="AW60" i="13"/>
  <c r="H36" i="17" s="1"/>
  <c r="H37" i="17" s="1"/>
  <c r="W54" i="12"/>
  <c r="AW60" i="12"/>
  <c r="F36" i="17" s="1"/>
  <c r="AW60" i="11"/>
  <c r="D36" i="17" s="1"/>
  <c r="W54" i="11"/>
  <c r="W54" i="10"/>
  <c r="AW60" i="10"/>
  <c r="P19" i="17" s="1"/>
  <c r="P20" i="17" s="1"/>
  <c r="AW60" i="9"/>
  <c r="N19" i="17" s="1"/>
  <c r="N20" i="17" s="1"/>
  <c r="W54" i="9"/>
  <c r="C4" i="7"/>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B5" i="7"/>
  <c r="G36" i="3" s="1"/>
  <c r="G7" i="3" s="1"/>
  <c r="J37" i="15" l="1"/>
  <c r="J45" i="15"/>
  <c r="F45" i="15"/>
  <c r="F37" i="15"/>
  <c r="AN45" i="11"/>
  <c r="H35" i="15"/>
  <c r="AN45" i="10"/>
  <c r="N44" i="18"/>
  <c r="H45" i="16"/>
  <c r="J35" i="15"/>
  <c r="O15" i="15"/>
  <c r="P15" i="15" s="1"/>
  <c r="P18" i="15" s="1"/>
  <c r="AN45" i="13"/>
  <c r="N45" i="16"/>
  <c r="AN45" i="9"/>
  <c r="F35" i="15"/>
  <c r="N39" i="16"/>
  <c r="E35" i="15"/>
  <c r="G35" i="15"/>
  <c r="I35" i="15"/>
  <c r="D45" i="19"/>
  <c r="N45" i="19" s="1"/>
  <c r="AN45" i="12"/>
  <c r="AN45" i="14"/>
  <c r="N28" i="17"/>
  <c r="D37" i="17"/>
  <c r="N36" i="17"/>
  <c r="N36" i="15"/>
  <c r="N37" i="15"/>
  <c r="F37" i="17"/>
  <c r="F45" i="17" s="1"/>
  <c r="P28" i="17"/>
  <c r="J37" i="17"/>
  <c r="J45" i="17" s="1"/>
  <c r="H45" i="17"/>
  <c r="M18" i="15"/>
  <c r="N15" i="15"/>
  <c r="N18" i="15" s="1"/>
  <c r="C35" i="15"/>
  <c r="D32" i="15"/>
  <c r="M32" i="15"/>
  <c r="M34" i="15"/>
  <c r="D34" i="15"/>
  <c r="N34" i="15" s="1"/>
  <c r="M33" i="15"/>
  <c r="D33" i="15"/>
  <c r="N33" i="15" s="1"/>
  <c r="B6" i="7"/>
  <c r="G36" i="5" s="1"/>
  <c r="C5" i="7"/>
  <c r="AS3" i="5"/>
  <c r="BE62" i="5"/>
  <c r="L27" i="19" s="1"/>
  <c r="BD62" i="5"/>
  <c r="L26" i="19" s="1"/>
  <c r="BC62" i="5"/>
  <c r="BB62" i="5"/>
  <c r="BA62" i="5"/>
  <c r="AZ62" i="5"/>
  <c r="AX62" i="5"/>
  <c r="AV62" i="5"/>
  <c r="BE61" i="5"/>
  <c r="L26" i="18" s="1"/>
  <c r="BD61" i="5"/>
  <c r="L25" i="18" s="1"/>
  <c r="BC61" i="5"/>
  <c r="BB61" i="5"/>
  <c r="BA61" i="5"/>
  <c r="AZ61" i="5"/>
  <c r="AX61" i="5"/>
  <c r="AV61" i="5"/>
  <c r="BE60" i="5"/>
  <c r="L27" i="17" s="1"/>
  <c r="BD60" i="5"/>
  <c r="L26" i="17" s="1"/>
  <c r="BC60" i="5"/>
  <c r="L25" i="17" s="1"/>
  <c r="BB60" i="5"/>
  <c r="L24" i="17" s="1"/>
  <c r="AZ60" i="5"/>
  <c r="AX60" i="5"/>
  <c r="AV60" i="5"/>
  <c r="BE59" i="5"/>
  <c r="BD59" i="5"/>
  <c r="BC59" i="5"/>
  <c r="BB59" i="5"/>
  <c r="L24" i="16" s="1"/>
  <c r="AZ59" i="5"/>
  <c r="AY59" i="5"/>
  <c r="AX59" i="5"/>
  <c r="AV59" i="5"/>
  <c r="AY47" i="5"/>
  <c r="AW47" i="5"/>
  <c r="AY45" i="5"/>
  <c r="AW45" i="5"/>
  <c r="AY43" i="5"/>
  <c r="AW43" i="5"/>
  <c r="AY41" i="5"/>
  <c r="AW41" i="5"/>
  <c r="AY39" i="5"/>
  <c r="AW39" i="5"/>
  <c r="AY37" i="5"/>
  <c r="AW37" i="5"/>
  <c r="AY35" i="5"/>
  <c r="AW35" i="5"/>
  <c r="AY33" i="5"/>
  <c r="AW33" i="5"/>
  <c r="AY31" i="5"/>
  <c r="AW31" i="5"/>
  <c r="AY29" i="5"/>
  <c r="AW29" i="5"/>
  <c r="BA27" i="5"/>
  <c r="AY27" i="5"/>
  <c r="BA25" i="5"/>
  <c r="AY25" i="5"/>
  <c r="BA23" i="5"/>
  <c r="AY23" i="5"/>
  <c r="BA21" i="5"/>
  <c r="AY21" i="5"/>
  <c r="BA19" i="5"/>
  <c r="AY19" i="5"/>
  <c r="BA17" i="5"/>
  <c r="AW17" i="5"/>
  <c r="BA15" i="5"/>
  <c r="AW15" i="5"/>
  <c r="BA13" i="5"/>
  <c r="AW13" i="5"/>
  <c r="BA11" i="5"/>
  <c r="AW11" i="5"/>
  <c r="BJ9" i="5"/>
  <c r="BA9" i="5"/>
  <c r="AW9" i="5"/>
  <c r="CA11" i="5"/>
  <c r="CA11" i="3"/>
  <c r="BE5" i="3"/>
  <c r="BE3" i="3"/>
  <c r="BM12" i="5" l="1"/>
  <c r="AW23" i="5" s="1"/>
  <c r="AY57" i="5"/>
  <c r="O18" i="15"/>
  <c r="N37" i="17"/>
  <c r="D45" i="17"/>
  <c r="N45" i="17" s="1"/>
  <c r="AY61" i="5"/>
  <c r="L20" i="18" s="1"/>
  <c r="D5" i="7"/>
  <c r="H36" i="3"/>
  <c r="AW62" i="5"/>
  <c r="L19" i="19" s="1"/>
  <c r="L20" i="19" s="1"/>
  <c r="M35" i="15"/>
  <c r="D35" i="15"/>
  <c r="N45" i="15" s="1"/>
  <c r="N32" i="15"/>
  <c r="N35" i="15" s="1"/>
  <c r="C6" i="7"/>
  <c r="B7" i="7"/>
  <c r="G36" i="9" s="1"/>
  <c r="G7" i="9" s="1"/>
  <c r="BA60" i="5"/>
  <c r="L22" i="17" s="1"/>
  <c r="AY62" i="5"/>
  <c r="L21" i="19" s="1"/>
  <c r="AW59" i="5"/>
  <c r="L19" i="16" s="1"/>
  <c r="L20" i="16" s="1"/>
  <c r="AW61" i="5"/>
  <c r="L18" i="18" s="1"/>
  <c r="L19" i="18" s="1"/>
  <c r="BA59" i="5"/>
  <c r="L22" i="16" s="1"/>
  <c r="AY60" i="5"/>
  <c r="L21" i="17" s="1"/>
  <c r="AS3" i="3"/>
  <c r="BE62" i="3"/>
  <c r="J27" i="19" s="1"/>
  <c r="BD62" i="3"/>
  <c r="BC62" i="3"/>
  <c r="BB62" i="3"/>
  <c r="BA62" i="3"/>
  <c r="AZ62" i="3"/>
  <c r="AX62" i="3"/>
  <c r="AV62" i="3"/>
  <c r="BE61" i="3"/>
  <c r="J26" i="18" s="1"/>
  <c r="BD61" i="3"/>
  <c r="BC61" i="3"/>
  <c r="BB61" i="3"/>
  <c r="R24" i="18" s="1"/>
  <c r="BA61" i="3"/>
  <c r="R23" i="18" s="1"/>
  <c r="AZ61" i="3"/>
  <c r="R21" i="18" s="1"/>
  <c r="AX61" i="3"/>
  <c r="AV61" i="3"/>
  <c r="BE60" i="3"/>
  <c r="J27" i="17" s="1"/>
  <c r="BD60" i="3"/>
  <c r="J26" i="17" s="1"/>
  <c r="BC60" i="3"/>
  <c r="BB60" i="3"/>
  <c r="AZ60" i="3"/>
  <c r="AX60" i="3"/>
  <c r="AV60" i="3"/>
  <c r="BE59" i="3"/>
  <c r="BD59" i="3"/>
  <c r="BC59" i="3"/>
  <c r="BB59" i="3"/>
  <c r="J24" i="16" s="1"/>
  <c r="AZ59" i="3"/>
  <c r="AY59" i="3"/>
  <c r="AX59" i="3"/>
  <c r="AV59" i="3"/>
  <c r="R26" i="15"/>
  <c r="R25" i="15"/>
  <c r="AY47" i="3"/>
  <c r="AW47" i="3"/>
  <c r="AY45" i="3"/>
  <c r="AW45" i="3"/>
  <c r="AY43" i="3"/>
  <c r="AW43" i="3"/>
  <c r="AY41" i="3"/>
  <c r="AW41" i="3"/>
  <c r="AY39" i="3"/>
  <c r="AW39" i="3"/>
  <c r="AY37" i="3"/>
  <c r="AW37" i="3"/>
  <c r="AY35" i="3"/>
  <c r="AW35" i="3"/>
  <c r="AY33" i="3"/>
  <c r="AW33" i="3"/>
  <c r="AY31" i="3"/>
  <c r="AW31" i="3"/>
  <c r="AY29" i="3"/>
  <c r="AW29" i="3"/>
  <c r="BA27" i="3"/>
  <c r="AY27" i="3"/>
  <c r="BA25" i="3"/>
  <c r="AY25" i="3"/>
  <c r="BA23" i="3"/>
  <c r="AY23" i="3"/>
  <c r="BA21" i="3"/>
  <c r="AY21" i="3"/>
  <c r="BA19" i="3"/>
  <c r="AY19" i="3"/>
  <c r="BA17" i="3"/>
  <c r="AW17" i="3"/>
  <c r="BA15" i="3"/>
  <c r="AW15" i="3"/>
  <c r="BA13" i="3"/>
  <c r="AW13" i="3"/>
  <c r="BA11" i="3"/>
  <c r="AW11" i="3"/>
  <c r="BJ9" i="3"/>
  <c r="BM12" i="3" s="1"/>
  <c r="BA9" i="3"/>
  <c r="AW9" i="3"/>
  <c r="AW27" i="5" l="1"/>
  <c r="BN12" i="5"/>
  <c r="AW19" i="5"/>
  <c r="AW21" i="5"/>
  <c r="AW25" i="5"/>
  <c r="L27" i="18"/>
  <c r="L28" i="16"/>
  <c r="R26" i="18"/>
  <c r="P43" i="18" s="1"/>
  <c r="J25" i="18"/>
  <c r="R25" i="18" s="1"/>
  <c r="L28" i="19"/>
  <c r="R27" i="19"/>
  <c r="P44" i="19" s="1"/>
  <c r="J26" i="19"/>
  <c r="R26" i="19" s="1"/>
  <c r="T26" i="19" s="1"/>
  <c r="R26" i="17"/>
  <c r="T26" i="17" s="1"/>
  <c r="J25" i="17"/>
  <c r="R25" i="17" s="1"/>
  <c r="R21" i="15"/>
  <c r="T21" i="15" s="1"/>
  <c r="R22" i="15"/>
  <c r="T22" i="15" s="1"/>
  <c r="J24" i="17"/>
  <c r="R27" i="15"/>
  <c r="T27" i="15" s="1"/>
  <c r="R27" i="17"/>
  <c r="T27" i="17" s="1"/>
  <c r="AW19" i="3"/>
  <c r="AW27" i="3"/>
  <c r="AW25" i="3"/>
  <c r="AW23" i="3"/>
  <c r="AW21" i="3"/>
  <c r="BN12" i="3"/>
  <c r="AY62" i="3"/>
  <c r="J21" i="19" s="1"/>
  <c r="R21" i="19" s="1"/>
  <c r="T21" i="19" s="1"/>
  <c r="P39" i="19"/>
  <c r="BA59" i="3"/>
  <c r="P42" i="19"/>
  <c r="P41" i="19"/>
  <c r="T25" i="15"/>
  <c r="P42" i="15"/>
  <c r="T26" i="18"/>
  <c r="T27" i="19"/>
  <c r="AY60" i="3"/>
  <c r="J21" i="17" s="1"/>
  <c r="R21" i="17" s="1"/>
  <c r="AW62" i="3"/>
  <c r="J19" i="19" s="1"/>
  <c r="J20" i="19" s="1"/>
  <c r="R20" i="19" s="1"/>
  <c r="E5" i="7"/>
  <c r="I36" i="3"/>
  <c r="I7" i="3" s="1"/>
  <c r="D6" i="7"/>
  <c r="H36" i="5"/>
  <c r="H7" i="5" s="1"/>
  <c r="C7" i="7"/>
  <c r="B8" i="7"/>
  <c r="G36" i="10" s="1"/>
  <c r="G7" i="10" s="1"/>
  <c r="AW59" i="3"/>
  <c r="J19" i="16" s="1"/>
  <c r="R19" i="16" s="1"/>
  <c r="BA60" i="3"/>
  <c r="AW61" i="3"/>
  <c r="J18" i="18" s="1"/>
  <c r="R18" i="18" s="1"/>
  <c r="AY61" i="3"/>
  <c r="J20" i="18" s="1"/>
  <c r="R20" i="18" s="1"/>
  <c r="T20" i="18" s="1"/>
  <c r="R24" i="15"/>
  <c r="CA30" i="5"/>
  <c r="CA29" i="5"/>
  <c r="CA28" i="5"/>
  <c r="CA27" i="5"/>
  <c r="CA26" i="5"/>
  <c r="CA25" i="5"/>
  <c r="CA24" i="5"/>
  <c r="CA23" i="5"/>
  <c r="CA22" i="5"/>
  <c r="CA21" i="5"/>
  <c r="CA20" i="5"/>
  <c r="CA19" i="5"/>
  <c r="CA18" i="5"/>
  <c r="CA17" i="5"/>
  <c r="CA16" i="5"/>
  <c r="CA15" i="5"/>
  <c r="CA14" i="5"/>
  <c r="CA13" i="5"/>
  <c r="CA12" i="5"/>
  <c r="CA30" i="3"/>
  <c r="CA29" i="3"/>
  <c r="CA28" i="3"/>
  <c r="CA27" i="3"/>
  <c r="CA26" i="3"/>
  <c r="CA25" i="3"/>
  <c r="CA24" i="3"/>
  <c r="CA23" i="3"/>
  <c r="CA22" i="3"/>
  <c r="CA21" i="3"/>
  <c r="CA20" i="3"/>
  <c r="CA19" i="3"/>
  <c r="CA18" i="3"/>
  <c r="CA17" i="3"/>
  <c r="CA16" i="3"/>
  <c r="CA15" i="3"/>
  <c r="CA14" i="3"/>
  <c r="CA13" i="3"/>
  <c r="CA12" i="3"/>
  <c r="AJ106" i="5"/>
  <c r="AI106" i="5"/>
  <c r="AH106" i="5"/>
  <c r="AG106" i="5"/>
  <c r="AF106" i="5"/>
  <c r="AE106" i="5"/>
  <c r="AD106" i="5"/>
  <c r="AC106" i="5"/>
  <c r="AB106" i="5"/>
  <c r="AA106" i="5"/>
  <c r="Z106" i="5"/>
  <c r="Y106" i="5"/>
  <c r="X106" i="5"/>
  <c r="W106" i="5"/>
  <c r="V106" i="5"/>
  <c r="U106" i="5"/>
  <c r="T106" i="5"/>
  <c r="S106" i="5"/>
  <c r="R106" i="5"/>
  <c r="Q106" i="5"/>
  <c r="P106" i="5"/>
  <c r="O106" i="5"/>
  <c r="N106" i="5"/>
  <c r="M106" i="5"/>
  <c r="L106" i="5"/>
  <c r="K106" i="5"/>
  <c r="J106" i="5"/>
  <c r="I106" i="5"/>
  <c r="H106" i="5"/>
  <c r="G106" i="5"/>
  <c r="F106" i="5"/>
  <c r="AJ105" i="5"/>
  <c r="AI105" i="5"/>
  <c r="AH105" i="5"/>
  <c r="AG105" i="5"/>
  <c r="AF105" i="5"/>
  <c r="AE105" i="5"/>
  <c r="AD105" i="5"/>
  <c r="AC105" i="5"/>
  <c r="AB105" i="5"/>
  <c r="AA105" i="5"/>
  <c r="Z105" i="5"/>
  <c r="Y105" i="5"/>
  <c r="X105" i="5"/>
  <c r="W105" i="5"/>
  <c r="V105" i="5"/>
  <c r="U105" i="5"/>
  <c r="T105" i="5"/>
  <c r="S105" i="5"/>
  <c r="R105" i="5"/>
  <c r="Q105" i="5"/>
  <c r="P105" i="5"/>
  <c r="O105" i="5"/>
  <c r="N105" i="5"/>
  <c r="M105" i="5"/>
  <c r="L105" i="5"/>
  <c r="K105" i="5"/>
  <c r="J105" i="5"/>
  <c r="I105" i="5"/>
  <c r="H105" i="5"/>
  <c r="G105" i="5"/>
  <c r="F105" i="5"/>
  <c r="AJ104" i="5"/>
  <c r="AI104" i="5"/>
  <c r="AH104" i="5"/>
  <c r="AG104" i="5"/>
  <c r="AF104" i="5"/>
  <c r="AE104" i="5"/>
  <c r="AD104" i="5"/>
  <c r="AC104" i="5"/>
  <c r="AB104" i="5"/>
  <c r="AA104" i="5"/>
  <c r="Z104" i="5"/>
  <c r="Y104" i="5"/>
  <c r="X104" i="5"/>
  <c r="W104" i="5"/>
  <c r="V104" i="5"/>
  <c r="U104" i="5"/>
  <c r="T104" i="5"/>
  <c r="S104" i="5"/>
  <c r="R104" i="5"/>
  <c r="Q104" i="5"/>
  <c r="P104" i="5"/>
  <c r="O104" i="5"/>
  <c r="N104" i="5"/>
  <c r="M104" i="5"/>
  <c r="L104" i="5"/>
  <c r="K104" i="5"/>
  <c r="J104" i="5"/>
  <c r="I104" i="5"/>
  <c r="H104" i="5"/>
  <c r="G104" i="5"/>
  <c r="F104" i="5"/>
  <c r="AJ103" i="5"/>
  <c r="AI103" i="5"/>
  <c r="AH103" i="5"/>
  <c r="AG103" i="5"/>
  <c r="AF103" i="5"/>
  <c r="AE103" i="5"/>
  <c r="AD103" i="5"/>
  <c r="AC103" i="5"/>
  <c r="AB103" i="5"/>
  <c r="AA103" i="5"/>
  <c r="Z103" i="5"/>
  <c r="Y103" i="5"/>
  <c r="X103" i="5"/>
  <c r="W103" i="5"/>
  <c r="V103" i="5"/>
  <c r="U103" i="5"/>
  <c r="T103" i="5"/>
  <c r="S103" i="5"/>
  <c r="R103" i="5"/>
  <c r="Q103" i="5"/>
  <c r="P103" i="5"/>
  <c r="O103" i="5"/>
  <c r="N103" i="5"/>
  <c r="M103" i="5"/>
  <c r="L103" i="5"/>
  <c r="K103" i="5"/>
  <c r="J103" i="5"/>
  <c r="I103" i="5"/>
  <c r="H103" i="5"/>
  <c r="G103" i="5"/>
  <c r="F103" i="5"/>
  <c r="AJ102" i="5"/>
  <c r="AI102" i="5"/>
  <c r="AH102" i="5"/>
  <c r="AG102" i="5"/>
  <c r="AF102" i="5"/>
  <c r="AE102" i="5"/>
  <c r="AD102" i="5"/>
  <c r="AC102" i="5"/>
  <c r="AB102" i="5"/>
  <c r="AA102" i="5"/>
  <c r="Z102" i="5"/>
  <c r="Y102" i="5"/>
  <c r="X102" i="5"/>
  <c r="W102" i="5"/>
  <c r="V102" i="5"/>
  <c r="U102" i="5"/>
  <c r="T102" i="5"/>
  <c r="S102" i="5"/>
  <c r="R102" i="5"/>
  <c r="Q102" i="5"/>
  <c r="P102" i="5"/>
  <c r="O102" i="5"/>
  <c r="N102" i="5"/>
  <c r="M102" i="5"/>
  <c r="L102" i="5"/>
  <c r="K102" i="5"/>
  <c r="J102" i="5"/>
  <c r="I102" i="5"/>
  <c r="H102" i="5"/>
  <c r="G102" i="5"/>
  <c r="F102" i="5"/>
  <c r="AJ101" i="5"/>
  <c r="AI101" i="5"/>
  <c r="AH101" i="5"/>
  <c r="AG101" i="5"/>
  <c r="AF101" i="5"/>
  <c r="AE101" i="5"/>
  <c r="AD101" i="5"/>
  <c r="AC101" i="5"/>
  <c r="AB101" i="5"/>
  <c r="AA101" i="5"/>
  <c r="Z101" i="5"/>
  <c r="Y101" i="5"/>
  <c r="X101" i="5"/>
  <c r="W101" i="5"/>
  <c r="V101" i="5"/>
  <c r="U101" i="5"/>
  <c r="T101" i="5"/>
  <c r="S101" i="5"/>
  <c r="R101" i="5"/>
  <c r="Q101" i="5"/>
  <c r="P101" i="5"/>
  <c r="O101" i="5"/>
  <c r="N101" i="5"/>
  <c r="M101" i="5"/>
  <c r="L101" i="5"/>
  <c r="K101" i="5"/>
  <c r="J101" i="5"/>
  <c r="I101" i="5"/>
  <c r="H101" i="5"/>
  <c r="G101" i="5"/>
  <c r="F101"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I100" i="5"/>
  <c r="H100" i="5"/>
  <c r="G100" i="5"/>
  <c r="F100" i="5"/>
  <c r="AJ99" i="5"/>
  <c r="AI99" i="5"/>
  <c r="AH99" i="5"/>
  <c r="AG99" i="5"/>
  <c r="AF99" i="5"/>
  <c r="AE99" i="5"/>
  <c r="AD99" i="5"/>
  <c r="AC99" i="5"/>
  <c r="AB99" i="5"/>
  <c r="AA99" i="5"/>
  <c r="Z99" i="5"/>
  <c r="Y99" i="5"/>
  <c r="X99" i="5"/>
  <c r="W99" i="5"/>
  <c r="V99" i="5"/>
  <c r="U99" i="5"/>
  <c r="T99" i="5"/>
  <c r="S99" i="5"/>
  <c r="R99" i="5"/>
  <c r="Q99" i="5"/>
  <c r="P99" i="5"/>
  <c r="O99" i="5"/>
  <c r="N99" i="5"/>
  <c r="M99" i="5"/>
  <c r="L99" i="5"/>
  <c r="K99" i="5"/>
  <c r="J99" i="5"/>
  <c r="I99" i="5"/>
  <c r="H99" i="5"/>
  <c r="G99" i="5"/>
  <c r="F99" i="5"/>
  <c r="AJ98" i="5"/>
  <c r="AI98" i="5"/>
  <c r="AH98" i="5"/>
  <c r="AG98" i="5"/>
  <c r="AF98" i="5"/>
  <c r="AE98" i="5"/>
  <c r="AD98" i="5"/>
  <c r="AC98" i="5"/>
  <c r="AB98" i="5"/>
  <c r="AA98" i="5"/>
  <c r="Z98" i="5"/>
  <c r="Y98" i="5"/>
  <c r="X98" i="5"/>
  <c r="W98" i="5"/>
  <c r="V98" i="5"/>
  <c r="U98" i="5"/>
  <c r="T98" i="5"/>
  <c r="S98" i="5"/>
  <c r="R98" i="5"/>
  <c r="Q98" i="5"/>
  <c r="P98" i="5"/>
  <c r="O98" i="5"/>
  <c r="N98" i="5"/>
  <c r="M98" i="5"/>
  <c r="L98" i="5"/>
  <c r="K98" i="5"/>
  <c r="J98" i="5"/>
  <c r="I98" i="5"/>
  <c r="H98" i="5"/>
  <c r="G98" i="5"/>
  <c r="F98" i="5"/>
  <c r="AJ97" i="5"/>
  <c r="AI97" i="5"/>
  <c r="AH97" i="5"/>
  <c r="AG97" i="5"/>
  <c r="AF97" i="5"/>
  <c r="AE97" i="5"/>
  <c r="AD97" i="5"/>
  <c r="AC97" i="5"/>
  <c r="AB97" i="5"/>
  <c r="AA97" i="5"/>
  <c r="Z97" i="5"/>
  <c r="Y97" i="5"/>
  <c r="X97" i="5"/>
  <c r="W97" i="5"/>
  <c r="V97" i="5"/>
  <c r="U97" i="5"/>
  <c r="T97" i="5"/>
  <c r="S97" i="5"/>
  <c r="R97" i="5"/>
  <c r="Q97" i="5"/>
  <c r="P97" i="5"/>
  <c r="O97" i="5"/>
  <c r="N97" i="5"/>
  <c r="M97" i="5"/>
  <c r="L97" i="5"/>
  <c r="K97" i="5"/>
  <c r="J97" i="5"/>
  <c r="I97" i="5"/>
  <c r="H97" i="5"/>
  <c r="G97" i="5"/>
  <c r="F97" i="5"/>
  <c r="AJ96" i="5"/>
  <c r="AI96" i="5"/>
  <c r="AH96" i="5"/>
  <c r="AG96" i="5"/>
  <c r="AF96" i="5"/>
  <c r="AE96" i="5"/>
  <c r="AD96" i="5"/>
  <c r="AC96" i="5"/>
  <c r="AB96" i="5"/>
  <c r="AA96" i="5"/>
  <c r="Z96" i="5"/>
  <c r="Y96" i="5"/>
  <c r="X96" i="5"/>
  <c r="W96" i="5"/>
  <c r="V96" i="5"/>
  <c r="U96" i="5"/>
  <c r="T96" i="5"/>
  <c r="S96" i="5"/>
  <c r="R96" i="5"/>
  <c r="Q96" i="5"/>
  <c r="P96" i="5"/>
  <c r="O96" i="5"/>
  <c r="N96" i="5"/>
  <c r="M96" i="5"/>
  <c r="L96" i="5"/>
  <c r="K96" i="5"/>
  <c r="J96" i="5"/>
  <c r="I96" i="5"/>
  <c r="H96" i="5"/>
  <c r="G96" i="5"/>
  <c r="F96"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I95" i="5"/>
  <c r="H95" i="5"/>
  <c r="G95" i="5"/>
  <c r="F95"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I94" i="5"/>
  <c r="H94" i="5"/>
  <c r="G94" i="5"/>
  <c r="F94"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W53"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AJ31" i="5"/>
  <c r="AI31" i="5"/>
  <c r="AH31" i="5"/>
  <c r="AG31" i="5"/>
  <c r="AF31" i="5"/>
  <c r="AE31" i="5"/>
  <c r="AD31" i="5"/>
  <c r="AD32" i="5" s="1"/>
  <c r="AC31" i="5"/>
  <c r="AB31" i="5"/>
  <c r="AA31" i="5"/>
  <c r="Z31" i="5"/>
  <c r="Y31" i="5"/>
  <c r="X31" i="5"/>
  <c r="W31" i="5"/>
  <c r="V31" i="5"/>
  <c r="V32" i="5" s="1"/>
  <c r="U31" i="5"/>
  <c r="T31" i="5"/>
  <c r="S31" i="5"/>
  <c r="R31" i="5"/>
  <c r="Q31" i="5"/>
  <c r="P31" i="5"/>
  <c r="O31" i="5"/>
  <c r="N31" i="5"/>
  <c r="M31" i="5"/>
  <c r="L31" i="5"/>
  <c r="K31" i="5"/>
  <c r="J31" i="5"/>
  <c r="I31" i="5"/>
  <c r="H31" i="5"/>
  <c r="G31" i="5"/>
  <c r="AM30" i="5"/>
  <c r="AL30" i="5"/>
  <c r="AM29" i="5"/>
  <c r="AL29" i="5"/>
  <c r="AM28" i="5"/>
  <c r="AL28" i="5"/>
  <c r="AM27" i="5"/>
  <c r="AL27" i="5"/>
  <c r="AM26" i="5"/>
  <c r="AL26" i="5"/>
  <c r="AM25" i="5"/>
  <c r="AL25" i="5"/>
  <c r="AM24" i="5"/>
  <c r="AL24" i="5"/>
  <c r="AM23" i="5"/>
  <c r="AL23" i="5"/>
  <c r="AM22" i="5"/>
  <c r="AL22" i="5"/>
  <c r="AM21" i="5"/>
  <c r="AL21" i="5"/>
  <c r="AM20" i="5"/>
  <c r="AL20" i="5"/>
  <c r="AM19" i="5"/>
  <c r="AL19" i="5"/>
  <c r="AM18" i="5"/>
  <c r="AL18" i="5"/>
  <c r="AM17" i="5"/>
  <c r="AL17" i="5"/>
  <c r="AM16" i="5"/>
  <c r="AL16" i="5"/>
  <c r="AM15" i="5"/>
  <c r="AL15" i="5"/>
  <c r="AM14" i="5"/>
  <c r="AL14" i="5"/>
  <c r="AM13" i="5"/>
  <c r="AL13" i="5"/>
  <c r="AM12" i="5"/>
  <c r="AL12" i="5"/>
  <c r="AM11" i="5"/>
  <c r="AL11" i="5"/>
  <c r="G7" i="5"/>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AJ105" i="3"/>
  <c r="AI105" i="3"/>
  <c r="AH105" i="3"/>
  <c r="AG105" i="3"/>
  <c r="AF105" i="3"/>
  <c r="AE105" i="3"/>
  <c r="AD105" i="3"/>
  <c r="AC105" i="3"/>
  <c r="AB105" i="3"/>
  <c r="AA105" i="3"/>
  <c r="Z105" i="3"/>
  <c r="Y105" i="3"/>
  <c r="X105" i="3"/>
  <c r="W105" i="3"/>
  <c r="V105" i="3"/>
  <c r="U105" i="3"/>
  <c r="T105" i="3"/>
  <c r="S105" i="3"/>
  <c r="R105" i="3"/>
  <c r="Q105" i="3"/>
  <c r="P105" i="3"/>
  <c r="O105" i="3"/>
  <c r="N105" i="3"/>
  <c r="M105" i="3"/>
  <c r="L105" i="3"/>
  <c r="K105" i="3"/>
  <c r="J105" i="3"/>
  <c r="I105" i="3"/>
  <c r="H105" i="3"/>
  <c r="G105" i="3"/>
  <c r="F105"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I103" i="3"/>
  <c r="H103" i="3"/>
  <c r="G103" i="3"/>
  <c r="F103"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I101" i="3"/>
  <c r="H101" i="3"/>
  <c r="G101" i="3"/>
  <c r="F101"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W53"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AM30" i="3"/>
  <c r="AO30" i="3" s="1"/>
  <c r="CC30" i="3" s="1"/>
  <c r="AL30" i="3"/>
  <c r="AN30" i="3" s="1"/>
  <c r="CB30" i="3" s="1"/>
  <c r="AM29" i="3"/>
  <c r="AO29" i="3" s="1"/>
  <c r="CC29" i="3" s="1"/>
  <c r="AL29" i="3"/>
  <c r="AN29" i="3" s="1"/>
  <c r="CB29" i="3" s="1"/>
  <c r="AM28" i="3"/>
  <c r="AO28" i="3" s="1"/>
  <c r="CC28" i="3" s="1"/>
  <c r="AL28" i="3"/>
  <c r="AN28" i="3" s="1"/>
  <c r="CB28" i="3" s="1"/>
  <c r="AM27" i="3"/>
  <c r="AO27" i="3" s="1"/>
  <c r="CC27" i="3" s="1"/>
  <c r="AL27" i="3"/>
  <c r="AN27" i="3" s="1"/>
  <c r="CB27" i="3" s="1"/>
  <c r="AM26" i="3"/>
  <c r="AO26" i="3" s="1"/>
  <c r="CC26" i="3" s="1"/>
  <c r="AL26" i="3"/>
  <c r="AN26" i="3" s="1"/>
  <c r="CB26" i="3" s="1"/>
  <c r="AM25" i="3"/>
  <c r="AO25" i="3" s="1"/>
  <c r="CC25" i="3" s="1"/>
  <c r="AL25" i="3"/>
  <c r="AN25" i="3" s="1"/>
  <c r="CB25" i="3" s="1"/>
  <c r="AM24" i="3"/>
  <c r="AO24" i="3" s="1"/>
  <c r="CC24" i="3" s="1"/>
  <c r="AL24" i="3"/>
  <c r="AN24" i="3" s="1"/>
  <c r="CB24" i="3" s="1"/>
  <c r="AM23" i="3"/>
  <c r="AO23" i="3" s="1"/>
  <c r="CC23" i="3" s="1"/>
  <c r="AL23" i="3"/>
  <c r="AN23" i="3" s="1"/>
  <c r="CB23" i="3" s="1"/>
  <c r="AM22" i="3"/>
  <c r="AO22" i="3" s="1"/>
  <c r="CC22" i="3" s="1"/>
  <c r="AL22" i="3"/>
  <c r="AN22" i="3" s="1"/>
  <c r="CB22" i="3" s="1"/>
  <c r="AM21" i="3"/>
  <c r="AO21" i="3" s="1"/>
  <c r="CC21" i="3" s="1"/>
  <c r="AL21" i="3"/>
  <c r="AN21" i="3" s="1"/>
  <c r="CB21" i="3" s="1"/>
  <c r="AM20" i="3"/>
  <c r="AO20" i="3" s="1"/>
  <c r="CC20" i="3" s="1"/>
  <c r="AL20" i="3"/>
  <c r="AN20" i="3" s="1"/>
  <c r="CB20" i="3" s="1"/>
  <c r="AM19" i="3"/>
  <c r="AO19" i="3" s="1"/>
  <c r="CC19" i="3" s="1"/>
  <c r="AL19" i="3"/>
  <c r="AN19" i="3" s="1"/>
  <c r="CB19" i="3" s="1"/>
  <c r="AM18" i="3"/>
  <c r="AO18" i="3" s="1"/>
  <c r="CC18" i="3" s="1"/>
  <c r="AL18" i="3"/>
  <c r="AN18" i="3" s="1"/>
  <c r="CB18" i="3" s="1"/>
  <c r="AM17" i="3"/>
  <c r="AO17" i="3" s="1"/>
  <c r="CC17" i="3" s="1"/>
  <c r="AL17" i="3"/>
  <c r="AN17" i="3" s="1"/>
  <c r="CB17" i="3" s="1"/>
  <c r="AM16" i="3"/>
  <c r="AO16" i="3" s="1"/>
  <c r="CC16" i="3" s="1"/>
  <c r="AL16" i="3"/>
  <c r="AN16" i="3" s="1"/>
  <c r="CB16" i="3" s="1"/>
  <c r="AM15" i="3"/>
  <c r="AO15" i="3" s="1"/>
  <c r="CC15" i="3" s="1"/>
  <c r="AL15" i="3"/>
  <c r="AN15" i="3" s="1"/>
  <c r="CB15" i="3" s="1"/>
  <c r="AM14" i="3"/>
  <c r="AO14" i="3" s="1"/>
  <c r="CC14" i="3" s="1"/>
  <c r="AL14" i="3"/>
  <c r="AN14" i="3" s="1"/>
  <c r="CB14" i="3" s="1"/>
  <c r="AM13" i="3"/>
  <c r="AO13" i="3" s="1"/>
  <c r="CC13" i="3" s="1"/>
  <c r="AL13" i="3"/>
  <c r="AN13" i="3" s="1"/>
  <c r="CB13" i="3" s="1"/>
  <c r="AM12" i="3"/>
  <c r="AO12" i="3" s="1"/>
  <c r="CC12" i="3" s="1"/>
  <c r="AL12" i="3"/>
  <c r="AN12" i="3" s="1"/>
  <c r="CB12" i="3" s="1"/>
  <c r="AM11" i="3"/>
  <c r="AO11" i="3" s="1"/>
  <c r="CC11" i="3" s="1"/>
  <c r="AL11" i="3"/>
  <c r="AN11" i="3" s="1"/>
  <c r="CB11" i="3" s="1"/>
  <c r="H7" i="3"/>
  <c r="AW60" i="5" l="1"/>
  <c r="L19" i="17" s="1"/>
  <c r="L20" i="17" s="1"/>
  <c r="L28" i="17" s="1"/>
  <c r="AW57" i="5"/>
  <c r="L19" i="15" s="1"/>
  <c r="AW57" i="3"/>
  <c r="P42" i="18"/>
  <c r="T25" i="18"/>
  <c r="T26" i="15" s="1"/>
  <c r="P43" i="19"/>
  <c r="T25" i="17"/>
  <c r="P42" i="17"/>
  <c r="P38" i="15"/>
  <c r="Y32" i="5"/>
  <c r="AG32" i="5"/>
  <c r="P43" i="17"/>
  <c r="P38" i="17"/>
  <c r="T21" i="17"/>
  <c r="R24" i="17"/>
  <c r="J22" i="17"/>
  <c r="R22" i="17" s="1"/>
  <c r="R19" i="19"/>
  <c r="T19" i="19" s="1"/>
  <c r="T28" i="19" s="1"/>
  <c r="P39" i="15"/>
  <c r="P37" i="18"/>
  <c r="U32" i="5"/>
  <c r="AC32" i="5"/>
  <c r="R24" i="16"/>
  <c r="T24" i="16" s="1"/>
  <c r="J22" i="16"/>
  <c r="R22" i="16" s="1"/>
  <c r="AK91" i="5"/>
  <c r="G54" i="5" s="1"/>
  <c r="AK99" i="5"/>
  <c r="O54" i="5" s="1"/>
  <c r="P38" i="19"/>
  <c r="AK97" i="5"/>
  <c r="M54" i="5" s="1"/>
  <c r="AK105" i="5"/>
  <c r="U54" i="5" s="1"/>
  <c r="AK96" i="5"/>
  <c r="AK104" i="5"/>
  <c r="T54" i="5" s="1"/>
  <c r="AK106" i="5"/>
  <c r="V54" i="5" s="1"/>
  <c r="AK95" i="5"/>
  <c r="K54" i="5" s="1"/>
  <c r="AK103" i="5"/>
  <c r="S54" i="5" s="1"/>
  <c r="AK98" i="5"/>
  <c r="N54" i="5" s="1"/>
  <c r="AK94" i="5"/>
  <c r="J54" i="5" s="1"/>
  <c r="AK102" i="5"/>
  <c r="R54" i="5" s="1"/>
  <c r="AK93" i="5"/>
  <c r="I54" i="5" s="1"/>
  <c r="AK101" i="5"/>
  <c r="Q54" i="5" s="1"/>
  <c r="AK92" i="5"/>
  <c r="H54" i="5" s="1"/>
  <c r="AK100" i="5"/>
  <c r="P44" i="17"/>
  <c r="P44" i="15"/>
  <c r="J20" i="16"/>
  <c r="R20" i="16" s="1"/>
  <c r="T20" i="16" s="1"/>
  <c r="AW60" i="3"/>
  <c r="J19" i="17" s="1"/>
  <c r="J19" i="18"/>
  <c r="R19" i="18" s="1"/>
  <c r="T19" i="18" s="1"/>
  <c r="T20" i="19"/>
  <c r="P37" i="19"/>
  <c r="Q32" i="5"/>
  <c r="D7" i="7"/>
  <c r="H36" i="9"/>
  <c r="H7" i="9" s="1"/>
  <c r="T18" i="18"/>
  <c r="P35" i="18"/>
  <c r="T19" i="16"/>
  <c r="P36" i="16"/>
  <c r="M32" i="5"/>
  <c r="F5" i="7"/>
  <c r="J36" i="3"/>
  <c r="J7" i="3" s="1"/>
  <c r="T24" i="17"/>
  <c r="P41" i="17"/>
  <c r="E6" i="7"/>
  <c r="I36" i="5"/>
  <c r="I7" i="5" s="1"/>
  <c r="J28" i="19"/>
  <c r="R28" i="19" s="1"/>
  <c r="CD11" i="5"/>
  <c r="AN11" i="5" s="1"/>
  <c r="CB11" i="5" s="1"/>
  <c r="CD13" i="5"/>
  <c r="AN13" i="5" s="1"/>
  <c r="CB13" i="5" s="1"/>
  <c r="B9" i="7"/>
  <c r="G36" i="11" s="1"/>
  <c r="G7" i="11" s="1"/>
  <c r="C8" i="7"/>
  <c r="CD21" i="5"/>
  <c r="AN21" i="5" s="1"/>
  <c r="CB21" i="5" s="1"/>
  <c r="CD29" i="5"/>
  <c r="AN29" i="5" s="1"/>
  <c r="CB29" i="5" s="1"/>
  <c r="P54" i="5"/>
  <c r="L54" i="5"/>
  <c r="I32" i="5"/>
  <c r="CD12" i="5"/>
  <c r="AN12" i="5" s="1"/>
  <c r="CB12" i="5" s="1"/>
  <c r="CD16" i="5"/>
  <c r="AN16" i="5" s="1"/>
  <c r="CB16" i="5" s="1"/>
  <c r="CD20" i="5"/>
  <c r="AN20" i="5" s="1"/>
  <c r="CB20" i="5" s="1"/>
  <c r="CD24" i="5"/>
  <c r="AN24" i="5" s="1"/>
  <c r="CB24" i="5" s="1"/>
  <c r="CE15" i="5"/>
  <c r="AO15" i="5" s="1"/>
  <c r="CC15" i="5" s="1"/>
  <c r="CE19" i="5"/>
  <c r="AO19" i="5" s="1"/>
  <c r="CC19" i="5" s="1"/>
  <c r="CE23" i="5"/>
  <c r="AO23" i="5" s="1"/>
  <c r="CC23" i="5" s="1"/>
  <c r="CE27" i="5"/>
  <c r="AO27" i="5" s="1"/>
  <c r="CC27" i="5" s="1"/>
  <c r="CE11" i="5"/>
  <c r="AO11" i="5" s="1"/>
  <c r="CC11" i="5" s="1"/>
  <c r="CD28" i="5"/>
  <c r="AN28" i="5" s="1"/>
  <c r="CB28" i="5" s="1"/>
  <c r="J32" i="5"/>
  <c r="N32" i="5"/>
  <c r="R32" i="5"/>
  <c r="Z32" i="5"/>
  <c r="AH32" i="5"/>
  <c r="CD14" i="5"/>
  <c r="AN14" i="5" s="1"/>
  <c r="CB14" i="5" s="1"/>
  <c r="CD18" i="5"/>
  <c r="AN18" i="5" s="1"/>
  <c r="CB18" i="5" s="1"/>
  <c r="CE22" i="5"/>
  <c r="AO22" i="5" s="1"/>
  <c r="CC22" i="5" s="1"/>
  <c r="CE26" i="5"/>
  <c r="AO26" i="5" s="1"/>
  <c r="CC26" i="5" s="1"/>
  <c r="CD30" i="5"/>
  <c r="AN30" i="5" s="1"/>
  <c r="CB30" i="5" s="1"/>
  <c r="CE12" i="5"/>
  <c r="AO12" i="5" s="1"/>
  <c r="CC12" i="5" s="1"/>
  <c r="CE16" i="5"/>
  <c r="AO16" i="5" s="1"/>
  <c r="CC16" i="5" s="1"/>
  <c r="CE20" i="5"/>
  <c r="AO20" i="5" s="1"/>
  <c r="CC20" i="5" s="1"/>
  <c r="CE28" i="5"/>
  <c r="AO28" i="5" s="1"/>
  <c r="CC28" i="5" s="1"/>
  <c r="CE24" i="5"/>
  <c r="AO24" i="5" s="1"/>
  <c r="CC24" i="5" s="1"/>
  <c r="CE13" i="5"/>
  <c r="AO13" i="5" s="1"/>
  <c r="CC13" i="5" s="1"/>
  <c r="CE17" i="5"/>
  <c r="AO17" i="5" s="1"/>
  <c r="CC17" i="5" s="1"/>
  <c r="CE21" i="5"/>
  <c r="AO21" i="5" s="1"/>
  <c r="CC21" i="5" s="1"/>
  <c r="CE25" i="5"/>
  <c r="AO25" i="5" s="1"/>
  <c r="CC25" i="5" s="1"/>
  <c r="CE29" i="5"/>
  <c r="AO29" i="5" s="1"/>
  <c r="CC29" i="5" s="1"/>
  <c r="K32" i="3"/>
  <c r="S32" i="3"/>
  <c r="AA32" i="3"/>
  <c r="AE32" i="3"/>
  <c r="AK93" i="3"/>
  <c r="I54" i="3" s="1"/>
  <c r="I55" i="3" s="1"/>
  <c r="AK97" i="3"/>
  <c r="M54" i="3" s="1"/>
  <c r="M55" i="3" s="1"/>
  <c r="H32" i="3"/>
  <c r="L32" i="3"/>
  <c r="P32" i="3"/>
  <c r="T32" i="3"/>
  <c r="X32" i="3"/>
  <c r="AB32" i="3"/>
  <c r="AF32" i="3"/>
  <c r="AJ32" i="3"/>
  <c r="H32" i="5"/>
  <c r="L32" i="5"/>
  <c r="P32" i="5"/>
  <c r="T32" i="5"/>
  <c r="X32" i="5"/>
  <c r="AB32" i="5"/>
  <c r="AF32" i="5"/>
  <c r="AJ32" i="5"/>
  <c r="CD22" i="5"/>
  <c r="AN22" i="5" s="1"/>
  <c r="CB22" i="5" s="1"/>
  <c r="CE18" i="5"/>
  <c r="AO18" i="5" s="1"/>
  <c r="CC18" i="5" s="1"/>
  <c r="CD26" i="5"/>
  <c r="AN26" i="5" s="1"/>
  <c r="CB26" i="5" s="1"/>
  <c r="CE14" i="5"/>
  <c r="AO14" i="5" s="1"/>
  <c r="CC14" i="5" s="1"/>
  <c r="CE30" i="5"/>
  <c r="AO30" i="5" s="1"/>
  <c r="CC30" i="5" s="1"/>
  <c r="AK101" i="3"/>
  <c r="Q54" i="3" s="1"/>
  <c r="Q55" i="3" s="1"/>
  <c r="G32" i="5"/>
  <c r="K32" i="5"/>
  <c r="O32" i="5"/>
  <c r="S32" i="5"/>
  <c r="W32" i="5"/>
  <c r="AA32" i="5"/>
  <c r="AE32" i="5"/>
  <c r="AI32" i="5"/>
  <c r="CD23" i="5"/>
  <c r="AN23" i="5" s="1"/>
  <c r="CB23" i="5" s="1"/>
  <c r="CD15" i="5"/>
  <c r="AN15" i="5" s="1"/>
  <c r="CB15" i="5" s="1"/>
  <c r="CD19" i="5"/>
  <c r="AN19" i="5" s="1"/>
  <c r="CB19" i="5" s="1"/>
  <c r="CD27" i="5"/>
  <c r="AN27" i="5" s="1"/>
  <c r="CB27" i="5" s="1"/>
  <c r="CD17" i="5"/>
  <c r="AN17" i="5" s="1"/>
  <c r="CB17" i="5" s="1"/>
  <c r="CD25" i="5"/>
  <c r="AN25" i="5" s="1"/>
  <c r="CB25" i="5" s="1"/>
  <c r="G32" i="3"/>
  <c r="O32" i="3"/>
  <c r="W32" i="3"/>
  <c r="AI32" i="3"/>
  <c r="Q32" i="3"/>
  <c r="AC32" i="3"/>
  <c r="AK105" i="3"/>
  <c r="U54" i="3" s="1"/>
  <c r="U55" i="3" s="1"/>
  <c r="J32" i="3"/>
  <c r="N32" i="3"/>
  <c r="R32" i="3"/>
  <c r="V32" i="3"/>
  <c r="Z32" i="3"/>
  <c r="AD32" i="3"/>
  <c r="AH32" i="3"/>
  <c r="AK92" i="3"/>
  <c r="H54" i="3" s="1"/>
  <c r="H55" i="3" s="1"/>
  <c r="AK96" i="3"/>
  <c r="L54" i="3" s="1"/>
  <c r="L55" i="3" s="1"/>
  <c r="AK100" i="3"/>
  <c r="P54" i="3" s="1"/>
  <c r="P55" i="3" s="1"/>
  <c r="AK104" i="3"/>
  <c r="T54" i="3" s="1"/>
  <c r="T55" i="3" s="1"/>
  <c r="M32" i="3"/>
  <c r="Y32" i="3"/>
  <c r="AK32" i="3"/>
  <c r="AK91" i="3"/>
  <c r="G54" i="3" s="1"/>
  <c r="G55" i="3" s="1"/>
  <c r="AK95" i="3"/>
  <c r="K54" i="3" s="1"/>
  <c r="K55" i="3" s="1"/>
  <c r="AK99" i="3"/>
  <c r="O54" i="3" s="1"/>
  <c r="O55" i="3" s="1"/>
  <c r="AK103" i="3"/>
  <c r="S54" i="3" s="1"/>
  <c r="S55" i="3" s="1"/>
  <c r="I32" i="3"/>
  <c r="U32" i="3"/>
  <c r="AG32" i="3"/>
  <c r="AK94" i="3"/>
  <c r="J54" i="3" s="1"/>
  <c r="J55" i="3" s="1"/>
  <c r="AK98" i="3"/>
  <c r="N54" i="3" s="1"/>
  <c r="N55" i="3" s="1"/>
  <c r="AK102" i="3"/>
  <c r="R54" i="3" s="1"/>
  <c r="R55" i="3" s="1"/>
  <c r="AK106" i="3"/>
  <c r="V54" i="3" s="1"/>
  <c r="V55" i="3" s="1"/>
  <c r="L20" i="15" l="1"/>
  <c r="L28" i="15" s="1"/>
  <c r="J19" i="15"/>
  <c r="J20" i="15" s="1"/>
  <c r="R19" i="17"/>
  <c r="T19" i="17" s="1"/>
  <c r="P41" i="16"/>
  <c r="P41" i="15" s="1"/>
  <c r="P43" i="15"/>
  <c r="P36" i="19"/>
  <c r="P45" i="19" s="1"/>
  <c r="T24" i="15"/>
  <c r="P39" i="16"/>
  <c r="T22" i="16"/>
  <c r="T28" i="16" s="1"/>
  <c r="T22" i="17"/>
  <c r="P39" i="17"/>
  <c r="J28" i="16"/>
  <c r="R28" i="16" s="1"/>
  <c r="P37" i="16"/>
  <c r="J20" i="17"/>
  <c r="R20" i="17" s="1"/>
  <c r="T20" i="17" s="1"/>
  <c r="P36" i="18"/>
  <c r="P44" i="18" s="1"/>
  <c r="J27" i="18"/>
  <c r="R27" i="18" s="1"/>
  <c r="T27" i="18"/>
  <c r="D8" i="7"/>
  <c r="H36" i="10"/>
  <c r="H7" i="10" s="1"/>
  <c r="CE19" i="9"/>
  <c r="AO19" i="9" s="1"/>
  <c r="CC19" i="9" s="1"/>
  <c r="CE27" i="9"/>
  <c r="AO27" i="9" s="1"/>
  <c r="CC27" i="9" s="1"/>
  <c r="CE18" i="9"/>
  <c r="AO18" i="9" s="1"/>
  <c r="CC18" i="9" s="1"/>
  <c r="CE16" i="9"/>
  <c r="AO16" i="9" s="1"/>
  <c r="CC16" i="9" s="1"/>
  <c r="CE26" i="9"/>
  <c r="AO26" i="9" s="1"/>
  <c r="CC26" i="9" s="1"/>
  <c r="CE15" i="9"/>
  <c r="AO15" i="9" s="1"/>
  <c r="CC15" i="9" s="1"/>
  <c r="CE23" i="9"/>
  <c r="AO23" i="9" s="1"/>
  <c r="CC23" i="9" s="1"/>
  <c r="CE11" i="9"/>
  <c r="AO11" i="9" s="1"/>
  <c r="CC11" i="9" s="1"/>
  <c r="CE29" i="9"/>
  <c r="AO29" i="9" s="1"/>
  <c r="CC29" i="9" s="1"/>
  <c r="CE13" i="9"/>
  <c r="AO13" i="9" s="1"/>
  <c r="CC13" i="9" s="1"/>
  <c r="CE25" i="9"/>
  <c r="AO25" i="9" s="1"/>
  <c r="CC25" i="9" s="1"/>
  <c r="CE17" i="9"/>
  <c r="AO17" i="9" s="1"/>
  <c r="CC17" i="9" s="1"/>
  <c r="CE21" i="9"/>
  <c r="AO21" i="9" s="1"/>
  <c r="CC21" i="9" s="1"/>
  <c r="CE12" i="9"/>
  <c r="AO12" i="9" s="1"/>
  <c r="CC12" i="9" s="1"/>
  <c r="CE30" i="9"/>
  <c r="AO30" i="9" s="1"/>
  <c r="CC30" i="9" s="1"/>
  <c r="CE20" i="9"/>
  <c r="AO20" i="9" s="1"/>
  <c r="CC20" i="9" s="1"/>
  <c r="CE22" i="9"/>
  <c r="AO22" i="9" s="1"/>
  <c r="CC22" i="9" s="1"/>
  <c r="CE24" i="9"/>
  <c r="AO24" i="9" s="1"/>
  <c r="CC24" i="9" s="1"/>
  <c r="CE14" i="9"/>
  <c r="AO14" i="9" s="1"/>
  <c r="CC14" i="9" s="1"/>
  <c r="CE28" i="9"/>
  <c r="AO28" i="9" s="1"/>
  <c r="CC28" i="9" s="1"/>
  <c r="G5" i="7"/>
  <c r="K36" i="3"/>
  <c r="K7" i="3" s="1"/>
  <c r="E7" i="7"/>
  <c r="I36" i="9"/>
  <c r="I7" i="9" s="1"/>
  <c r="CD26" i="9"/>
  <c r="AN26" i="9" s="1"/>
  <c r="CB26" i="9" s="1"/>
  <c r="CD18" i="9"/>
  <c r="AN18" i="9" s="1"/>
  <c r="CB18" i="9" s="1"/>
  <c r="CD16" i="9"/>
  <c r="AN16" i="9" s="1"/>
  <c r="CB16" i="9" s="1"/>
  <c r="CD15" i="9"/>
  <c r="AN15" i="9" s="1"/>
  <c r="CB15" i="9" s="1"/>
  <c r="CD22" i="9"/>
  <c r="AN22" i="9" s="1"/>
  <c r="CB22" i="9" s="1"/>
  <c r="CD12" i="9"/>
  <c r="AN12" i="9" s="1"/>
  <c r="CB12" i="9" s="1"/>
  <c r="CD20" i="9"/>
  <c r="AN20" i="9" s="1"/>
  <c r="CB20" i="9" s="1"/>
  <c r="CD30" i="9"/>
  <c r="AN30" i="9" s="1"/>
  <c r="CB30" i="9" s="1"/>
  <c r="CD24" i="9"/>
  <c r="AN24" i="9" s="1"/>
  <c r="CB24" i="9" s="1"/>
  <c r="CD28" i="9"/>
  <c r="AN28" i="9" s="1"/>
  <c r="CB28" i="9" s="1"/>
  <c r="CD13" i="9"/>
  <c r="AN13" i="9" s="1"/>
  <c r="CB13" i="9" s="1"/>
  <c r="CD14" i="9"/>
  <c r="AN14" i="9" s="1"/>
  <c r="CB14" i="9" s="1"/>
  <c r="CD23" i="9"/>
  <c r="AN23" i="9" s="1"/>
  <c r="CB23" i="9" s="1"/>
  <c r="CD29" i="9"/>
  <c r="AN29" i="9" s="1"/>
  <c r="CB29" i="9" s="1"/>
  <c r="CD21" i="9"/>
  <c r="AN21" i="9" s="1"/>
  <c r="CB21" i="9" s="1"/>
  <c r="CD19" i="9"/>
  <c r="AN19" i="9" s="1"/>
  <c r="CB19" i="9" s="1"/>
  <c r="CD25" i="9"/>
  <c r="AN25" i="9" s="1"/>
  <c r="CB25" i="9" s="1"/>
  <c r="CD11" i="9"/>
  <c r="AN11" i="9" s="1"/>
  <c r="CB11" i="9" s="1"/>
  <c r="CD27" i="9"/>
  <c r="AN27" i="9" s="1"/>
  <c r="CB27" i="9" s="1"/>
  <c r="CD17" i="9"/>
  <c r="AN17" i="9" s="1"/>
  <c r="CB17" i="9" s="1"/>
  <c r="F6" i="7"/>
  <c r="J36" i="5"/>
  <c r="J7" i="5" s="1"/>
  <c r="I55" i="5"/>
  <c r="I55" i="9" s="1"/>
  <c r="I55" i="10" s="1"/>
  <c r="I55" i="11" s="1"/>
  <c r="I55" i="12" s="1"/>
  <c r="I55" i="13" s="1"/>
  <c r="I55" i="14" s="1"/>
  <c r="C9" i="7"/>
  <c r="B10" i="7"/>
  <c r="G36" i="12" s="1"/>
  <c r="G7" i="12" s="1"/>
  <c r="M55" i="5"/>
  <c r="M55" i="9" s="1"/>
  <c r="M55" i="10" s="1"/>
  <c r="M55" i="11" s="1"/>
  <c r="M55" i="12" s="1"/>
  <c r="M55" i="13" s="1"/>
  <c r="M55" i="14" s="1"/>
  <c r="U55" i="5"/>
  <c r="U55" i="9" s="1"/>
  <c r="U55" i="10" s="1"/>
  <c r="U55" i="11" s="1"/>
  <c r="U55" i="12" s="1"/>
  <c r="U55" i="13" s="1"/>
  <c r="U55" i="14" s="1"/>
  <c r="N55" i="5"/>
  <c r="N55" i="9" s="1"/>
  <c r="N55" i="10" s="1"/>
  <c r="N55" i="11" s="1"/>
  <c r="N55" i="12" s="1"/>
  <c r="N55" i="13" s="1"/>
  <c r="N55" i="14" s="1"/>
  <c r="T55" i="5"/>
  <c r="T55" i="9" s="1"/>
  <c r="T55" i="10" s="1"/>
  <c r="T55" i="11" s="1"/>
  <c r="T55" i="12" s="1"/>
  <c r="T55" i="13" s="1"/>
  <c r="T55" i="14" s="1"/>
  <c r="L55" i="5"/>
  <c r="L55" i="9" s="1"/>
  <c r="L55" i="10" s="1"/>
  <c r="L55" i="11" s="1"/>
  <c r="L55" i="12" s="1"/>
  <c r="L55" i="13" s="1"/>
  <c r="L55" i="14" s="1"/>
  <c r="G55" i="5"/>
  <c r="G55" i="9" s="1"/>
  <c r="G55" i="10" s="1"/>
  <c r="G55" i="11" s="1"/>
  <c r="G55" i="12" s="1"/>
  <c r="G55" i="13" s="1"/>
  <c r="G55" i="14" s="1"/>
  <c r="Q55" i="5"/>
  <c r="Q55" i="9" s="1"/>
  <c r="Q55" i="10" s="1"/>
  <c r="Q55" i="11" s="1"/>
  <c r="Q55" i="12" s="1"/>
  <c r="Q55" i="13" s="1"/>
  <c r="Q55" i="14" s="1"/>
  <c r="R55" i="5"/>
  <c r="R55" i="9" s="1"/>
  <c r="R55" i="10" s="1"/>
  <c r="R55" i="11" s="1"/>
  <c r="R55" i="12" s="1"/>
  <c r="R55" i="13" s="1"/>
  <c r="R55" i="14" s="1"/>
  <c r="H55" i="5"/>
  <c r="H55" i="9" s="1"/>
  <c r="H55" i="10" s="1"/>
  <c r="H55" i="11" s="1"/>
  <c r="H55" i="12" s="1"/>
  <c r="H55" i="13" s="1"/>
  <c r="H55" i="14" s="1"/>
  <c r="K55" i="5"/>
  <c r="K55" i="9" s="1"/>
  <c r="K55" i="10" s="1"/>
  <c r="K55" i="11" s="1"/>
  <c r="K55" i="12" s="1"/>
  <c r="K55" i="13" s="1"/>
  <c r="K55" i="14" s="1"/>
  <c r="J55" i="5"/>
  <c r="J55" i="9" s="1"/>
  <c r="J55" i="10" s="1"/>
  <c r="J55" i="11" s="1"/>
  <c r="J55" i="12" s="1"/>
  <c r="J55" i="13" s="1"/>
  <c r="J55" i="14" s="1"/>
  <c r="P55" i="5"/>
  <c r="P55" i="9" s="1"/>
  <c r="P55" i="10" s="1"/>
  <c r="P55" i="11" s="1"/>
  <c r="P55" i="12" s="1"/>
  <c r="P55" i="13" s="1"/>
  <c r="P55" i="14" s="1"/>
  <c r="V55" i="5"/>
  <c r="V55" i="9" s="1"/>
  <c r="V55" i="10" s="1"/>
  <c r="V55" i="11" s="1"/>
  <c r="V55" i="12" s="1"/>
  <c r="V55" i="13" s="1"/>
  <c r="V55" i="14" s="1"/>
  <c r="S55" i="5"/>
  <c r="S55" i="9" s="1"/>
  <c r="S55" i="10" s="1"/>
  <c r="S55" i="11" s="1"/>
  <c r="S55" i="12" s="1"/>
  <c r="S55" i="13" s="1"/>
  <c r="S55" i="14" s="1"/>
  <c r="O55" i="5"/>
  <c r="O55" i="9" s="1"/>
  <c r="O55" i="10" s="1"/>
  <c r="O55" i="11" s="1"/>
  <c r="O55" i="12" s="1"/>
  <c r="O55" i="13" s="1"/>
  <c r="O55" i="14" s="1"/>
  <c r="AN39" i="5"/>
  <c r="K16" i="15" s="1"/>
  <c r="L16" i="15" s="1"/>
  <c r="AN42" i="5"/>
  <c r="K17" i="15" s="1"/>
  <c r="L17" i="15" s="1"/>
  <c r="AN36" i="5"/>
  <c r="K15" i="15" s="1"/>
  <c r="W54" i="5"/>
  <c r="AN39" i="3"/>
  <c r="AN42" i="3"/>
  <c r="AN36" i="3"/>
  <c r="I15" i="15" s="1"/>
  <c r="W54" i="3"/>
  <c r="W55" i="3"/>
  <c r="R20" i="15" l="1"/>
  <c r="P37" i="15" s="1"/>
  <c r="R19" i="15"/>
  <c r="T19" i="15" s="1"/>
  <c r="P36" i="17"/>
  <c r="P45" i="16"/>
  <c r="T28" i="17"/>
  <c r="J28" i="17"/>
  <c r="R28" i="17" s="1"/>
  <c r="P37" i="17"/>
  <c r="L15" i="15"/>
  <c r="L18" i="15" s="1"/>
  <c r="K18" i="15"/>
  <c r="D9" i="7"/>
  <c r="H36" i="11"/>
  <c r="H7" i="11" s="1"/>
  <c r="CD15" i="10"/>
  <c r="AN15" i="10" s="1"/>
  <c r="CB15" i="10" s="1"/>
  <c r="CD23" i="10"/>
  <c r="AN23" i="10" s="1"/>
  <c r="CB23" i="10" s="1"/>
  <c r="CD12" i="10"/>
  <c r="AN12" i="10" s="1"/>
  <c r="CB12" i="10" s="1"/>
  <c r="CD22" i="10"/>
  <c r="AN22" i="10" s="1"/>
  <c r="CB22" i="10" s="1"/>
  <c r="CD17" i="10"/>
  <c r="AN17" i="10" s="1"/>
  <c r="CB17" i="10" s="1"/>
  <c r="CD25" i="10"/>
  <c r="AN25" i="10" s="1"/>
  <c r="CB25" i="10" s="1"/>
  <c r="CD14" i="10"/>
  <c r="AN14" i="10" s="1"/>
  <c r="CB14" i="10" s="1"/>
  <c r="CD24" i="10"/>
  <c r="AN24" i="10" s="1"/>
  <c r="CB24" i="10" s="1"/>
  <c r="CD19" i="10"/>
  <c r="AN19" i="10" s="1"/>
  <c r="CB19" i="10" s="1"/>
  <c r="CD27" i="10"/>
  <c r="AN27" i="10" s="1"/>
  <c r="CB27" i="10" s="1"/>
  <c r="CD16" i="10"/>
  <c r="AN16" i="10" s="1"/>
  <c r="CB16" i="10" s="1"/>
  <c r="CD26" i="10"/>
  <c r="AN26" i="10" s="1"/>
  <c r="CB26" i="10" s="1"/>
  <c r="CD30" i="10"/>
  <c r="AN30" i="10" s="1"/>
  <c r="CB30" i="10" s="1"/>
  <c r="CD29" i="10"/>
  <c r="AN29" i="10" s="1"/>
  <c r="CB29" i="10" s="1"/>
  <c r="CD13" i="10"/>
  <c r="AN13" i="10" s="1"/>
  <c r="CB13" i="10" s="1"/>
  <c r="CD21" i="10"/>
  <c r="AN21" i="10" s="1"/>
  <c r="CB21" i="10" s="1"/>
  <c r="CD18" i="10"/>
  <c r="AN18" i="10" s="1"/>
  <c r="CB18" i="10" s="1"/>
  <c r="CD20" i="10"/>
  <c r="AN20" i="10" s="1"/>
  <c r="CB20" i="10" s="1"/>
  <c r="CD28" i="10"/>
  <c r="AN28" i="10" s="1"/>
  <c r="CB28" i="10" s="1"/>
  <c r="CD11" i="10"/>
  <c r="AN11" i="10" s="1"/>
  <c r="CB11" i="10" s="1"/>
  <c r="J15" i="15"/>
  <c r="Q15" i="15"/>
  <c r="AO42" i="3"/>
  <c r="I17" i="15"/>
  <c r="CE12" i="10"/>
  <c r="AO12" i="10" s="1"/>
  <c r="CC12" i="10" s="1"/>
  <c r="CE22" i="10"/>
  <c r="AO22" i="10" s="1"/>
  <c r="CC22" i="10" s="1"/>
  <c r="CE17" i="10"/>
  <c r="AO17" i="10" s="1"/>
  <c r="CC17" i="10" s="1"/>
  <c r="CE25" i="10"/>
  <c r="AO25" i="10" s="1"/>
  <c r="CC25" i="10" s="1"/>
  <c r="CE14" i="10"/>
  <c r="AO14" i="10" s="1"/>
  <c r="CC14" i="10" s="1"/>
  <c r="CE24" i="10"/>
  <c r="AO24" i="10" s="1"/>
  <c r="CC24" i="10" s="1"/>
  <c r="CE19" i="10"/>
  <c r="AO19" i="10" s="1"/>
  <c r="CC19" i="10" s="1"/>
  <c r="CE27" i="10"/>
  <c r="AO27" i="10" s="1"/>
  <c r="CC27" i="10" s="1"/>
  <c r="CE16" i="10"/>
  <c r="AO16" i="10" s="1"/>
  <c r="CC16" i="10" s="1"/>
  <c r="CE26" i="10"/>
  <c r="AO26" i="10" s="1"/>
  <c r="CC26" i="10" s="1"/>
  <c r="CE30" i="10"/>
  <c r="AO30" i="10" s="1"/>
  <c r="CC30" i="10" s="1"/>
  <c r="CE29" i="10"/>
  <c r="AO29" i="10" s="1"/>
  <c r="CC29" i="10" s="1"/>
  <c r="CE13" i="10"/>
  <c r="AO13" i="10" s="1"/>
  <c r="CC13" i="10" s="1"/>
  <c r="CE21" i="10"/>
  <c r="AO21" i="10" s="1"/>
  <c r="CC21" i="10" s="1"/>
  <c r="CE18" i="10"/>
  <c r="AO18" i="10" s="1"/>
  <c r="CC18" i="10" s="1"/>
  <c r="CE20" i="10"/>
  <c r="AO20" i="10" s="1"/>
  <c r="CC20" i="10" s="1"/>
  <c r="CE28" i="10"/>
  <c r="AO28" i="10" s="1"/>
  <c r="CC28" i="10" s="1"/>
  <c r="CE11" i="10"/>
  <c r="AO11" i="10" s="1"/>
  <c r="CC11" i="10" s="1"/>
  <c r="CE15" i="10"/>
  <c r="AO15" i="10" s="1"/>
  <c r="CC15" i="10" s="1"/>
  <c r="CE23" i="10"/>
  <c r="AO23" i="10" s="1"/>
  <c r="CC23" i="10" s="1"/>
  <c r="W55" i="13"/>
  <c r="AO39" i="3"/>
  <c r="I16" i="15"/>
  <c r="F7" i="7"/>
  <c r="J36" i="9"/>
  <c r="J7" i="9" s="1"/>
  <c r="G6" i="7"/>
  <c r="K36" i="5"/>
  <c r="K7" i="5" s="1"/>
  <c r="H5" i="7"/>
  <c r="L36" i="3"/>
  <c r="L7" i="3" s="1"/>
  <c r="E8" i="7"/>
  <c r="I36" i="10"/>
  <c r="I7" i="10" s="1"/>
  <c r="W55" i="11"/>
  <c r="W55" i="9"/>
  <c r="W55" i="14"/>
  <c r="W55" i="10"/>
  <c r="W55" i="12"/>
  <c r="B11" i="7"/>
  <c r="G36" i="13" s="1"/>
  <c r="G7" i="13" s="1"/>
  <c r="C10" i="7"/>
  <c r="AO42" i="5"/>
  <c r="AO42" i="9" s="1"/>
  <c r="AO42" i="10" s="1"/>
  <c r="AO42" i="11" s="1"/>
  <c r="AO42" i="12" s="1"/>
  <c r="AO42" i="13" s="1"/>
  <c r="AO42" i="14" s="1"/>
  <c r="W55" i="5"/>
  <c r="AO39" i="5"/>
  <c r="AO39" i="9" s="1"/>
  <c r="AO39" i="10" s="1"/>
  <c r="AO39" i="11" s="1"/>
  <c r="AO39" i="12" s="1"/>
  <c r="AO39" i="13" s="1"/>
  <c r="AO39" i="14" s="1"/>
  <c r="AO36" i="3"/>
  <c r="AN45" i="5"/>
  <c r="AN45" i="3"/>
  <c r="T20" i="15" l="1"/>
  <c r="P36" i="15"/>
  <c r="P45" i="17"/>
  <c r="I18" i="15"/>
  <c r="Q18" i="15" s="1"/>
  <c r="I5" i="7"/>
  <c r="M36" i="3"/>
  <c r="M7" i="3" s="1"/>
  <c r="CD16" i="11"/>
  <c r="AN16" i="11" s="1"/>
  <c r="CB16" i="11" s="1"/>
  <c r="CD17" i="11"/>
  <c r="AN17" i="11" s="1"/>
  <c r="CB17" i="11" s="1"/>
  <c r="CD18" i="11"/>
  <c r="AN18" i="11" s="1"/>
  <c r="CB18" i="11" s="1"/>
  <c r="CD19" i="11"/>
  <c r="AN19" i="11" s="1"/>
  <c r="CB19" i="11" s="1"/>
  <c r="CD20" i="11"/>
  <c r="AN20" i="11" s="1"/>
  <c r="CB20" i="11" s="1"/>
  <c r="CD21" i="11"/>
  <c r="AN21" i="11" s="1"/>
  <c r="CB21" i="11" s="1"/>
  <c r="CD22" i="11"/>
  <c r="AN22" i="11" s="1"/>
  <c r="CB22" i="11" s="1"/>
  <c r="CD23" i="11"/>
  <c r="AN23" i="11" s="1"/>
  <c r="CB23" i="11" s="1"/>
  <c r="CD24" i="11"/>
  <c r="AN24" i="11" s="1"/>
  <c r="CB24" i="11" s="1"/>
  <c r="CD25" i="11"/>
  <c r="AN25" i="11" s="1"/>
  <c r="CB25" i="11" s="1"/>
  <c r="CD26" i="11"/>
  <c r="AN26" i="11" s="1"/>
  <c r="CB26" i="11" s="1"/>
  <c r="CD11" i="11"/>
  <c r="AN11" i="11" s="1"/>
  <c r="CB11" i="11" s="1"/>
  <c r="CD27" i="11"/>
  <c r="AN27" i="11" s="1"/>
  <c r="CB27" i="11" s="1"/>
  <c r="CD12" i="11"/>
  <c r="AN12" i="11" s="1"/>
  <c r="CB12" i="11" s="1"/>
  <c r="CD28" i="11"/>
  <c r="AN28" i="11" s="1"/>
  <c r="CB28" i="11" s="1"/>
  <c r="CD13" i="11"/>
  <c r="AN13" i="11" s="1"/>
  <c r="CB13" i="11" s="1"/>
  <c r="CD29" i="11"/>
  <c r="AN29" i="11" s="1"/>
  <c r="CB29" i="11" s="1"/>
  <c r="CD14" i="11"/>
  <c r="AN14" i="11" s="1"/>
  <c r="CB14" i="11" s="1"/>
  <c r="CD30" i="11"/>
  <c r="AN30" i="11" s="1"/>
  <c r="CB30" i="11" s="1"/>
  <c r="CD15" i="11"/>
  <c r="AN15" i="11" s="1"/>
  <c r="CB15" i="11" s="1"/>
  <c r="CE30" i="11"/>
  <c r="AO30" i="11" s="1"/>
  <c r="CC30" i="11" s="1"/>
  <c r="CE15" i="11"/>
  <c r="AO15" i="11" s="1"/>
  <c r="CC15" i="11" s="1"/>
  <c r="CE16" i="11"/>
  <c r="AO16" i="11" s="1"/>
  <c r="CC16" i="11" s="1"/>
  <c r="CE22" i="11"/>
  <c r="AO22" i="11" s="1"/>
  <c r="CC22" i="11" s="1"/>
  <c r="CE17" i="11"/>
  <c r="AO17" i="11" s="1"/>
  <c r="CC17" i="11" s="1"/>
  <c r="CE18" i="11"/>
  <c r="AO18" i="11" s="1"/>
  <c r="CC18" i="11" s="1"/>
  <c r="CE24" i="11"/>
  <c r="AO24" i="11" s="1"/>
  <c r="CC24" i="11" s="1"/>
  <c r="CE26" i="11"/>
  <c r="AO26" i="11" s="1"/>
  <c r="CC26" i="11" s="1"/>
  <c r="CE11" i="11"/>
  <c r="AO11" i="11" s="1"/>
  <c r="CC11" i="11" s="1"/>
  <c r="CE28" i="11"/>
  <c r="AO28" i="11" s="1"/>
  <c r="CC28" i="11" s="1"/>
  <c r="CE19" i="11"/>
  <c r="AO19" i="11" s="1"/>
  <c r="CC19" i="11" s="1"/>
  <c r="CE21" i="11"/>
  <c r="AO21" i="11" s="1"/>
  <c r="CC21" i="11" s="1"/>
  <c r="CE23" i="11"/>
  <c r="AO23" i="11" s="1"/>
  <c r="CC23" i="11" s="1"/>
  <c r="CE12" i="11"/>
  <c r="AO12" i="11" s="1"/>
  <c r="CC12" i="11" s="1"/>
  <c r="CE29" i="11"/>
  <c r="AO29" i="11" s="1"/>
  <c r="CC29" i="11" s="1"/>
  <c r="CE25" i="11"/>
  <c r="AO25" i="11" s="1"/>
  <c r="CC25" i="11" s="1"/>
  <c r="CE13" i="11"/>
  <c r="AO13" i="11" s="1"/>
  <c r="CC13" i="11" s="1"/>
  <c r="CE14" i="11"/>
  <c r="AO14" i="11" s="1"/>
  <c r="CC14" i="11" s="1"/>
  <c r="CE20" i="11"/>
  <c r="AO20" i="11" s="1"/>
  <c r="CC20" i="11" s="1"/>
  <c r="CE27" i="11"/>
  <c r="AO27" i="11" s="1"/>
  <c r="CC27" i="11" s="1"/>
  <c r="H6" i="7"/>
  <c r="L36" i="5"/>
  <c r="L7" i="5" s="1"/>
  <c r="J17" i="15"/>
  <c r="R17" i="15" s="1"/>
  <c r="Q17" i="15"/>
  <c r="G7" i="7"/>
  <c r="K36" i="9"/>
  <c r="K7" i="9" s="1"/>
  <c r="Q16" i="15"/>
  <c r="J16" i="15"/>
  <c r="R16" i="15" s="1"/>
  <c r="F8" i="7"/>
  <c r="J36" i="10"/>
  <c r="J7" i="10" s="1"/>
  <c r="S15" i="15"/>
  <c r="O32" i="15"/>
  <c r="E9" i="7"/>
  <c r="I36" i="11"/>
  <c r="I7" i="11" s="1"/>
  <c r="D10" i="7"/>
  <c r="H36" i="12"/>
  <c r="H7" i="12" s="1"/>
  <c r="R15" i="15"/>
  <c r="AO36" i="5"/>
  <c r="AO36" i="9" s="1"/>
  <c r="AO36" i="10" s="1"/>
  <c r="AO36" i="11" s="1"/>
  <c r="AO36" i="12" s="1"/>
  <c r="AO36" i="13" s="1"/>
  <c r="AO36" i="14" s="1"/>
  <c r="AO45" i="14" s="1"/>
  <c r="B12" i="7"/>
  <c r="G36" i="14" s="1"/>
  <c r="G7" i="14" s="1"/>
  <c r="C11" i="7"/>
  <c r="AO45" i="3"/>
  <c r="AO45" i="12" l="1"/>
  <c r="AO45" i="10"/>
  <c r="AO45" i="11"/>
  <c r="AO45" i="9"/>
  <c r="AO45" i="5"/>
  <c r="J18" i="15"/>
  <c r="J28" i="15" s="1"/>
  <c r="R28" i="15" s="1"/>
  <c r="S16" i="15"/>
  <c r="T16" i="15" s="1"/>
  <c r="O33" i="15"/>
  <c r="P33" i="15" s="1"/>
  <c r="F9" i="7"/>
  <c r="J36" i="11"/>
  <c r="J7" i="11" s="1"/>
  <c r="H7" i="7"/>
  <c r="L36" i="9"/>
  <c r="L7" i="9" s="1"/>
  <c r="CE20" i="12"/>
  <c r="AO20" i="12" s="1"/>
  <c r="CC20" i="12" s="1"/>
  <c r="CE18" i="12"/>
  <c r="AO18" i="12" s="1"/>
  <c r="CC18" i="12" s="1"/>
  <c r="CE13" i="12"/>
  <c r="AO13" i="12" s="1"/>
  <c r="CC13" i="12" s="1"/>
  <c r="CE26" i="12"/>
  <c r="AO26" i="12" s="1"/>
  <c r="CC26" i="12" s="1"/>
  <c r="CE16" i="12"/>
  <c r="AO16" i="12" s="1"/>
  <c r="CC16" i="12" s="1"/>
  <c r="CE11" i="12"/>
  <c r="AO11" i="12" s="1"/>
  <c r="CC11" i="12" s="1"/>
  <c r="CE14" i="12"/>
  <c r="AO14" i="12" s="1"/>
  <c r="CC14" i="12" s="1"/>
  <c r="CE19" i="12"/>
  <c r="AO19" i="12" s="1"/>
  <c r="CC19" i="12" s="1"/>
  <c r="CE17" i="12"/>
  <c r="AO17" i="12" s="1"/>
  <c r="CC17" i="12" s="1"/>
  <c r="CE27" i="12"/>
  <c r="AO27" i="12" s="1"/>
  <c r="CC27" i="12" s="1"/>
  <c r="CE24" i="12"/>
  <c r="AO24" i="12" s="1"/>
  <c r="CC24" i="12" s="1"/>
  <c r="CE22" i="12"/>
  <c r="AO22" i="12" s="1"/>
  <c r="CC22" i="12" s="1"/>
  <c r="CE30" i="12"/>
  <c r="AO30" i="12" s="1"/>
  <c r="CC30" i="12" s="1"/>
  <c r="CE25" i="12"/>
  <c r="AO25" i="12" s="1"/>
  <c r="CC25" i="12" s="1"/>
  <c r="CE12" i="12"/>
  <c r="AO12" i="12" s="1"/>
  <c r="CC12" i="12" s="1"/>
  <c r="CE15" i="12"/>
  <c r="AO15" i="12" s="1"/>
  <c r="CC15" i="12" s="1"/>
  <c r="CE28" i="12"/>
  <c r="AO28" i="12" s="1"/>
  <c r="CC28" i="12" s="1"/>
  <c r="CE29" i="12"/>
  <c r="AO29" i="12" s="1"/>
  <c r="CC29" i="12" s="1"/>
  <c r="CE23" i="12"/>
  <c r="AO23" i="12" s="1"/>
  <c r="CC23" i="12" s="1"/>
  <c r="CE21" i="12"/>
  <c r="AO21" i="12" s="1"/>
  <c r="CC21" i="12" s="1"/>
  <c r="CD30" i="12"/>
  <c r="AN30" i="12" s="1"/>
  <c r="CB30" i="12" s="1"/>
  <c r="CD27" i="12"/>
  <c r="AN27" i="12" s="1"/>
  <c r="CB27" i="12" s="1"/>
  <c r="CD21" i="12"/>
  <c r="AN21" i="12" s="1"/>
  <c r="CB21" i="12" s="1"/>
  <c r="CD18" i="12"/>
  <c r="AN18" i="12" s="1"/>
  <c r="CB18" i="12" s="1"/>
  <c r="CD17" i="12"/>
  <c r="AN17" i="12" s="1"/>
  <c r="CB17" i="12" s="1"/>
  <c r="CD29" i="12"/>
  <c r="AN29" i="12" s="1"/>
  <c r="CB29" i="12" s="1"/>
  <c r="CD15" i="12"/>
  <c r="AN15" i="12" s="1"/>
  <c r="CB15" i="12" s="1"/>
  <c r="CD25" i="12"/>
  <c r="AN25" i="12" s="1"/>
  <c r="CB25" i="12" s="1"/>
  <c r="CD12" i="12"/>
  <c r="AN12" i="12" s="1"/>
  <c r="CB12" i="12" s="1"/>
  <c r="CD23" i="12"/>
  <c r="AN23" i="12" s="1"/>
  <c r="CB23" i="12" s="1"/>
  <c r="CD14" i="12"/>
  <c r="AN14" i="12" s="1"/>
  <c r="CB14" i="12" s="1"/>
  <c r="CD20" i="12"/>
  <c r="AN20" i="12" s="1"/>
  <c r="CB20" i="12" s="1"/>
  <c r="CD28" i="12"/>
  <c r="AN28" i="12" s="1"/>
  <c r="CB28" i="12" s="1"/>
  <c r="CD22" i="12"/>
  <c r="AN22" i="12" s="1"/>
  <c r="CB22" i="12" s="1"/>
  <c r="CD16" i="12"/>
  <c r="AN16" i="12" s="1"/>
  <c r="CB16" i="12" s="1"/>
  <c r="CD24" i="12"/>
  <c r="AN24" i="12" s="1"/>
  <c r="CB24" i="12" s="1"/>
  <c r="CD11" i="12"/>
  <c r="AN11" i="12" s="1"/>
  <c r="CB11" i="12" s="1"/>
  <c r="CD19" i="12"/>
  <c r="AN19" i="12" s="1"/>
  <c r="CB19" i="12" s="1"/>
  <c r="CD13" i="12"/>
  <c r="AN13" i="12" s="1"/>
  <c r="CB13" i="12" s="1"/>
  <c r="CD26" i="12"/>
  <c r="AN26" i="12" s="1"/>
  <c r="CB26" i="12" s="1"/>
  <c r="S17" i="15"/>
  <c r="T17" i="15" s="1"/>
  <c r="O34" i="15"/>
  <c r="P34" i="15" s="1"/>
  <c r="D11" i="7"/>
  <c r="H36" i="13"/>
  <c r="H7" i="13" s="1"/>
  <c r="T15" i="15"/>
  <c r="P32" i="15"/>
  <c r="G8" i="7"/>
  <c r="K36" i="10"/>
  <c r="K7" i="10" s="1"/>
  <c r="I6" i="7"/>
  <c r="M36" i="5"/>
  <c r="M7" i="5" s="1"/>
  <c r="AO45" i="13"/>
  <c r="E10" i="7"/>
  <c r="I36" i="12"/>
  <c r="I7" i="12" s="1"/>
  <c r="J5" i="7"/>
  <c r="N36" i="3"/>
  <c r="N7" i="3" s="1"/>
  <c r="C12" i="7"/>
  <c r="B13" i="7"/>
  <c r="O35" i="15" l="1"/>
  <c r="R18" i="15"/>
  <c r="P35" i="15"/>
  <c r="P45" i="15" s="1"/>
  <c r="CD14" i="13"/>
  <c r="AN14" i="13" s="1"/>
  <c r="CB14" i="13" s="1"/>
  <c r="CD28" i="13"/>
  <c r="AN28" i="13" s="1"/>
  <c r="CB28" i="13" s="1"/>
  <c r="CD15" i="13"/>
  <c r="AN15" i="13" s="1"/>
  <c r="CB15" i="13" s="1"/>
  <c r="CD21" i="13"/>
  <c r="AN21" i="13" s="1"/>
  <c r="CB21" i="13" s="1"/>
  <c r="CD13" i="13"/>
  <c r="AN13" i="13" s="1"/>
  <c r="CB13" i="13" s="1"/>
  <c r="CD29" i="13"/>
  <c r="AN29" i="13" s="1"/>
  <c r="CB29" i="13" s="1"/>
  <c r="CD24" i="13"/>
  <c r="AN24" i="13" s="1"/>
  <c r="CB24" i="13" s="1"/>
  <c r="CD27" i="13"/>
  <c r="AN27" i="13" s="1"/>
  <c r="CB27" i="13" s="1"/>
  <c r="CD11" i="13"/>
  <c r="AN11" i="13" s="1"/>
  <c r="CB11" i="13" s="1"/>
  <c r="CD22" i="13"/>
  <c r="AN22" i="13" s="1"/>
  <c r="CB22" i="13" s="1"/>
  <c r="CD20" i="13"/>
  <c r="AN20" i="13" s="1"/>
  <c r="CB20" i="13" s="1"/>
  <c r="CD25" i="13"/>
  <c r="AN25" i="13" s="1"/>
  <c r="CB25" i="13" s="1"/>
  <c r="CD23" i="13"/>
  <c r="AN23" i="13" s="1"/>
  <c r="CB23" i="13" s="1"/>
  <c r="CD16" i="13"/>
  <c r="AN16" i="13" s="1"/>
  <c r="CB16" i="13" s="1"/>
  <c r="CD19" i="13"/>
  <c r="AN19" i="13" s="1"/>
  <c r="CB19" i="13" s="1"/>
  <c r="CD30" i="13"/>
  <c r="AN30" i="13" s="1"/>
  <c r="CB30" i="13" s="1"/>
  <c r="CD17" i="13"/>
  <c r="AN17" i="13" s="1"/>
  <c r="CB17" i="13" s="1"/>
  <c r="CD12" i="13"/>
  <c r="AN12" i="13" s="1"/>
  <c r="CB12" i="13" s="1"/>
  <c r="CD26" i="13"/>
  <c r="AN26" i="13" s="1"/>
  <c r="CB26" i="13" s="1"/>
  <c r="CD18" i="13"/>
  <c r="AN18" i="13" s="1"/>
  <c r="CB18" i="13" s="1"/>
  <c r="H8" i="7"/>
  <c r="L36" i="10"/>
  <c r="L7" i="10" s="1"/>
  <c r="E11" i="7"/>
  <c r="I36" i="13"/>
  <c r="I7" i="13" s="1"/>
  <c r="K5" i="7"/>
  <c r="O36" i="3"/>
  <c r="O7" i="3" s="1"/>
  <c r="F10" i="7"/>
  <c r="J36" i="12"/>
  <c r="J7" i="12" s="1"/>
  <c r="I7" i="7"/>
  <c r="M36" i="9"/>
  <c r="M7" i="9" s="1"/>
  <c r="S18" i="15"/>
  <c r="CE22" i="13"/>
  <c r="AO22" i="13" s="1"/>
  <c r="CC22" i="13" s="1"/>
  <c r="CE21" i="13"/>
  <c r="AO21" i="13" s="1"/>
  <c r="CC21" i="13" s="1"/>
  <c r="CE20" i="13"/>
  <c r="AO20" i="13" s="1"/>
  <c r="CC20" i="13" s="1"/>
  <c r="CE18" i="13"/>
  <c r="AO18" i="13" s="1"/>
  <c r="CC18" i="13" s="1"/>
  <c r="CE16" i="13"/>
  <c r="AO16" i="13" s="1"/>
  <c r="CC16" i="13" s="1"/>
  <c r="CE19" i="13"/>
  <c r="AO19" i="13" s="1"/>
  <c r="CC19" i="13" s="1"/>
  <c r="CE30" i="13"/>
  <c r="AO30" i="13" s="1"/>
  <c r="CC30" i="13" s="1"/>
  <c r="CE17" i="13"/>
  <c r="AO17" i="13" s="1"/>
  <c r="CC17" i="13" s="1"/>
  <c r="CE12" i="13"/>
  <c r="AO12" i="13" s="1"/>
  <c r="CC12" i="13" s="1"/>
  <c r="CE14" i="13"/>
  <c r="AO14" i="13" s="1"/>
  <c r="CC14" i="13" s="1"/>
  <c r="CE28" i="13"/>
  <c r="AO28" i="13" s="1"/>
  <c r="CC28" i="13" s="1"/>
  <c r="CE29" i="13"/>
  <c r="AO29" i="13" s="1"/>
  <c r="CC29" i="13" s="1"/>
  <c r="CE15" i="13"/>
  <c r="AO15" i="13" s="1"/>
  <c r="CC15" i="13" s="1"/>
  <c r="CE13" i="13"/>
  <c r="AO13" i="13" s="1"/>
  <c r="CC13" i="13" s="1"/>
  <c r="CE26" i="13"/>
  <c r="AO26" i="13" s="1"/>
  <c r="CC26" i="13" s="1"/>
  <c r="CE24" i="13"/>
  <c r="AO24" i="13" s="1"/>
  <c r="CC24" i="13" s="1"/>
  <c r="CE27" i="13"/>
  <c r="AO27" i="13" s="1"/>
  <c r="CC27" i="13" s="1"/>
  <c r="CE11" i="13"/>
  <c r="AO11" i="13" s="1"/>
  <c r="CC11" i="13" s="1"/>
  <c r="CE25" i="13"/>
  <c r="AO25" i="13" s="1"/>
  <c r="CC25" i="13" s="1"/>
  <c r="CE23" i="13"/>
  <c r="AO23" i="13" s="1"/>
  <c r="CC23" i="13" s="1"/>
  <c r="G9" i="7"/>
  <c r="K36" i="11"/>
  <c r="K7" i="11" s="1"/>
  <c r="J6" i="7"/>
  <c r="N36" i="5"/>
  <c r="N7" i="5" s="1"/>
  <c r="D12" i="7"/>
  <c r="H36" i="14"/>
  <c r="H7" i="14" s="1"/>
  <c r="T18" i="15"/>
  <c r="T28" i="15" s="1"/>
  <c r="C13" i="7"/>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B14" i="7"/>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E12" i="7" l="1"/>
  <c r="I36" i="14"/>
  <c r="I7" i="14" s="1"/>
  <c r="F11" i="7"/>
  <c r="J36" i="13"/>
  <c r="J7" i="13" s="1"/>
  <c r="J7" i="7"/>
  <c r="N36" i="9"/>
  <c r="N7" i="9" s="1"/>
  <c r="K6" i="7"/>
  <c r="O36" i="5"/>
  <c r="O7" i="5" s="1"/>
  <c r="I8" i="7"/>
  <c r="M36" i="10"/>
  <c r="M7" i="10" s="1"/>
  <c r="H9" i="7"/>
  <c r="L36" i="11"/>
  <c r="L7" i="11" s="1"/>
  <c r="G10" i="7"/>
  <c r="K36" i="12"/>
  <c r="K7" i="12" s="1"/>
  <c r="CE25" i="14"/>
  <c r="AO25" i="14" s="1"/>
  <c r="CC25" i="14" s="1"/>
  <c r="CE23" i="14"/>
  <c r="AO23" i="14" s="1"/>
  <c r="CC23" i="14" s="1"/>
  <c r="CE18" i="14"/>
  <c r="AO18" i="14" s="1"/>
  <c r="CC18" i="14" s="1"/>
  <c r="CE21" i="14"/>
  <c r="AO21" i="14" s="1"/>
  <c r="CC21" i="14" s="1"/>
  <c r="CE16" i="14"/>
  <c r="AO16" i="14" s="1"/>
  <c r="CC16" i="14" s="1"/>
  <c r="CE19" i="14"/>
  <c r="AO19" i="14" s="1"/>
  <c r="CC19" i="14" s="1"/>
  <c r="CE30" i="14"/>
  <c r="AO30" i="14" s="1"/>
  <c r="CC30" i="14" s="1"/>
  <c r="CE17" i="14"/>
  <c r="AO17" i="14" s="1"/>
  <c r="CC17" i="14" s="1"/>
  <c r="CE15" i="14"/>
  <c r="AO15" i="14" s="1"/>
  <c r="CC15" i="14" s="1"/>
  <c r="CE14" i="14"/>
  <c r="AO14" i="14" s="1"/>
  <c r="CC14" i="14" s="1"/>
  <c r="CE28" i="14"/>
  <c r="AO28" i="14" s="1"/>
  <c r="CC28" i="14" s="1"/>
  <c r="CE12" i="14"/>
  <c r="AO12" i="14" s="1"/>
  <c r="CC12" i="14" s="1"/>
  <c r="CE26" i="14"/>
  <c r="AO26" i="14" s="1"/>
  <c r="CC26" i="14" s="1"/>
  <c r="CE29" i="14"/>
  <c r="AO29" i="14" s="1"/>
  <c r="CC29" i="14" s="1"/>
  <c r="CE13" i="14"/>
  <c r="AO13" i="14" s="1"/>
  <c r="CC13" i="14" s="1"/>
  <c r="CE24" i="14"/>
  <c r="AO24" i="14" s="1"/>
  <c r="CC24" i="14" s="1"/>
  <c r="CE27" i="14"/>
  <c r="AO27" i="14" s="1"/>
  <c r="CC27" i="14" s="1"/>
  <c r="CE11" i="14"/>
  <c r="AO11" i="14" s="1"/>
  <c r="CC11" i="14" s="1"/>
  <c r="CE22" i="14"/>
  <c r="AO22" i="14" s="1"/>
  <c r="CC22" i="14" s="1"/>
  <c r="CE20" i="14"/>
  <c r="AO20" i="14" s="1"/>
  <c r="CC20" i="14" s="1"/>
  <c r="L5" i="7"/>
  <c r="P36" i="3"/>
  <c r="P7" i="3" s="1"/>
  <c r="CD16" i="14"/>
  <c r="AN16" i="14" s="1"/>
  <c r="CB16" i="14" s="1"/>
  <c r="CD25" i="14"/>
  <c r="AN25" i="14" s="1"/>
  <c r="CB25" i="14" s="1"/>
  <c r="CD27" i="14"/>
  <c r="AN27" i="14" s="1"/>
  <c r="CB27" i="14" s="1"/>
  <c r="CD14" i="14"/>
  <c r="AN14" i="14" s="1"/>
  <c r="CB14" i="14" s="1"/>
  <c r="CD23" i="14"/>
  <c r="AN23" i="14" s="1"/>
  <c r="CB23" i="14" s="1"/>
  <c r="CD28" i="14"/>
  <c r="AN28" i="14" s="1"/>
  <c r="CB28" i="14" s="1"/>
  <c r="CD12" i="14"/>
  <c r="AN12" i="14" s="1"/>
  <c r="CB12" i="14" s="1"/>
  <c r="CD21" i="14"/>
  <c r="AN21" i="14" s="1"/>
  <c r="CB21" i="14" s="1"/>
  <c r="CD24" i="14"/>
  <c r="AN24" i="14" s="1"/>
  <c r="CB24" i="14" s="1"/>
  <c r="CD22" i="14"/>
  <c r="AN22" i="14" s="1"/>
  <c r="CB22" i="14" s="1"/>
  <c r="CD26" i="14"/>
  <c r="AN26" i="14" s="1"/>
  <c r="CB26" i="14" s="1"/>
  <c r="CD19" i="14"/>
  <c r="AN19" i="14" s="1"/>
  <c r="CB19" i="14" s="1"/>
  <c r="CD17" i="14"/>
  <c r="AN17" i="14" s="1"/>
  <c r="CB17" i="14" s="1"/>
  <c r="CD15" i="14"/>
  <c r="AN15" i="14" s="1"/>
  <c r="CB15" i="14" s="1"/>
  <c r="CD20" i="14"/>
  <c r="AN20" i="14" s="1"/>
  <c r="CB20" i="14" s="1"/>
  <c r="CD29" i="14"/>
  <c r="AN29" i="14" s="1"/>
  <c r="CB29" i="14" s="1"/>
  <c r="CD13" i="14"/>
  <c r="AN13" i="14" s="1"/>
  <c r="CB13" i="14" s="1"/>
  <c r="CD18" i="14"/>
  <c r="AN18" i="14" s="1"/>
  <c r="CB18" i="14" s="1"/>
  <c r="CD11" i="14"/>
  <c r="AN11" i="14" s="1"/>
  <c r="CB11" i="14" s="1"/>
  <c r="CD30" i="14"/>
  <c r="AN30" i="14" s="1"/>
  <c r="CB30" i="14" s="1"/>
  <c r="M5" i="7" l="1"/>
  <c r="Q36" i="3"/>
  <c r="Q7" i="3" s="1"/>
  <c r="H10" i="7"/>
  <c r="L36" i="12"/>
  <c r="L7" i="12" s="1"/>
  <c r="K7" i="7"/>
  <c r="O36" i="9"/>
  <c r="O7" i="9" s="1"/>
  <c r="L6" i="7"/>
  <c r="P36" i="5"/>
  <c r="P7" i="5" s="1"/>
  <c r="G11" i="7"/>
  <c r="K36" i="13"/>
  <c r="K7" i="13" s="1"/>
  <c r="I9" i="7"/>
  <c r="M36" i="11"/>
  <c r="M7" i="11" s="1"/>
  <c r="J8" i="7"/>
  <c r="N36" i="10"/>
  <c r="N7" i="10" s="1"/>
  <c r="F12" i="7"/>
  <c r="J36" i="14"/>
  <c r="J7" i="14" s="1"/>
  <c r="N5" i="7" l="1"/>
  <c r="R36" i="3"/>
  <c r="R7" i="3" s="1"/>
  <c r="G12" i="7"/>
  <c r="K36" i="14"/>
  <c r="K7" i="14" s="1"/>
  <c r="K8" i="7"/>
  <c r="O36" i="10"/>
  <c r="O7" i="10" s="1"/>
  <c r="L7" i="7"/>
  <c r="P36" i="9"/>
  <c r="P7" i="9" s="1"/>
  <c r="H11" i="7"/>
  <c r="L36" i="13"/>
  <c r="L7" i="13" s="1"/>
  <c r="M6" i="7"/>
  <c r="Q36" i="5"/>
  <c r="Q7" i="5" s="1"/>
  <c r="J9" i="7"/>
  <c r="N36" i="11"/>
  <c r="N7" i="11" s="1"/>
  <c r="I10" i="7"/>
  <c r="M36" i="12"/>
  <c r="M7" i="12" s="1"/>
  <c r="M7" i="7" l="1"/>
  <c r="Q36" i="9"/>
  <c r="Q7" i="9" s="1"/>
  <c r="N6" i="7"/>
  <c r="R36" i="5"/>
  <c r="R7" i="5" s="1"/>
  <c r="K9" i="7"/>
  <c r="O36" i="11"/>
  <c r="O7" i="11" s="1"/>
  <c r="L8" i="7"/>
  <c r="P36" i="10"/>
  <c r="P7" i="10" s="1"/>
  <c r="J10" i="7"/>
  <c r="N36" i="12"/>
  <c r="N7" i="12" s="1"/>
  <c r="H12" i="7"/>
  <c r="L36" i="14"/>
  <c r="L7" i="14" s="1"/>
  <c r="I11" i="7"/>
  <c r="M36" i="13"/>
  <c r="M7" i="13" s="1"/>
  <c r="O5" i="7"/>
  <c r="S36" i="3"/>
  <c r="S7" i="3" s="1"/>
  <c r="M8" i="7" l="1"/>
  <c r="Q36" i="10"/>
  <c r="Q7" i="10" s="1"/>
  <c r="I12" i="7"/>
  <c r="M36" i="14"/>
  <c r="M7" i="14" s="1"/>
  <c r="O6" i="7"/>
  <c r="S36" i="5"/>
  <c r="S7" i="5" s="1"/>
  <c r="P5" i="7"/>
  <c r="T36" i="3"/>
  <c r="T7" i="3" s="1"/>
  <c r="J11" i="7"/>
  <c r="N36" i="13"/>
  <c r="N7" i="13" s="1"/>
  <c r="L9" i="7"/>
  <c r="P36" i="11"/>
  <c r="P7" i="11" s="1"/>
  <c r="K10" i="7"/>
  <c r="O36" i="12"/>
  <c r="O7" i="12" s="1"/>
  <c r="N7" i="7"/>
  <c r="R36" i="9"/>
  <c r="R7" i="9" s="1"/>
  <c r="Q5" i="7" l="1"/>
  <c r="U36" i="3"/>
  <c r="U7" i="3" s="1"/>
  <c r="O7" i="7"/>
  <c r="S36" i="9"/>
  <c r="S7" i="9" s="1"/>
  <c r="L10" i="7"/>
  <c r="P36" i="12"/>
  <c r="P7" i="12" s="1"/>
  <c r="P6" i="7"/>
  <c r="T36" i="5"/>
  <c r="T7" i="5" s="1"/>
  <c r="M9" i="7"/>
  <c r="Q36" i="11"/>
  <c r="Q7" i="11" s="1"/>
  <c r="J12" i="7"/>
  <c r="N36" i="14"/>
  <c r="N7" i="14" s="1"/>
  <c r="K11" i="7"/>
  <c r="O36" i="13"/>
  <c r="O7" i="13" s="1"/>
  <c r="N8" i="7"/>
  <c r="R36" i="10"/>
  <c r="R7" i="10" s="1"/>
  <c r="Q6" i="7" l="1"/>
  <c r="U36" i="5"/>
  <c r="U7" i="5" s="1"/>
  <c r="L11" i="7"/>
  <c r="P36" i="13"/>
  <c r="P7" i="13" s="1"/>
  <c r="P7" i="7"/>
  <c r="T36" i="9"/>
  <c r="T7" i="9" s="1"/>
  <c r="O8" i="7"/>
  <c r="S36" i="10"/>
  <c r="S7" i="10" s="1"/>
  <c r="M10" i="7"/>
  <c r="Q36" i="12"/>
  <c r="Q7" i="12" s="1"/>
  <c r="K12" i="7"/>
  <c r="O36" i="14"/>
  <c r="O7" i="14" s="1"/>
  <c r="N9" i="7"/>
  <c r="R36" i="11"/>
  <c r="R7" i="11" s="1"/>
  <c r="R5" i="7"/>
  <c r="V36" i="3"/>
  <c r="V7" i="3" s="1"/>
  <c r="Q7" i="7" l="1"/>
  <c r="U36" i="9"/>
  <c r="U7" i="9" s="1"/>
  <c r="L12" i="7"/>
  <c r="P36" i="14"/>
  <c r="P7" i="14" s="1"/>
  <c r="M11" i="7"/>
  <c r="Q36" i="13"/>
  <c r="Q7" i="13" s="1"/>
  <c r="P8" i="7"/>
  <c r="T36" i="10"/>
  <c r="T7" i="10" s="1"/>
  <c r="S5" i="7"/>
  <c r="W36" i="3"/>
  <c r="W7" i="3" s="1"/>
  <c r="O9" i="7"/>
  <c r="S36" i="11"/>
  <c r="S7" i="11" s="1"/>
  <c r="N10" i="7"/>
  <c r="R36" i="12"/>
  <c r="R7" i="12" s="1"/>
  <c r="R6" i="7"/>
  <c r="V36" i="5"/>
  <c r="V7" i="5" s="1"/>
  <c r="Q8" i="7" l="1"/>
  <c r="U36" i="10"/>
  <c r="U7" i="10" s="1"/>
  <c r="S6" i="7"/>
  <c r="W36" i="5"/>
  <c r="W7" i="5" s="1"/>
  <c r="N11" i="7"/>
  <c r="R36" i="13"/>
  <c r="R7" i="13" s="1"/>
  <c r="O10" i="7"/>
  <c r="S36" i="12"/>
  <c r="S7" i="12" s="1"/>
  <c r="P9" i="7"/>
  <c r="T36" i="11"/>
  <c r="T7" i="11" s="1"/>
  <c r="M12" i="7"/>
  <c r="Q36" i="14"/>
  <c r="Q7" i="14" s="1"/>
  <c r="T5" i="7"/>
  <c r="X36" i="3"/>
  <c r="X7" i="3" s="1"/>
  <c r="R7" i="7"/>
  <c r="V36" i="9"/>
  <c r="V7" i="9" s="1"/>
  <c r="S7" i="7" l="1"/>
  <c r="W36" i="9"/>
  <c r="W7" i="9" s="1"/>
  <c r="P10" i="7"/>
  <c r="T36" i="12"/>
  <c r="T7" i="12" s="1"/>
  <c r="O11" i="7"/>
  <c r="S36" i="13"/>
  <c r="S7" i="13" s="1"/>
  <c r="N12" i="7"/>
  <c r="R36" i="14"/>
  <c r="R7" i="14" s="1"/>
  <c r="T6" i="7"/>
  <c r="X36" i="5"/>
  <c r="X7" i="5" s="1"/>
  <c r="U5" i="7"/>
  <c r="Y36" i="3"/>
  <c r="Y7" i="3" s="1"/>
  <c r="Q9" i="7"/>
  <c r="U36" i="11"/>
  <c r="U7" i="11" s="1"/>
  <c r="R8" i="7"/>
  <c r="V36" i="10"/>
  <c r="V7" i="10" s="1"/>
  <c r="O12" i="7" l="1"/>
  <c r="S36" i="14"/>
  <c r="S7" i="14" s="1"/>
  <c r="S8" i="7"/>
  <c r="W36" i="10"/>
  <c r="W7" i="10" s="1"/>
  <c r="P11" i="7"/>
  <c r="T36" i="13"/>
  <c r="T7" i="13" s="1"/>
  <c r="R9" i="7"/>
  <c r="V36" i="11"/>
  <c r="V7" i="11" s="1"/>
  <c r="V5" i="7"/>
  <c r="Z36" i="3"/>
  <c r="Z7" i="3" s="1"/>
  <c r="Q10" i="7"/>
  <c r="U36" i="12"/>
  <c r="U7" i="12" s="1"/>
  <c r="U6" i="7"/>
  <c r="Y36" i="5"/>
  <c r="Y7" i="5" s="1"/>
  <c r="T7" i="7"/>
  <c r="X36" i="9"/>
  <c r="X7" i="9" s="1"/>
  <c r="S9" i="7" l="1"/>
  <c r="W36" i="11"/>
  <c r="W7" i="11" s="1"/>
  <c r="U7" i="7"/>
  <c r="Y36" i="9"/>
  <c r="Y7" i="9" s="1"/>
  <c r="Q11" i="7"/>
  <c r="U36" i="13"/>
  <c r="U7" i="13" s="1"/>
  <c r="V6" i="7"/>
  <c r="Z36" i="5"/>
  <c r="Z7" i="5" s="1"/>
  <c r="R10" i="7"/>
  <c r="V36" i="12"/>
  <c r="V7" i="12" s="1"/>
  <c r="T8" i="7"/>
  <c r="X36" i="10"/>
  <c r="X7" i="10" s="1"/>
  <c r="W5" i="7"/>
  <c r="AA36" i="3"/>
  <c r="AA7" i="3" s="1"/>
  <c r="P12" i="7"/>
  <c r="T36" i="14"/>
  <c r="T7" i="14" s="1"/>
  <c r="Q12" i="7" l="1"/>
  <c r="U36" i="14"/>
  <c r="U7" i="14" s="1"/>
  <c r="X5" i="7"/>
  <c r="AB36" i="3"/>
  <c r="AB7" i="3" s="1"/>
  <c r="W6" i="7"/>
  <c r="AA36" i="5"/>
  <c r="AA7" i="5" s="1"/>
  <c r="V7" i="7"/>
  <c r="Z36" i="9"/>
  <c r="Z7" i="9" s="1"/>
  <c r="R11" i="7"/>
  <c r="V36" i="13"/>
  <c r="V7" i="13" s="1"/>
  <c r="U8" i="7"/>
  <c r="Y36" i="10"/>
  <c r="Y7" i="10" s="1"/>
  <c r="S10" i="7"/>
  <c r="W36" i="12"/>
  <c r="W7" i="12" s="1"/>
  <c r="T9" i="7"/>
  <c r="X36" i="11"/>
  <c r="X7" i="11" s="1"/>
  <c r="X6" i="7" l="1"/>
  <c r="AB36" i="5"/>
  <c r="AB7" i="5" s="1"/>
  <c r="Y5" i="7"/>
  <c r="AC36" i="3"/>
  <c r="AC7" i="3" s="1"/>
  <c r="T10" i="7"/>
  <c r="X36" i="12"/>
  <c r="X7" i="12" s="1"/>
  <c r="V8" i="7"/>
  <c r="Z36" i="10"/>
  <c r="Z7" i="10" s="1"/>
  <c r="U9" i="7"/>
  <c r="Y36" i="11"/>
  <c r="Y7" i="11" s="1"/>
  <c r="W7" i="7"/>
  <c r="AA36" i="9"/>
  <c r="AA7" i="9" s="1"/>
  <c r="S11" i="7"/>
  <c r="W36" i="13"/>
  <c r="W7" i="13" s="1"/>
  <c r="R12" i="7"/>
  <c r="V36" i="14"/>
  <c r="V7" i="14" s="1"/>
  <c r="S12" i="7" l="1"/>
  <c r="W36" i="14"/>
  <c r="W7" i="14" s="1"/>
  <c r="T11" i="7"/>
  <c r="X36" i="13"/>
  <c r="X7" i="13" s="1"/>
  <c r="X7" i="7"/>
  <c r="AB36" i="9"/>
  <c r="AB7" i="9" s="1"/>
  <c r="Z5" i="7"/>
  <c r="AD36" i="3"/>
  <c r="AD7" i="3" s="1"/>
  <c r="W8" i="7"/>
  <c r="AA36" i="10"/>
  <c r="AA7" i="10" s="1"/>
  <c r="U10" i="7"/>
  <c r="Y36" i="12"/>
  <c r="Y7" i="12" s="1"/>
  <c r="V9" i="7"/>
  <c r="Z36" i="11"/>
  <c r="Z7" i="11" s="1"/>
  <c r="Y6" i="7"/>
  <c r="AC36" i="5"/>
  <c r="AC7" i="5" s="1"/>
  <c r="Z6" i="7" l="1"/>
  <c r="AD36" i="5"/>
  <c r="AD7" i="5" s="1"/>
  <c r="Y7" i="7"/>
  <c r="AC36" i="9"/>
  <c r="AC7" i="9" s="1"/>
  <c r="U11" i="7"/>
  <c r="Y36" i="13"/>
  <c r="Y7" i="13" s="1"/>
  <c r="AA5" i="7"/>
  <c r="AE36" i="3"/>
  <c r="AE7" i="3" s="1"/>
  <c r="W9" i="7"/>
  <c r="AA36" i="11"/>
  <c r="AA7" i="11" s="1"/>
  <c r="V10" i="7"/>
  <c r="Z36" i="12"/>
  <c r="Z7" i="12" s="1"/>
  <c r="X8" i="7"/>
  <c r="AB36" i="10"/>
  <c r="AB7" i="10" s="1"/>
  <c r="T12" i="7"/>
  <c r="X36" i="14"/>
  <c r="X7" i="14" s="1"/>
  <c r="Y8" i="7" l="1"/>
  <c r="AC36" i="10"/>
  <c r="AC7" i="10" s="1"/>
  <c r="V11" i="7"/>
  <c r="Z36" i="13"/>
  <c r="Z7" i="13" s="1"/>
  <c r="W10" i="7"/>
  <c r="AA36" i="12"/>
  <c r="AA7" i="12" s="1"/>
  <c r="Z7" i="7"/>
  <c r="AD36" i="9"/>
  <c r="AD7" i="9" s="1"/>
  <c r="AB5" i="7"/>
  <c r="AF36" i="3"/>
  <c r="AF7" i="3" s="1"/>
  <c r="U12" i="7"/>
  <c r="Y36" i="14"/>
  <c r="Y7" i="14" s="1"/>
  <c r="X9" i="7"/>
  <c r="AB36" i="11"/>
  <c r="AB7" i="11" s="1"/>
  <c r="AA6" i="7"/>
  <c r="AE36" i="5"/>
  <c r="AE7" i="5" s="1"/>
  <c r="AB6" i="7" l="1"/>
  <c r="AF36" i="5"/>
  <c r="AF7" i="5" s="1"/>
  <c r="AA7" i="7"/>
  <c r="AE36" i="9"/>
  <c r="AE7" i="9" s="1"/>
  <c r="Y9" i="7"/>
  <c r="AC36" i="11"/>
  <c r="AC7" i="11" s="1"/>
  <c r="X10" i="7"/>
  <c r="AB36" i="12"/>
  <c r="AB7" i="12" s="1"/>
  <c r="V12" i="7"/>
  <c r="Z36" i="14"/>
  <c r="Z7" i="14" s="1"/>
  <c r="W11" i="7"/>
  <c r="AA36" i="13"/>
  <c r="AA7" i="13" s="1"/>
  <c r="AC5" i="7"/>
  <c r="AG36" i="3"/>
  <c r="AG7" i="3" s="1"/>
  <c r="Z8" i="7"/>
  <c r="AD36" i="10"/>
  <c r="AD7" i="10" s="1"/>
  <c r="AA8" i="7" l="1"/>
  <c r="AE36" i="10"/>
  <c r="AE7" i="10" s="1"/>
  <c r="AD5" i="7"/>
  <c r="AH36" i="3"/>
  <c r="AH7" i="3" s="1"/>
  <c r="X11" i="7"/>
  <c r="AB36" i="13"/>
  <c r="AB7" i="13" s="1"/>
  <c r="AB7" i="7"/>
  <c r="AF36" i="9"/>
  <c r="AF7" i="9" s="1"/>
  <c r="Y10" i="7"/>
  <c r="AC36" i="12"/>
  <c r="AC7" i="12" s="1"/>
  <c r="Z9" i="7"/>
  <c r="AD36" i="11"/>
  <c r="AD7" i="11" s="1"/>
  <c r="W12" i="7"/>
  <c r="AA36" i="14"/>
  <c r="AA7" i="14" s="1"/>
  <c r="AC6" i="7"/>
  <c r="AG36" i="5"/>
  <c r="AG7" i="5" s="1"/>
  <c r="X12" i="7" l="1"/>
  <c r="AB36" i="14"/>
  <c r="AB7" i="14" s="1"/>
  <c r="AE5" i="7"/>
  <c r="AJ36" i="3" s="1"/>
  <c r="AJ7" i="3" s="1"/>
  <c r="AI36" i="3"/>
  <c r="AI7" i="3" s="1"/>
  <c r="Y11" i="7"/>
  <c r="AC36" i="13"/>
  <c r="AC7" i="13" s="1"/>
  <c r="AA9" i="7"/>
  <c r="AE36" i="11"/>
  <c r="AE7" i="11" s="1"/>
  <c r="AD6" i="7"/>
  <c r="AH36" i="5"/>
  <c r="AH7" i="5" s="1"/>
  <c r="AC7" i="7"/>
  <c r="AG36" i="9"/>
  <c r="AG7" i="9" s="1"/>
  <c r="Z10" i="7"/>
  <c r="AD36" i="12"/>
  <c r="AD7" i="12" s="1"/>
  <c r="AB8" i="7"/>
  <c r="AF36" i="10"/>
  <c r="AF7" i="10" s="1"/>
  <c r="AC8" i="7" l="1"/>
  <c r="AG36" i="10"/>
  <c r="AG7" i="10" s="1"/>
  <c r="Z11" i="7"/>
  <c r="AD36" i="13"/>
  <c r="AD7" i="13" s="1"/>
  <c r="AB9" i="7"/>
  <c r="AF36" i="11"/>
  <c r="AF7" i="11" s="1"/>
  <c r="AA10" i="7"/>
  <c r="AE36" i="12"/>
  <c r="AE7" i="12" s="1"/>
  <c r="AD7" i="7"/>
  <c r="AH36" i="9"/>
  <c r="AH7" i="9" s="1"/>
  <c r="AE6" i="7"/>
  <c r="AI36" i="5"/>
  <c r="AI7" i="5" s="1"/>
  <c r="Y12" i="7"/>
  <c r="AC36" i="14"/>
  <c r="AC7" i="14" s="1"/>
  <c r="Z12" i="7" l="1"/>
  <c r="AD36" i="14"/>
  <c r="AD7" i="14" s="1"/>
  <c r="AB10" i="7"/>
  <c r="AF36" i="12"/>
  <c r="AF7" i="12" s="1"/>
  <c r="AC9" i="7"/>
  <c r="AG36" i="11"/>
  <c r="AG7" i="11" s="1"/>
  <c r="AA11" i="7"/>
  <c r="AE36" i="13"/>
  <c r="AE7" i="13" s="1"/>
  <c r="AF6" i="7"/>
  <c r="AK36" i="5" s="1"/>
  <c r="AK7" i="5" s="1"/>
  <c r="AJ36" i="5"/>
  <c r="AJ7" i="5" s="1"/>
  <c r="AE7" i="7"/>
  <c r="AI36" i="9"/>
  <c r="AI7" i="9" s="1"/>
  <c r="AD8" i="7"/>
  <c r="AH36" i="10"/>
  <c r="AH7" i="10" s="1"/>
  <c r="AB11" i="7" l="1"/>
  <c r="AF36" i="13"/>
  <c r="AF7" i="13" s="1"/>
  <c r="AE8" i="7"/>
  <c r="AJ36" i="10" s="1"/>
  <c r="AJ7" i="10" s="1"/>
  <c r="AI36" i="10"/>
  <c r="AI7" i="10" s="1"/>
  <c r="AF7" i="7"/>
  <c r="AK36" i="9" s="1"/>
  <c r="AK7" i="9" s="1"/>
  <c r="AJ36" i="9"/>
  <c r="AJ7" i="9" s="1"/>
  <c r="AC10" i="7"/>
  <c r="AG36" i="12"/>
  <c r="AG7" i="12" s="1"/>
  <c r="AD9" i="7"/>
  <c r="AH36" i="11"/>
  <c r="AH7" i="11" s="1"/>
  <c r="AA12" i="7"/>
  <c r="AE36" i="14"/>
  <c r="AE7" i="14" s="1"/>
  <c r="AD10" i="7" l="1"/>
  <c r="AH36" i="12"/>
  <c r="AH7" i="12" s="1"/>
  <c r="AB12" i="7"/>
  <c r="AF36" i="14"/>
  <c r="AF7" i="14" s="1"/>
  <c r="AE9" i="7"/>
  <c r="AI36" i="11"/>
  <c r="AI7" i="11" s="1"/>
  <c r="AC11" i="7"/>
  <c r="AG36" i="13"/>
  <c r="AG7" i="13" s="1"/>
  <c r="AF9" i="7" l="1"/>
  <c r="AK36" i="11" s="1"/>
  <c r="AK7" i="11" s="1"/>
  <c r="AJ36" i="11"/>
  <c r="AJ7" i="11" s="1"/>
  <c r="AD11" i="7"/>
  <c r="AH36" i="13"/>
  <c r="AH7" i="13" s="1"/>
  <c r="AC12" i="7"/>
  <c r="AG36" i="14"/>
  <c r="AG7" i="14" s="1"/>
  <c r="AE10" i="7"/>
  <c r="AJ36" i="12" s="1"/>
  <c r="AJ7" i="12" s="1"/>
  <c r="AI36" i="12"/>
  <c r="AI7" i="12" s="1"/>
  <c r="AE11" i="7" l="1"/>
  <c r="AI36" i="13"/>
  <c r="AI7" i="13" s="1"/>
  <c r="AD12" i="7"/>
  <c r="AH36" i="14"/>
  <c r="AH7" i="14" s="1"/>
  <c r="AE12" i="7" l="1"/>
  <c r="AI36" i="14"/>
  <c r="AI7" i="14" s="1"/>
  <c r="AF11" i="7"/>
  <c r="AK36" i="13" s="1"/>
  <c r="AK7" i="13" s="1"/>
  <c r="AJ36" i="13"/>
  <c r="AJ7" i="13" s="1"/>
  <c r="AF12" i="7" l="1"/>
  <c r="AK36" i="14" s="1"/>
  <c r="AK7" i="14" s="1"/>
  <c r="AJ36" i="14"/>
  <c r="AJ7" i="14" s="1"/>
</calcChain>
</file>

<file path=xl/comments1.xml><?xml version="1.0" encoding="utf-8"?>
<comments xmlns="http://schemas.openxmlformats.org/spreadsheetml/2006/main">
  <authors>
    <author>Tomoyuki</author>
    <author>全森　藤倉 朋行</author>
  </authors>
  <commentList>
    <comment ref="BE7" authorId="0" shapeId="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text>
        <r>
          <rPr>
            <sz val="14"/>
            <color indexed="10"/>
            <rFont val="ＭＳ Ｐゴシック"/>
            <family val="3"/>
            <charset val="128"/>
          </rPr>
          <t>定着率によって変動します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2.xml><?xml version="1.0" encoding="utf-8"?>
<comments xmlns="http://schemas.openxmlformats.org/spreadsheetml/2006/main">
  <authors>
    <author>Tomoyuki</author>
    <author>全森　藤倉 朋行</author>
  </authors>
  <commentList>
    <comment ref="BE7" authorId="0" shapeId="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text>
        <r>
          <rPr>
            <sz val="14"/>
            <color indexed="10"/>
            <rFont val="ＭＳ Ｐゴシック"/>
            <family val="3"/>
            <charset val="128"/>
          </rPr>
          <t>定着率によって変動します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3.xml><?xml version="1.0" encoding="utf-8"?>
<comments xmlns="http://schemas.openxmlformats.org/spreadsheetml/2006/main">
  <authors>
    <author>Tomoyuki</author>
    <author>全森　藤倉 朋行</author>
  </authors>
  <commentList>
    <comment ref="BE7" authorId="0" shapeId="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text>
        <r>
          <rPr>
            <sz val="14"/>
            <color indexed="10"/>
            <rFont val="ＭＳ Ｐゴシック"/>
            <family val="3"/>
            <charset val="128"/>
          </rPr>
          <t>定着率によって変動します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4.xml><?xml version="1.0" encoding="utf-8"?>
<comments xmlns="http://schemas.openxmlformats.org/spreadsheetml/2006/main">
  <authors>
    <author>Tomoyuki</author>
    <author>全森　藤倉 朋行</author>
  </authors>
  <commentList>
    <comment ref="BE7" authorId="0" shapeId="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text>
        <r>
          <rPr>
            <sz val="14"/>
            <color indexed="10"/>
            <rFont val="ＭＳ Ｐゴシック"/>
            <family val="3"/>
            <charset val="128"/>
          </rPr>
          <t>定着率によって変動します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5.xml><?xml version="1.0" encoding="utf-8"?>
<comments xmlns="http://schemas.openxmlformats.org/spreadsheetml/2006/main">
  <authors>
    <author>Tomoyuki</author>
    <author>全森　藤倉 朋行</author>
  </authors>
  <commentList>
    <comment ref="BE7" authorId="0" shapeId="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text>
        <r>
          <rPr>
            <sz val="14"/>
            <color indexed="10"/>
            <rFont val="ＭＳ Ｐゴシック"/>
            <family val="3"/>
            <charset val="128"/>
          </rPr>
          <t>定着率によって変動します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6.xml><?xml version="1.0" encoding="utf-8"?>
<comments xmlns="http://schemas.openxmlformats.org/spreadsheetml/2006/main">
  <authors>
    <author>Tomoyuki</author>
    <author>全森　藤倉 朋行</author>
  </authors>
  <commentList>
    <comment ref="BE7" authorId="0" shapeId="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text>
        <r>
          <rPr>
            <sz val="14"/>
            <color indexed="10"/>
            <rFont val="ＭＳ Ｐゴシック"/>
            <family val="3"/>
            <charset val="128"/>
          </rPr>
          <t>定着率によって変動します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7.xml><?xml version="1.0" encoding="utf-8"?>
<comments xmlns="http://schemas.openxmlformats.org/spreadsheetml/2006/main">
  <authors>
    <author>Tomoyuki</author>
    <author>全森　藤倉 朋行</author>
  </authors>
  <commentList>
    <comment ref="BE7" authorId="0" shapeId="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text>
        <r>
          <rPr>
            <sz val="14"/>
            <color indexed="10"/>
            <rFont val="ＭＳ Ｐゴシック"/>
            <family val="3"/>
            <charset val="128"/>
          </rPr>
          <t>定着率によって変動します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8.xml><?xml version="1.0" encoding="utf-8"?>
<comments xmlns="http://schemas.openxmlformats.org/spreadsheetml/2006/main">
  <authors>
    <author>Tomoyuki</author>
    <author>全森　藤倉 朋行</author>
  </authors>
  <commentList>
    <comment ref="BE7" authorId="0" shapeId="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text>
        <r>
          <rPr>
            <sz val="14"/>
            <color indexed="10"/>
            <rFont val="ＭＳ Ｐゴシック"/>
            <family val="3"/>
            <charset val="128"/>
          </rPr>
          <t>定着率によって変動します</t>
        </r>
      </text>
    </comment>
    <comment ref="G37" authorId="1" shapeId="0">
      <text>
        <r>
          <rPr>
            <sz val="14"/>
            <color indexed="81"/>
            <rFont val="ＭＳ Ｐゴシック"/>
            <family val="3"/>
            <charset val="128"/>
          </rPr>
          <t>”出”とは『OJTの指導を実施した』という意味です（出勤してもOJTの指導をしなければ不可）</t>
        </r>
      </text>
    </comment>
  </commentList>
</comments>
</file>

<file path=xl/comments9.xml><?xml version="1.0" encoding="utf-8"?>
<comments xmlns="http://schemas.openxmlformats.org/spreadsheetml/2006/main">
  <authors>
    <author>全森　藤倉 朋行</author>
  </authors>
  <commentList>
    <comment ref="J23" authorId="0" shapeId="0">
      <text>
        <r>
          <rPr>
            <b/>
            <sz val="14"/>
            <color indexed="81"/>
            <rFont val="ＭＳ Ｐゴシック"/>
            <family val="3"/>
            <charset val="128"/>
          </rPr>
          <t>留保対象</t>
        </r>
      </text>
    </comment>
    <comment ref="L23" authorId="0" shapeId="0">
      <text>
        <r>
          <rPr>
            <b/>
            <sz val="14"/>
            <color indexed="81"/>
            <rFont val="ＭＳ Ｐゴシック"/>
            <family val="3"/>
            <charset val="128"/>
          </rPr>
          <t>留保対象</t>
        </r>
      </text>
    </comment>
    <comment ref="N23" authorId="0" shapeId="0">
      <text>
        <r>
          <rPr>
            <b/>
            <sz val="14"/>
            <color indexed="81"/>
            <rFont val="ＭＳ Ｐゴシック"/>
            <family val="3"/>
            <charset val="128"/>
          </rPr>
          <t>留保対象</t>
        </r>
      </text>
    </comment>
    <comment ref="P23" authorId="0" shapeId="0">
      <text>
        <r>
          <rPr>
            <b/>
            <sz val="14"/>
            <color indexed="81"/>
            <rFont val="ＭＳ Ｐゴシック"/>
            <family val="3"/>
            <charset val="128"/>
          </rPr>
          <t>留保対象</t>
        </r>
      </text>
    </comment>
    <comment ref="D40" authorId="0" shapeId="0">
      <text>
        <r>
          <rPr>
            <b/>
            <sz val="14"/>
            <color indexed="81"/>
            <rFont val="ＭＳ Ｐゴシック"/>
            <family val="3"/>
            <charset val="128"/>
          </rPr>
          <t>留保対象</t>
        </r>
      </text>
    </comment>
    <comment ref="F40" authorId="0" shapeId="0">
      <text>
        <r>
          <rPr>
            <b/>
            <sz val="14"/>
            <color indexed="81"/>
            <rFont val="ＭＳ Ｐゴシック"/>
            <family val="3"/>
            <charset val="128"/>
          </rPr>
          <t>留保対象</t>
        </r>
      </text>
    </comment>
    <comment ref="H40" authorId="0" shapeId="0">
      <text>
        <r>
          <rPr>
            <b/>
            <sz val="14"/>
            <color indexed="81"/>
            <rFont val="ＭＳ Ｐゴシック"/>
            <family val="3"/>
            <charset val="128"/>
          </rPr>
          <t>留保対象</t>
        </r>
      </text>
    </comment>
    <comment ref="J40" authorId="0" shapeId="0">
      <text>
        <r>
          <rPr>
            <b/>
            <sz val="14"/>
            <color indexed="81"/>
            <rFont val="ＭＳ Ｐゴシック"/>
            <family val="3"/>
            <charset val="128"/>
          </rPr>
          <t>留保対象</t>
        </r>
      </text>
    </comment>
  </commentList>
</comments>
</file>

<file path=xl/sharedStrings.xml><?xml version="1.0" encoding="utf-8"?>
<sst xmlns="http://schemas.openxmlformats.org/spreadsheetml/2006/main" count="1936" uniqueCount="213">
  <si>
    <t>様式10-3　①</t>
    <rPh sb="0" eb="2">
      <t>ヨウシキ</t>
    </rPh>
    <phoneticPr fontId="5"/>
  </si>
  <si>
    <t>経営体責任者</t>
    <rPh sb="3" eb="6">
      <t>セキニンシャ</t>
    </rPh>
    <phoneticPr fontId="5"/>
  </si>
  <si>
    <t>経営体名</t>
    <rPh sb="3" eb="4">
      <t>メイ</t>
    </rPh>
    <phoneticPr fontId="5"/>
  </si>
  <si>
    <t>整理者</t>
    <rPh sb="0" eb="2">
      <t>セイリ</t>
    </rPh>
    <phoneticPr fontId="5"/>
  </si>
  <si>
    <t>区分</t>
    <rPh sb="0" eb="2">
      <t>クブン</t>
    </rPh>
    <phoneticPr fontId="5"/>
  </si>
  <si>
    <t>番号</t>
    <rPh sb="0" eb="2">
      <t>バンゴウ</t>
    </rPh>
    <phoneticPr fontId="5"/>
  </si>
  <si>
    <t>後期研修</t>
    <rPh sb="0" eb="2">
      <t>コウキ</t>
    </rPh>
    <rPh sb="2" eb="4">
      <t>ケンシュウ</t>
    </rPh>
    <phoneticPr fontId="5"/>
  </si>
  <si>
    <t>氏名</t>
    <rPh sb="0" eb="2">
      <t>シメイ</t>
    </rPh>
    <phoneticPr fontId="5"/>
  </si>
  <si>
    <t>研修生ごとの
実地研修日数</t>
    <rPh sb="0" eb="3">
      <t>ケンシュウセイ</t>
    </rPh>
    <rPh sb="7" eb="9">
      <t>ジッチ</t>
    </rPh>
    <rPh sb="9" eb="11">
      <t>ケンシュウ</t>
    </rPh>
    <rPh sb="11" eb="13">
      <t>ニッスウ</t>
    </rPh>
    <phoneticPr fontId="5"/>
  </si>
  <si>
    <t>研修生ごとの
集合研修日数</t>
    <rPh sb="0" eb="3">
      <t>ケンシュウセイ</t>
    </rPh>
    <rPh sb="7" eb="9">
      <t>シュウゴウ</t>
    </rPh>
    <rPh sb="9" eb="11">
      <t>ケンシュウ</t>
    </rPh>
    <rPh sb="11" eb="13">
      <t>ニッスウ</t>
    </rPh>
    <phoneticPr fontId="5"/>
  </si>
  <si>
    <t>当月までの
実地研修日数
（累計）</t>
    <rPh sb="0" eb="2">
      <t>トウゲツ</t>
    </rPh>
    <rPh sb="6" eb="8">
      <t>ジッチ</t>
    </rPh>
    <rPh sb="8" eb="10">
      <t>ケンシュウ</t>
    </rPh>
    <rPh sb="10" eb="12">
      <t>ニッスウ</t>
    </rPh>
    <rPh sb="14" eb="16">
      <t>ルイケイ</t>
    </rPh>
    <phoneticPr fontId="5"/>
  </si>
  <si>
    <t>当月までの
集合研修日数
（累計）</t>
    <rPh sb="0" eb="2">
      <t>トウゲツ</t>
    </rPh>
    <rPh sb="6" eb="8">
      <t>シュウゴウ</t>
    </rPh>
    <rPh sb="8" eb="10">
      <t>ケンシュウ</t>
    </rPh>
    <rPh sb="10" eb="12">
      <t>ニッスウ</t>
    </rPh>
    <rPh sb="14" eb="16">
      <t>ルイケイ</t>
    </rPh>
    <phoneticPr fontId="5"/>
  </si>
  <si>
    <t>成人の日</t>
  </si>
  <si>
    <t>建国記念の日</t>
  </si>
  <si>
    <t>春分の日</t>
  </si>
  <si>
    <t>振替休日</t>
  </si>
  <si>
    <t>昭和の日</t>
  </si>
  <si>
    <t>憲法記念日</t>
  </si>
  <si>
    <t>みどりの日</t>
  </si>
  <si>
    <t>こどもの日</t>
  </si>
  <si>
    <t>海の日</t>
  </si>
  <si>
    <t>山の日</t>
  </si>
  <si>
    <t>敬老の日</t>
  </si>
  <si>
    <t>秋分の日</t>
  </si>
  <si>
    <t>体育の日</t>
  </si>
  <si>
    <t>文化の日</t>
  </si>
  <si>
    <t>勤労感謝の日</t>
  </si>
  <si>
    <t>天皇誕生日</t>
  </si>
  <si>
    <t>研修生</t>
    <rPh sb="0" eb="3">
      <t>ケンシュウセイ</t>
    </rPh>
    <phoneticPr fontId="5"/>
  </si>
  <si>
    <t>②</t>
  </si>
  <si>
    <t>③</t>
  </si>
  <si>
    <t>①</t>
  </si>
  <si>
    <t>実地研修人数　計</t>
    <rPh sb="0" eb="2">
      <t>ジッチ</t>
    </rPh>
    <rPh sb="2" eb="4">
      <t>ケンシュウ</t>
    </rPh>
    <rPh sb="4" eb="6">
      <t>ニンズウ</t>
    </rPh>
    <rPh sb="7" eb="8">
      <t>ケイ</t>
    </rPh>
    <phoneticPr fontId="5"/>
  </si>
  <si>
    <t>指導費助成人数</t>
    <rPh sb="0" eb="2">
      <t>シドウ</t>
    </rPh>
    <rPh sb="2" eb="3">
      <t>ヒ</t>
    </rPh>
    <rPh sb="3" eb="5">
      <t>ジョセイ</t>
    </rPh>
    <rPh sb="5" eb="7">
      <t>ニンズウ</t>
    </rPh>
    <phoneticPr fontId="5"/>
  </si>
  <si>
    <t>現場写真の有無</t>
    <rPh sb="0" eb="2">
      <t>ゲンバ</t>
    </rPh>
    <rPh sb="2" eb="4">
      <t>シャシン</t>
    </rPh>
    <rPh sb="5" eb="7">
      <t>ウム</t>
    </rPh>
    <phoneticPr fontId="5"/>
  </si>
  <si>
    <t>日　　　　　　　　　　付</t>
    <rPh sb="0" eb="1">
      <t>ヒ</t>
    </rPh>
    <rPh sb="11" eb="12">
      <t>ツキ</t>
    </rPh>
    <phoneticPr fontId="5"/>
  </si>
  <si>
    <t>種別</t>
    <rPh sb="0" eb="2">
      <t>シュベツ</t>
    </rPh>
    <phoneticPr fontId="5"/>
  </si>
  <si>
    <t>日数</t>
    <rPh sb="0" eb="2">
      <t>ニッスウ</t>
    </rPh>
    <phoneticPr fontId="5"/>
  </si>
  <si>
    <t>当月</t>
    <rPh sb="0" eb="2">
      <t>トウゲツ</t>
    </rPh>
    <phoneticPr fontId="5"/>
  </si>
  <si>
    <t>累計</t>
    <rPh sb="0" eb="2">
      <t>ルイケイ</t>
    </rPh>
    <phoneticPr fontId="5"/>
  </si>
  <si>
    <t>実地研修</t>
    <rPh sb="0" eb="2">
      <t>ジッチ</t>
    </rPh>
    <rPh sb="2" eb="4">
      <t>ケンシュウ</t>
    </rPh>
    <phoneticPr fontId="5"/>
  </si>
  <si>
    <t>指導日数
研修生1～2人
指導員1人分</t>
    <rPh sb="0" eb="2">
      <t>シドウ</t>
    </rPh>
    <rPh sb="2" eb="4">
      <t>ニッスウ</t>
    </rPh>
    <rPh sb="5" eb="8">
      <t>ケンシュウセイ</t>
    </rPh>
    <rPh sb="11" eb="12">
      <t>ニン</t>
    </rPh>
    <rPh sb="13" eb="16">
      <t>シドウイン</t>
    </rPh>
    <rPh sb="17" eb="18">
      <t>リ</t>
    </rPh>
    <rPh sb="18" eb="19">
      <t>ブン</t>
    </rPh>
    <phoneticPr fontId="5"/>
  </si>
  <si>
    <t>指導員</t>
    <rPh sb="0" eb="3">
      <t>シドウイン</t>
    </rPh>
    <phoneticPr fontId="5"/>
  </si>
  <si>
    <t>申請時の定着率</t>
    <rPh sb="0" eb="2">
      <t>シンセイ</t>
    </rPh>
    <rPh sb="2" eb="3">
      <t>ジ</t>
    </rPh>
    <rPh sb="4" eb="7">
      <t>テイチャクリツ</t>
    </rPh>
    <phoneticPr fontId="5"/>
  </si>
  <si>
    <t>指導日数
研修生3～4人
指導員2人以上</t>
    <rPh sb="0" eb="2">
      <t>シドウ</t>
    </rPh>
    <rPh sb="2" eb="4">
      <t>ニッスウ</t>
    </rPh>
    <rPh sb="5" eb="8">
      <t>ケンシュウセイ</t>
    </rPh>
    <rPh sb="11" eb="12">
      <t>ニン</t>
    </rPh>
    <rPh sb="13" eb="16">
      <t>シドウイン</t>
    </rPh>
    <rPh sb="17" eb="18">
      <t>リ</t>
    </rPh>
    <rPh sb="18" eb="20">
      <t>イジョウ</t>
    </rPh>
    <phoneticPr fontId="5"/>
  </si>
  <si>
    <t>定着率</t>
    <rPh sb="0" eb="3">
      <t>テイチャクリツ</t>
    </rPh>
    <phoneticPr fontId="5"/>
  </si>
  <si>
    <t>乗率</t>
    <rPh sb="0" eb="1">
      <t>ジョウ</t>
    </rPh>
    <rPh sb="1" eb="2">
      <t>リツ</t>
    </rPh>
    <phoneticPr fontId="5"/>
  </si>
  <si>
    <t>結果</t>
    <rPh sb="0" eb="2">
      <t>ケッカ</t>
    </rPh>
    <phoneticPr fontId="5"/>
  </si>
  <si>
    <t>上限額</t>
    <rPh sb="0" eb="3">
      <t>ジョウゲンガク</t>
    </rPh>
    <phoneticPr fontId="5"/>
  </si>
  <si>
    <t>以上</t>
    <phoneticPr fontId="5"/>
  </si>
  <si>
    <t>未満</t>
    <rPh sb="0" eb="2">
      <t>ミマン</t>
    </rPh>
    <phoneticPr fontId="5"/>
  </si>
  <si>
    <t>指導日数
研修生5人以上
指導員3人以上</t>
    <rPh sb="0" eb="2">
      <t>シドウ</t>
    </rPh>
    <rPh sb="2" eb="4">
      <t>ニッスウ</t>
    </rPh>
    <rPh sb="5" eb="8">
      <t>ケンシュウセイ</t>
    </rPh>
    <rPh sb="9" eb="10">
      <t>ニン</t>
    </rPh>
    <rPh sb="10" eb="12">
      <t>イジョウ</t>
    </rPh>
    <rPh sb="13" eb="16">
      <t>シドウイン</t>
    </rPh>
    <rPh sb="17" eb="18">
      <t>リ</t>
    </rPh>
    <rPh sb="18" eb="20">
      <t>イジョウ</t>
    </rPh>
    <phoneticPr fontId="5"/>
  </si>
  <si>
    <t>合計</t>
    <rPh sb="0" eb="2">
      <t>ゴウケイ</t>
    </rPh>
    <phoneticPr fontId="5"/>
  </si>
  <si>
    <t>指導員人数</t>
    <rPh sb="0" eb="3">
      <t>シドウイン</t>
    </rPh>
    <rPh sb="3" eb="5">
      <t>ニンズウ</t>
    </rPh>
    <phoneticPr fontId="5"/>
  </si>
  <si>
    <t>研修実績集計</t>
    <rPh sb="0" eb="2">
      <t>ケンシュウ</t>
    </rPh>
    <rPh sb="2" eb="4">
      <t>ジッセキ</t>
    </rPh>
    <rPh sb="4" eb="6">
      <t>シュウケイ</t>
    </rPh>
    <phoneticPr fontId="5"/>
  </si>
  <si>
    <t>項　　目</t>
    <rPh sb="0" eb="1">
      <t>コウ</t>
    </rPh>
    <rPh sb="3" eb="4">
      <t>メ</t>
    </rPh>
    <phoneticPr fontId="5"/>
  </si>
  <si>
    <t>④</t>
  </si>
  <si>
    <t>⑤</t>
  </si>
  <si>
    <t>⑥</t>
  </si>
  <si>
    <t>⑦</t>
  </si>
  <si>
    <t>⑧</t>
  </si>
  <si>
    <t>⑨</t>
  </si>
  <si>
    <t>⑩</t>
    <phoneticPr fontId="5"/>
  </si>
  <si>
    <t>⑪</t>
    <phoneticPr fontId="5"/>
  </si>
  <si>
    <t>⑫</t>
    <phoneticPr fontId="5"/>
  </si>
  <si>
    <t>⑬</t>
    <phoneticPr fontId="5"/>
  </si>
  <si>
    <t>集</t>
    <rPh sb="0" eb="1">
      <t>シュウ</t>
    </rPh>
    <phoneticPr fontId="5"/>
  </si>
  <si>
    <t>休</t>
    <rPh sb="0" eb="1">
      <t>ヤス</t>
    </rPh>
    <phoneticPr fontId="5"/>
  </si>
  <si>
    <t>外</t>
    <rPh sb="0" eb="1">
      <t>ガイ</t>
    </rPh>
    <phoneticPr fontId="5"/>
  </si>
  <si>
    <t>①～⑬合計</t>
    <rPh sb="3" eb="5">
      <t>ゴウケイ</t>
    </rPh>
    <phoneticPr fontId="5"/>
  </si>
  <si>
    <t>計　　画</t>
    <rPh sb="0" eb="1">
      <t>ケイ</t>
    </rPh>
    <rPh sb="3" eb="4">
      <t>ガ</t>
    </rPh>
    <phoneticPr fontId="5"/>
  </si>
  <si>
    <t>当月実績</t>
    <rPh sb="0" eb="2">
      <t>トウゲツ</t>
    </rPh>
    <rPh sb="2" eb="4">
      <t>ジッセキ</t>
    </rPh>
    <phoneticPr fontId="5"/>
  </si>
  <si>
    <t>当月までの累計実績</t>
    <rPh sb="0" eb="2">
      <t>トウゲツ</t>
    </rPh>
    <rPh sb="5" eb="7">
      <t>ルイケイ</t>
    </rPh>
    <rPh sb="7" eb="9">
      <t>ジッセキ</t>
    </rPh>
    <phoneticPr fontId="5"/>
  </si>
  <si>
    <t>←この数字を様式2-11の作業種別日数の数字に使用。</t>
    <rPh sb="3" eb="5">
      <t>スウジ</t>
    </rPh>
    <rPh sb="6" eb="8">
      <t>ヨウシキ</t>
    </rPh>
    <rPh sb="13" eb="15">
      <t>サギョウ</t>
    </rPh>
    <rPh sb="15" eb="16">
      <t>シュ</t>
    </rPh>
    <rPh sb="16" eb="17">
      <t>ベツ</t>
    </rPh>
    <rPh sb="17" eb="19">
      <t>ニッスウ</t>
    </rPh>
    <rPh sb="20" eb="22">
      <t>スウジ</t>
    </rPh>
    <rPh sb="23" eb="25">
      <t>シヨウ</t>
    </rPh>
    <phoneticPr fontId="5"/>
  </si>
  <si>
    <t>○作業種一覧</t>
    <rPh sb="1" eb="3">
      <t>サギョウ</t>
    </rPh>
    <rPh sb="3" eb="4">
      <t>シュ</t>
    </rPh>
    <rPh sb="4" eb="6">
      <t>イチラン</t>
    </rPh>
    <phoneticPr fontId="5"/>
  </si>
  <si>
    <t>内容</t>
    <rPh sb="0" eb="2">
      <t>ナイヨウ</t>
    </rPh>
    <phoneticPr fontId="5"/>
  </si>
  <si>
    <t>①</t>
    <phoneticPr fontId="5"/>
  </si>
  <si>
    <t>資材・設備管理</t>
  </si>
  <si>
    <t>②</t>
    <phoneticPr fontId="5"/>
  </si>
  <si>
    <t>森林調査</t>
    <phoneticPr fontId="5"/>
  </si>
  <si>
    <t>③</t>
    <phoneticPr fontId="5"/>
  </si>
  <si>
    <t>造　　林</t>
    <phoneticPr fontId="5"/>
  </si>
  <si>
    <t>④</t>
    <phoneticPr fontId="5"/>
  </si>
  <si>
    <t>育　　林</t>
    <phoneticPr fontId="5"/>
  </si>
  <si>
    <t>⑤</t>
    <phoneticPr fontId="5"/>
  </si>
  <si>
    <t>伐　　倒</t>
    <phoneticPr fontId="5"/>
  </si>
  <si>
    <t>⑥</t>
    <phoneticPr fontId="5"/>
  </si>
  <si>
    <t>造　　材</t>
    <phoneticPr fontId="5"/>
  </si>
  <si>
    <t>⑦</t>
    <phoneticPr fontId="5"/>
  </si>
  <si>
    <t>集　　材</t>
    <phoneticPr fontId="5"/>
  </si>
  <si>
    <t>⑧</t>
    <phoneticPr fontId="5"/>
  </si>
  <si>
    <t>土場管理</t>
    <phoneticPr fontId="5"/>
  </si>
  <si>
    <t>⑨</t>
    <phoneticPr fontId="5"/>
  </si>
  <si>
    <t>輸送作業</t>
    <phoneticPr fontId="5"/>
  </si>
  <si>
    <t>⑩</t>
    <phoneticPr fontId="5"/>
  </si>
  <si>
    <t>森林作業道等維持管理</t>
    <rPh sb="0" eb="2">
      <t>シンリン</t>
    </rPh>
    <rPh sb="2" eb="4">
      <t>サギョウ</t>
    </rPh>
    <rPh sb="4" eb="5">
      <t>ドウ</t>
    </rPh>
    <rPh sb="5" eb="6">
      <t>トウ</t>
    </rPh>
    <rPh sb="6" eb="8">
      <t>イジ</t>
    </rPh>
    <rPh sb="8" eb="10">
      <t>カンリ</t>
    </rPh>
    <phoneticPr fontId="5"/>
  </si>
  <si>
    <t>⑪</t>
    <phoneticPr fontId="5"/>
  </si>
  <si>
    <t>除染・漂流物等処理</t>
    <rPh sb="0" eb="2">
      <t>ジョセン</t>
    </rPh>
    <rPh sb="3" eb="5">
      <t>ヒョウリュウ</t>
    </rPh>
    <rPh sb="5" eb="6">
      <t>ブツ</t>
    </rPh>
    <rPh sb="6" eb="7">
      <t>トウ</t>
    </rPh>
    <rPh sb="7" eb="9">
      <t>ショリ</t>
    </rPh>
    <phoneticPr fontId="5"/>
  </si>
  <si>
    <t>⑫</t>
    <phoneticPr fontId="5"/>
  </si>
  <si>
    <t>森林保護対策</t>
    <rPh sb="0" eb="2">
      <t>シンリン</t>
    </rPh>
    <rPh sb="2" eb="4">
      <t>ホゴ</t>
    </rPh>
    <rPh sb="4" eb="6">
      <t>タイサク</t>
    </rPh>
    <phoneticPr fontId="5"/>
  </si>
  <si>
    <t>⑬</t>
    <phoneticPr fontId="5"/>
  </si>
  <si>
    <t>森林作業道開設</t>
    <rPh sb="0" eb="2">
      <t>シンリン</t>
    </rPh>
    <rPh sb="2" eb="4">
      <t>サギョウ</t>
    </rPh>
    <rPh sb="4" eb="5">
      <t>ドウ</t>
    </rPh>
    <rPh sb="5" eb="7">
      <t>カイセツ</t>
    </rPh>
    <phoneticPr fontId="5"/>
  </si>
  <si>
    <t>休</t>
    <rPh sb="0" eb="1">
      <t>キュウ</t>
    </rPh>
    <phoneticPr fontId="5"/>
  </si>
  <si>
    <t>休暇</t>
    <rPh sb="0" eb="2">
      <t>キュウカ</t>
    </rPh>
    <phoneticPr fontId="5"/>
  </si>
  <si>
    <t>研修外作業</t>
    <rPh sb="0" eb="2">
      <t>ケンシュウ</t>
    </rPh>
    <rPh sb="2" eb="3">
      <t>ガイ</t>
    </rPh>
    <rPh sb="3" eb="5">
      <t>サギョウ</t>
    </rPh>
    <phoneticPr fontId="5"/>
  </si>
  <si>
    <t>集合研修</t>
    <rPh sb="0" eb="2">
      <t>シュウゴウ</t>
    </rPh>
    <rPh sb="2" eb="4">
      <t>ケンシュウ</t>
    </rPh>
    <phoneticPr fontId="5"/>
  </si>
  <si>
    <t>⑩</t>
    <phoneticPr fontId="5"/>
  </si>
  <si>
    <t>⑪</t>
    <phoneticPr fontId="5"/>
  </si>
  <si>
    <t>⑫</t>
    <phoneticPr fontId="5"/>
  </si>
  <si>
    <t>⑬</t>
    <phoneticPr fontId="5"/>
  </si>
  <si>
    <t>ID</t>
    <phoneticPr fontId="1"/>
  </si>
  <si>
    <t>ID</t>
    <phoneticPr fontId="5"/>
  </si>
  <si>
    <t>検索キー</t>
    <rPh sb="0" eb="2">
      <t>ケンサク</t>
    </rPh>
    <phoneticPr fontId="1"/>
  </si>
  <si>
    <t>当月までの
実地研修日数
（累計）</t>
    <rPh sb="0" eb="2">
      <t>トウゲツ</t>
    </rPh>
    <rPh sb="6" eb="8">
      <t>ジッチ</t>
    </rPh>
    <rPh sb="14" eb="16">
      <t>ルイケイ</t>
    </rPh>
    <phoneticPr fontId="1"/>
  </si>
  <si>
    <t>当月までの
集合研修日数
（累計）</t>
    <rPh sb="0" eb="2">
      <t>トウゲツ</t>
    </rPh>
    <rPh sb="6" eb="8">
      <t>シュウゴウ</t>
    </rPh>
    <rPh sb="14" eb="16">
      <t>ルイケイ</t>
    </rPh>
    <phoneticPr fontId="1"/>
  </si>
  <si>
    <t>前月の
実地研修日数
（累計）</t>
    <rPh sb="0" eb="2">
      <t>ゼンゲツ</t>
    </rPh>
    <rPh sb="4" eb="6">
      <t>ジッチ</t>
    </rPh>
    <phoneticPr fontId="1"/>
  </si>
  <si>
    <t>前月の
集合研修日数
（累計）</t>
    <rPh sb="0" eb="2">
      <t>ゼンゲツ</t>
    </rPh>
    <rPh sb="4" eb="6">
      <t>シュウゴウ</t>
    </rPh>
    <phoneticPr fontId="1"/>
  </si>
  <si>
    <t>様式10-3　②</t>
    <phoneticPr fontId="5"/>
  </si>
  <si>
    <t>定着率</t>
    <phoneticPr fontId="5"/>
  </si>
  <si>
    <t>整理者</t>
    <rPh sb="0" eb="2">
      <t>セイリ</t>
    </rPh>
    <rPh sb="2" eb="3">
      <t>シャ</t>
    </rPh>
    <phoneticPr fontId="5"/>
  </si>
  <si>
    <t>後期</t>
    <rPh sb="0" eb="2">
      <t>コウキ</t>
    </rPh>
    <phoneticPr fontId="5"/>
  </si>
  <si>
    <t>研修生氏名</t>
    <rPh sb="0" eb="3">
      <t>ケンシュウセイ</t>
    </rPh>
    <rPh sb="3" eb="5">
      <t>シメイ</t>
    </rPh>
    <phoneticPr fontId="5"/>
  </si>
  <si>
    <t>支給した賃金等</t>
    <rPh sb="0" eb="2">
      <t>シキュウ</t>
    </rPh>
    <rPh sb="4" eb="7">
      <t>チンギントウ</t>
    </rPh>
    <phoneticPr fontId="5"/>
  </si>
  <si>
    <t>技術習得推進費</t>
    <rPh sb="0" eb="2">
      <t>ギジュツ</t>
    </rPh>
    <rPh sb="2" eb="4">
      <t>シュウトク</t>
    </rPh>
    <rPh sb="4" eb="6">
      <t>スイシン</t>
    </rPh>
    <rPh sb="6" eb="7">
      <t>ヒ</t>
    </rPh>
    <phoneticPr fontId="5"/>
  </si>
  <si>
    <t>社会保険等
（経営体負担分）</t>
    <rPh sb="0" eb="2">
      <t>シャカイ</t>
    </rPh>
    <rPh sb="2" eb="5">
      <t>ホケントウ</t>
    </rPh>
    <rPh sb="10" eb="13">
      <t>フタンブン</t>
    </rPh>
    <phoneticPr fontId="5"/>
  </si>
  <si>
    <t>就業環境整備費</t>
    <rPh sb="0" eb="2">
      <t>シュウギョウ</t>
    </rPh>
    <rPh sb="2" eb="4">
      <t>カンキョウ</t>
    </rPh>
    <rPh sb="4" eb="7">
      <t>セイビヒ</t>
    </rPh>
    <phoneticPr fontId="5"/>
  </si>
  <si>
    <t>支給した
住宅手当</t>
    <rPh sb="0" eb="2">
      <t>シキュウ</t>
    </rPh>
    <rPh sb="5" eb="7">
      <t>ジュウタク</t>
    </rPh>
    <rPh sb="7" eb="9">
      <t>テアテ</t>
    </rPh>
    <phoneticPr fontId="5"/>
  </si>
  <si>
    <t>雇用促進支援費</t>
    <rPh sb="0" eb="2">
      <t>コヨウ</t>
    </rPh>
    <rPh sb="2" eb="4">
      <t>ソクシン</t>
    </rPh>
    <rPh sb="4" eb="6">
      <t>シエン</t>
    </rPh>
    <rPh sb="6" eb="7">
      <t>ヒ</t>
    </rPh>
    <phoneticPr fontId="5"/>
  </si>
  <si>
    <t>資材費</t>
    <rPh sb="0" eb="2">
      <t>シザイ</t>
    </rPh>
    <rPh sb="2" eb="3">
      <t>ヒ</t>
    </rPh>
    <phoneticPr fontId="5"/>
  </si>
  <si>
    <t>研修準備費</t>
    <rPh sb="0" eb="2">
      <t>ケンシュウ</t>
    </rPh>
    <rPh sb="2" eb="4">
      <t>ジュンビ</t>
    </rPh>
    <rPh sb="4" eb="5">
      <t>ヒ</t>
    </rPh>
    <phoneticPr fontId="5"/>
  </si>
  <si>
    <t>安全向上対策費</t>
    <rPh sb="0" eb="2">
      <t>アンゼン</t>
    </rPh>
    <rPh sb="2" eb="4">
      <t>コウジョウ</t>
    </rPh>
    <rPh sb="4" eb="6">
      <t>タイサク</t>
    </rPh>
    <rPh sb="6" eb="7">
      <t>ヒ</t>
    </rPh>
    <phoneticPr fontId="5"/>
  </si>
  <si>
    <t>研修環境整備費</t>
    <rPh sb="0" eb="2">
      <t>ケンシュウ</t>
    </rPh>
    <rPh sb="2" eb="4">
      <t>カンキョウ</t>
    </rPh>
    <rPh sb="4" eb="6">
      <t>セイビ</t>
    </rPh>
    <rPh sb="6" eb="7">
      <t>ヒ</t>
    </rPh>
    <phoneticPr fontId="5"/>
  </si>
  <si>
    <t>備考</t>
    <rPh sb="0" eb="2">
      <t>ビコウ</t>
    </rPh>
    <phoneticPr fontId="5"/>
  </si>
  <si>
    <t>ＴＲ</t>
    <phoneticPr fontId="5"/>
  </si>
  <si>
    <t>ＦＷ1</t>
    <phoneticPr fontId="5"/>
  </si>
  <si>
    <t>ＦＷ2</t>
    <phoneticPr fontId="5"/>
  </si>
  <si>
    <t>ＦＷ3</t>
    <phoneticPr fontId="5"/>
  </si>
  <si>
    <t>TR計</t>
    <rPh sb="2" eb="3">
      <t>ケイ</t>
    </rPh>
    <phoneticPr fontId="5"/>
  </si>
  <si>
    <t>番号</t>
    <rPh sb="0" eb="2">
      <t>バンゴウ</t>
    </rPh>
    <phoneticPr fontId="1"/>
  </si>
  <si>
    <t>前年度_3月</t>
    <rPh sb="0" eb="2">
      <t>ゼンネン</t>
    </rPh>
    <rPh sb="2" eb="3">
      <t>ド</t>
    </rPh>
    <rPh sb="5" eb="6">
      <t>ツキ</t>
    </rPh>
    <phoneticPr fontId="5"/>
  </si>
  <si>
    <t>4月</t>
    <rPh sb="1" eb="2">
      <t>ツキ</t>
    </rPh>
    <phoneticPr fontId="5"/>
  </si>
  <si>
    <t>5月</t>
    <rPh sb="1" eb="2">
      <t>ツキ</t>
    </rPh>
    <phoneticPr fontId="5"/>
  </si>
  <si>
    <t>6月</t>
  </si>
  <si>
    <t>7月</t>
  </si>
  <si>
    <t>8月</t>
  </si>
  <si>
    <t>9月</t>
  </si>
  <si>
    <t>10月</t>
  </si>
  <si>
    <t>11月</t>
  </si>
  <si>
    <t>12月</t>
  </si>
  <si>
    <t>1月</t>
  </si>
  <si>
    <t>2月</t>
  </si>
  <si>
    <t>3月</t>
  </si>
  <si>
    <t>元日</t>
  </si>
  <si>
    <t>天皇誕生日</t>
    <rPh sb="0" eb="2">
      <t>テンノウ</t>
    </rPh>
    <rPh sb="2" eb="5">
      <t>タンジョウビ</t>
    </rPh>
    <phoneticPr fontId="5"/>
  </si>
  <si>
    <t>海の日</t>
    <phoneticPr fontId="5"/>
  </si>
  <si>
    <t>スポーツの日</t>
    <phoneticPr fontId="5"/>
  </si>
  <si>
    <t>様式10-3　③</t>
    <phoneticPr fontId="5"/>
  </si>
  <si>
    <t>助成対象研修生数（人）</t>
    <rPh sb="0" eb="2">
      <t>ジョセイ</t>
    </rPh>
    <rPh sb="2" eb="4">
      <t>タイショウ</t>
    </rPh>
    <rPh sb="4" eb="7">
      <t>ケンシュウセイ</t>
    </rPh>
    <rPh sb="7" eb="8">
      <t>スウ</t>
    </rPh>
    <rPh sb="9" eb="10">
      <t>ニン</t>
    </rPh>
    <phoneticPr fontId="5"/>
  </si>
  <si>
    <t>内 女性数</t>
    <rPh sb="0" eb="1">
      <t>ウチ</t>
    </rPh>
    <phoneticPr fontId="5"/>
  </si>
  <si>
    <t>TR</t>
    <phoneticPr fontId="5"/>
  </si>
  <si>
    <t>FW1</t>
    <phoneticPr fontId="5"/>
  </si>
  <si>
    <t>FW2</t>
    <phoneticPr fontId="5"/>
  </si>
  <si>
    <t>FW3</t>
    <phoneticPr fontId="5"/>
  </si>
  <si>
    <t>月</t>
    <rPh sb="0" eb="1">
      <t>ツキ</t>
    </rPh>
    <phoneticPr fontId="5"/>
  </si>
  <si>
    <t>6</t>
  </si>
  <si>
    <t>7</t>
  </si>
  <si>
    <t>8</t>
  </si>
  <si>
    <t>9</t>
  </si>
  <si>
    <t>上期計</t>
    <rPh sb="0" eb="1">
      <t>カミ</t>
    </rPh>
    <rPh sb="2" eb="3">
      <t>ケイ</t>
    </rPh>
    <phoneticPr fontId="5"/>
  </si>
  <si>
    <t>助成額積算計（上期確認用）</t>
    <rPh sb="0" eb="3">
      <t>ジョセイガク</t>
    </rPh>
    <rPh sb="3" eb="5">
      <t>セキサン</t>
    </rPh>
    <rPh sb="5" eb="6">
      <t>ケイ</t>
    </rPh>
    <rPh sb="7" eb="9">
      <t>カミキ</t>
    </rPh>
    <rPh sb="9" eb="12">
      <t>カクニンヨウ</t>
    </rPh>
    <phoneticPr fontId="5"/>
  </si>
  <si>
    <t>金額</t>
    <rPh sb="0" eb="2">
      <t>キンガク</t>
    </rPh>
    <phoneticPr fontId="5"/>
  </si>
  <si>
    <t>指導日数</t>
    <rPh sb="0" eb="2">
      <t>シドウ</t>
    </rPh>
    <rPh sb="2" eb="4">
      <t>ニッスウ</t>
    </rPh>
    <phoneticPr fontId="5"/>
  </si>
  <si>
    <t>助成額</t>
    <rPh sb="0" eb="3">
      <t>ジョセイガク</t>
    </rPh>
    <phoneticPr fontId="5"/>
  </si>
  <si>
    <t>指導費</t>
    <rPh sb="0" eb="2">
      <t>シドウ</t>
    </rPh>
    <rPh sb="2" eb="3">
      <t>ヒ</t>
    </rPh>
    <phoneticPr fontId="5"/>
  </si>
  <si>
    <t>指導員1人以上</t>
    <rPh sb="0" eb="3">
      <t>シドウイン</t>
    </rPh>
    <rPh sb="4" eb="5">
      <t>リ</t>
    </rPh>
    <rPh sb="5" eb="7">
      <t>イジョウ</t>
    </rPh>
    <phoneticPr fontId="5"/>
  </si>
  <si>
    <t>指導員2人以上</t>
    <rPh sb="0" eb="3">
      <t>シドウイン</t>
    </rPh>
    <rPh sb="4" eb="5">
      <t>リ</t>
    </rPh>
    <rPh sb="5" eb="7">
      <t>イジョウ</t>
    </rPh>
    <phoneticPr fontId="5"/>
  </si>
  <si>
    <t>指導員3人以上</t>
    <rPh sb="0" eb="3">
      <t>シドウイン</t>
    </rPh>
    <rPh sb="4" eb="5">
      <t>ニン</t>
    </rPh>
    <rPh sb="5" eb="7">
      <t>イジョウ</t>
    </rPh>
    <phoneticPr fontId="5"/>
  </si>
  <si>
    <t>計</t>
    <rPh sb="0" eb="1">
      <t>ケイ</t>
    </rPh>
    <phoneticPr fontId="5"/>
  </si>
  <si>
    <t>研修生</t>
    <rPh sb="0" eb="2">
      <t>ケンシュウ</t>
    </rPh>
    <rPh sb="2" eb="3">
      <t>セイ</t>
    </rPh>
    <phoneticPr fontId="5"/>
  </si>
  <si>
    <t>技術習得推進費</t>
    <rPh sb="0" eb="2">
      <t>ギジュツ</t>
    </rPh>
    <rPh sb="2" eb="4">
      <t>シュウトク</t>
    </rPh>
    <rPh sb="4" eb="7">
      <t>スイシンヒ</t>
    </rPh>
    <phoneticPr fontId="5"/>
  </si>
  <si>
    <t>労災保険料</t>
    <rPh sb="0" eb="2">
      <t>ロウサイ</t>
    </rPh>
    <rPh sb="2" eb="5">
      <t>ホケンリョウ</t>
    </rPh>
    <phoneticPr fontId="5"/>
  </si>
  <si>
    <t>雇用促進支援費</t>
    <rPh sb="0" eb="2">
      <t>コヨウ</t>
    </rPh>
    <rPh sb="2" eb="4">
      <t>ソクシン</t>
    </rPh>
    <rPh sb="4" eb="7">
      <t>シエンヒ</t>
    </rPh>
    <phoneticPr fontId="5"/>
  </si>
  <si>
    <t>その他経費</t>
    <rPh sb="2" eb="3">
      <t>タ</t>
    </rPh>
    <rPh sb="3" eb="5">
      <t>ケイヒ</t>
    </rPh>
    <phoneticPr fontId="5"/>
  </si>
  <si>
    <t>研修業務管理費</t>
    <rPh sb="0" eb="2">
      <t>ケンシュウ</t>
    </rPh>
    <rPh sb="2" eb="4">
      <t>ギョウム</t>
    </rPh>
    <rPh sb="4" eb="7">
      <t>カンリヒ</t>
    </rPh>
    <phoneticPr fontId="5"/>
  </si>
  <si>
    <t>資材費</t>
    <rPh sb="0" eb="3">
      <t>シザイヒ</t>
    </rPh>
    <phoneticPr fontId="5"/>
  </si>
  <si>
    <t>安全向上対策費</t>
    <rPh sb="0" eb="2">
      <t>アンゼン</t>
    </rPh>
    <rPh sb="2" eb="4">
      <t>コウジョウ</t>
    </rPh>
    <rPh sb="4" eb="7">
      <t>タイサクヒ</t>
    </rPh>
    <phoneticPr fontId="5"/>
  </si>
  <si>
    <t>研修環境整備費</t>
    <rPh sb="0" eb="2">
      <t>ケンシュウ</t>
    </rPh>
    <rPh sb="2" eb="4">
      <t>カンキョウ</t>
    </rPh>
    <rPh sb="4" eb="7">
      <t>セイビヒ</t>
    </rPh>
    <phoneticPr fontId="5"/>
  </si>
  <si>
    <t>合　　　計</t>
    <phoneticPr fontId="5"/>
  </si>
  <si>
    <t>10</t>
    <phoneticPr fontId="5"/>
  </si>
  <si>
    <t>11</t>
  </si>
  <si>
    <t>12</t>
  </si>
  <si>
    <t>1</t>
    <phoneticPr fontId="5"/>
  </si>
  <si>
    <t>下期計</t>
    <rPh sb="0" eb="1">
      <t>シタ</t>
    </rPh>
    <rPh sb="2" eb="3">
      <t>ケイ</t>
    </rPh>
    <phoneticPr fontId="5"/>
  </si>
  <si>
    <t>助成額積算計</t>
    <rPh sb="0" eb="3">
      <t>ジョセイガク</t>
    </rPh>
    <rPh sb="3" eb="5">
      <t>セキサン</t>
    </rPh>
    <rPh sb="5" eb="6">
      <t>ケイ</t>
    </rPh>
    <phoneticPr fontId="5"/>
  </si>
  <si>
    <t>備　　　考</t>
    <rPh sb="0" eb="1">
      <t>トモ</t>
    </rPh>
    <rPh sb="4" eb="5">
      <t>コウ</t>
    </rPh>
    <phoneticPr fontId="5"/>
  </si>
  <si>
    <t>女性研修生数（人）</t>
    <rPh sb="0" eb="2">
      <t>ジョセイ</t>
    </rPh>
    <rPh sb="2" eb="5">
      <t>ケンシュウセイ</t>
    </rPh>
    <rPh sb="5" eb="6">
      <t>スウ</t>
    </rPh>
    <rPh sb="7" eb="8">
      <t>ニン</t>
    </rPh>
    <phoneticPr fontId="5"/>
  </si>
  <si>
    <t>ＦＷ1計</t>
    <rPh sb="3" eb="4">
      <t>ケイ</t>
    </rPh>
    <phoneticPr fontId="5"/>
  </si>
  <si>
    <t>ＦＷ2計</t>
    <rPh sb="3" eb="4">
      <t>ケイ</t>
    </rPh>
    <phoneticPr fontId="5"/>
  </si>
  <si>
    <t>ＦＷ3計</t>
    <rPh sb="3" eb="4">
      <t>ケイ</t>
    </rPh>
    <phoneticPr fontId="5"/>
  </si>
  <si>
    <t>研修記録簿月集計表　　　　　　</t>
    <rPh sb="5" eb="6">
      <t>ツキ</t>
    </rPh>
    <rPh sb="8" eb="9">
      <t>ヒョウ</t>
    </rPh>
    <phoneticPr fontId="5"/>
  </si>
  <si>
    <t>研修経費等月集計表</t>
    <rPh sb="0" eb="2">
      <t>ケンシュウ</t>
    </rPh>
    <rPh sb="2" eb="4">
      <t>ケイヒ</t>
    </rPh>
    <rPh sb="4" eb="5">
      <t>トウ</t>
    </rPh>
    <rPh sb="5" eb="6">
      <t>ツキ</t>
    </rPh>
    <rPh sb="6" eb="9">
      <t>シュウケイヒョウ</t>
    </rPh>
    <phoneticPr fontId="5"/>
  </si>
  <si>
    <t>多技能化</t>
    <rPh sb="0" eb="4">
      <t>タギノウカ</t>
    </rPh>
    <phoneticPr fontId="1"/>
  </si>
  <si>
    <t>多技能計</t>
    <rPh sb="0" eb="3">
      <t>タギノウ</t>
    </rPh>
    <rPh sb="3" eb="4">
      <t>ケイ</t>
    </rPh>
    <phoneticPr fontId="5"/>
  </si>
  <si>
    <t>TR多技能計</t>
    <rPh sb="2" eb="5">
      <t>タギノウ</t>
    </rPh>
    <rPh sb="5" eb="6">
      <t>ケイ</t>
    </rPh>
    <phoneticPr fontId="5"/>
  </si>
  <si>
    <t>FW計</t>
    <rPh sb="2" eb="3">
      <t>ケイ</t>
    </rPh>
    <phoneticPr fontId="5"/>
  </si>
  <si>
    <t>令和４年度　多技能化研修　記録簿年集計表</t>
    <rPh sb="0" eb="2">
      <t>レイワ</t>
    </rPh>
    <rPh sb="3" eb="5">
      <t>ネンド</t>
    </rPh>
    <rPh sb="4" eb="5">
      <t>ド</t>
    </rPh>
    <rPh sb="6" eb="10">
      <t>タギノウカ</t>
    </rPh>
    <rPh sb="10" eb="12">
      <t>ケンシュウ</t>
    </rPh>
    <rPh sb="13" eb="16">
      <t>キロクボ</t>
    </rPh>
    <rPh sb="16" eb="17">
      <t>ネン</t>
    </rPh>
    <rPh sb="17" eb="19">
      <t>シュウケイ</t>
    </rPh>
    <rPh sb="19" eb="20">
      <t>ヒョウ</t>
    </rPh>
    <phoneticPr fontId="5"/>
  </si>
  <si>
    <t>令和４年度　FW研修（FW3）　記録簿年集計表</t>
    <rPh sb="0" eb="2">
      <t>レイワ</t>
    </rPh>
    <rPh sb="3" eb="5">
      <t>ネンド</t>
    </rPh>
    <rPh sb="8" eb="10">
      <t>ケンシュウ</t>
    </rPh>
    <rPh sb="16" eb="19">
      <t>キロクボ</t>
    </rPh>
    <rPh sb="19" eb="20">
      <t>ドシ</t>
    </rPh>
    <rPh sb="20" eb="22">
      <t>シュウケイ</t>
    </rPh>
    <rPh sb="22" eb="23">
      <t>ヒョウ</t>
    </rPh>
    <phoneticPr fontId="5"/>
  </si>
  <si>
    <t>令和４年度　FW研修（FW2）　記録簿年集計表</t>
    <rPh sb="0" eb="2">
      <t>レイワ</t>
    </rPh>
    <rPh sb="3" eb="5">
      <t>ネンド</t>
    </rPh>
    <rPh sb="8" eb="10">
      <t>ケンシュウ</t>
    </rPh>
    <rPh sb="16" eb="19">
      <t>キロクボ</t>
    </rPh>
    <rPh sb="19" eb="20">
      <t>ドシ</t>
    </rPh>
    <rPh sb="20" eb="22">
      <t>シュウケイ</t>
    </rPh>
    <rPh sb="22" eb="23">
      <t>ヒョウ</t>
    </rPh>
    <phoneticPr fontId="5"/>
  </si>
  <si>
    <t>令和４年度　FW研修（FW1）　記録簿年集計表</t>
    <rPh sb="0" eb="2">
      <t>レイワ</t>
    </rPh>
    <rPh sb="3" eb="5">
      <t>ネンド</t>
    </rPh>
    <rPh sb="8" eb="10">
      <t>ケンシュウ</t>
    </rPh>
    <rPh sb="16" eb="19">
      <t>キロクボ</t>
    </rPh>
    <rPh sb="19" eb="20">
      <t>ネン</t>
    </rPh>
    <rPh sb="20" eb="22">
      <t>シュウケイ</t>
    </rPh>
    <rPh sb="22" eb="23">
      <t>ヒョウ</t>
    </rPh>
    <phoneticPr fontId="5"/>
  </si>
  <si>
    <t>令和４年度　TR研修　記録簿年集計表</t>
    <rPh sb="0" eb="2">
      <t>レイワ</t>
    </rPh>
    <rPh sb="3" eb="5">
      <t>ネンド</t>
    </rPh>
    <rPh sb="4" eb="5">
      <t>ド</t>
    </rPh>
    <rPh sb="8" eb="10">
      <t>ケンシュウ</t>
    </rPh>
    <rPh sb="11" eb="14">
      <t>キロクボ</t>
    </rPh>
    <rPh sb="14" eb="15">
      <t>ネン</t>
    </rPh>
    <rPh sb="15" eb="17">
      <t>シュウケイ</t>
    </rPh>
    <rPh sb="17" eb="18">
      <t>ヒョウ</t>
    </rPh>
    <phoneticPr fontId="5"/>
  </si>
  <si>
    <r>
      <t>令和４年度　TRFW多技能化研修（FW1、2、3）</t>
    </r>
    <r>
      <rPr>
        <b/>
        <sz val="24"/>
        <color indexed="10"/>
        <rFont val="ＭＳ Ｐゴシック"/>
        <family val="3"/>
        <charset val="128"/>
      </rPr>
      <t>+指導管理費（※）</t>
    </r>
    <r>
      <rPr>
        <b/>
        <sz val="24"/>
        <rFont val="ＭＳ Ｐゴシック"/>
        <family val="3"/>
        <charset val="128"/>
      </rPr>
      <t>　記録簿年集計表</t>
    </r>
    <rPh sb="0" eb="2">
      <t>レイワ</t>
    </rPh>
    <rPh sb="3" eb="5">
      <t>ネンド</t>
    </rPh>
    <rPh sb="10" eb="14">
      <t>タギノウカ</t>
    </rPh>
    <rPh sb="14" eb="16">
      <t>ケンシュウ</t>
    </rPh>
    <rPh sb="26" eb="28">
      <t>シドウ</t>
    </rPh>
    <rPh sb="28" eb="31">
      <t>カンリヒ</t>
    </rPh>
    <rPh sb="35" eb="38">
      <t>キロクボ</t>
    </rPh>
    <rPh sb="38" eb="39">
      <t>ネン</t>
    </rPh>
    <rPh sb="39" eb="41">
      <t>シュウケイ</t>
    </rPh>
    <rPh sb="41" eb="42">
      <t>ヒョウ</t>
    </rPh>
    <phoneticPr fontId="5"/>
  </si>
  <si>
    <t>祝日（令和4年）</t>
    <rPh sb="3" eb="5">
      <t>レイワ</t>
    </rPh>
    <rPh sb="6" eb="7">
      <t>ネン</t>
    </rPh>
    <phoneticPr fontId="5"/>
  </si>
  <si>
    <t>祝日（令和5年）</t>
    <rPh sb="3" eb="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</si>
</sst>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quot;¥&quot;#,##0\)"/>
    <numFmt numFmtId="177" formatCode="ggge&quot;年&quot;m&quot;月&quot;"/>
    <numFmt numFmtId="178" formatCode="#,##0_);[Red]\(#,##0\)"/>
    <numFmt numFmtId="179" formatCode="d"/>
    <numFmt numFmtId="180" formatCode="0_ "/>
    <numFmt numFmtId="181" formatCode="0.00_ "/>
    <numFmt numFmtId="182" formatCode="00000"/>
    <numFmt numFmtId="183" formatCode="0.0%"/>
    <numFmt numFmtId="184" formatCode="@&quot;月&quot;"/>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sz val="28"/>
      <name val="ＭＳ Ｐゴシック"/>
      <family val="3"/>
      <charset val="128"/>
    </font>
    <font>
      <sz val="22"/>
      <name val="ＭＳ Ｐゴシック"/>
      <family val="3"/>
      <charset val="128"/>
    </font>
    <font>
      <b/>
      <sz val="22"/>
      <name val="ＭＳ Ｐゴシック"/>
      <family val="3"/>
      <charset val="128"/>
    </font>
    <font>
      <sz val="26"/>
      <name val="ＭＳ Ｐゴシック"/>
      <family val="3"/>
      <charset val="128"/>
    </font>
    <font>
      <b/>
      <sz val="11"/>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sz val="14"/>
      <color indexed="81"/>
      <name val="ＭＳ Ｐゴシック"/>
      <family val="3"/>
      <charset val="128"/>
    </font>
    <font>
      <sz val="11"/>
      <name val="ＭＳ ゴシック"/>
      <family val="3"/>
      <charset val="128"/>
    </font>
    <font>
      <sz val="11"/>
      <color theme="1"/>
      <name val="ＭＳ ゴシック"/>
      <family val="3"/>
      <charset val="128"/>
    </font>
    <font>
      <sz val="11"/>
      <color rgb="FFFF0000"/>
      <name val="ＭＳ Ｐゴシック"/>
      <family val="3"/>
      <charset val="128"/>
      <scheme val="minor"/>
    </font>
    <font>
      <b/>
      <sz val="24"/>
      <name val="ＭＳ Ｐゴシック"/>
      <family val="3"/>
      <charset val="128"/>
    </font>
    <font>
      <sz val="14"/>
      <color theme="1"/>
      <name val="ＭＳ Ｐゴシック"/>
      <family val="3"/>
      <charset val="128"/>
      <scheme val="minor"/>
    </font>
    <font>
      <sz val="14"/>
      <color theme="0" tint="-0.499984740745262"/>
      <name val="ＭＳ Ｐゴシック"/>
      <family val="3"/>
      <charset val="128"/>
    </font>
    <font>
      <b/>
      <sz val="11"/>
      <color indexed="10"/>
      <name val="MS P ゴシック"/>
      <family val="3"/>
      <charset val="128"/>
    </font>
    <font>
      <sz val="11"/>
      <color indexed="81"/>
      <name val="MS P ゴシック"/>
      <family val="3"/>
      <charset val="128"/>
    </font>
    <font>
      <sz val="14"/>
      <color indexed="10"/>
      <name val="ＭＳ Ｐゴシック"/>
      <family val="3"/>
      <charset val="128"/>
    </font>
    <font>
      <b/>
      <sz val="14"/>
      <color indexed="81"/>
      <name val="ＭＳ Ｐゴシック"/>
      <family val="3"/>
      <charset val="128"/>
    </font>
    <font>
      <b/>
      <sz val="24"/>
      <color indexed="10"/>
      <name val="ＭＳ Ｐゴシック"/>
      <family val="3"/>
      <charset val="128"/>
    </font>
    <font>
      <sz val="11"/>
      <color theme="0"/>
      <name val="ＭＳ Ｐゴシック"/>
      <family val="3"/>
      <charset val="128"/>
    </font>
    <font>
      <sz val="14"/>
      <color rgb="FFFF0000"/>
      <name val="ＭＳ Ｐゴシック"/>
      <family val="3"/>
      <charset val="128"/>
    </font>
    <font>
      <sz val="12"/>
      <color theme="0"/>
      <name val="ＭＳ Ｐ明朝"/>
      <family val="1"/>
      <charset val="128"/>
    </font>
    <font>
      <sz val="14"/>
      <color theme="0" tint="-0.249977111117893"/>
      <name val="ＭＳ Ｐゴシック"/>
      <family val="3"/>
      <charset val="128"/>
    </font>
    <font>
      <sz val="14"/>
      <color rgb="FF00FF00"/>
      <name val="ＭＳ Ｐゴシック"/>
      <family val="3"/>
      <charset val="128"/>
    </font>
    <font>
      <sz val="14"/>
      <color rgb="FFFF9900"/>
      <name val="ＭＳ Ｐゴシック"/>
      <family val="3"/>
      <charset val="128"/>
    </font>
  </fonts>
  <fills count="13">
    <fill>
      <patternFill patternType="none"/>
    </fill>
    <fill>
      <patternFill patternType="gray125"/>
    </fill>
    <fill>
      <patternFill patternType="solid">
        <fgColor rgb="FFFF66F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FFFF"/>
        <bgColor indexed="64"/>
      </patternFill>
    </fill>
    <fill>
      <patternFill patternType="solid">
        <fgColor rgb="FF00FF00"/>
        <bgColor indexed="64"/>
      </patternFill>
    </fill>
    <fill>
      <patternFill patternType="solid">
        <fgColor rgb="FFFF990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rgb="FFFF0000"/>
      </left>
      <right style="medium">
        <color rgb="FFFF0000"/>
      </right>
      <top style="medium">
        <color rgb="FFFF0000"/>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rgb="FFFF0000"/>
      </left>
      <right style="medium">
        <color rgb="FFFF0000"/>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rgb="FFFF0000"/>
      </left>
      <right style="medium">
        <color rgb="FFFF0000"/>
      </right>
      <top style="thin">
        <color indexed="64"/>
      </top>
      <bottom style="medium">
        <color rgb="FFFF0000"/>
      </bottom>
      <diagonal/>
    </border>
    <border>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rgb="FFFF0000"/>
      </left>
      <right style="medium">
        <color indexed="64"/>
      </right>
      <top style="medium">
        <color indexed="64"/>
      </top>
      <bottom style="thin">
        <color indexed="64"/>
      </bottom>
      <diagonal/>
    </border>
    <border>
      <left style="medium">
        <color rgb="FFFF0000"/>
      </left>
      <right style="medium">
        <color indexed="64"/>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theme="1"/>
      </left>
      <right style="thin">
        <color theme="1"/>
      </right>
      <top style="medium">
        <color theme="1"/>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medium">
        <color theme="1"/>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3" fillId="0" borderId="0">
      <alignment vertical="center"/>
    </xf>
  </cellStyleXfs>
  <cellXfs count="603">
    <xf numFmtId="0" fontId="0" fillId="0" borderId="0" xfId="0">
      <alignment vertical="center"/>
    </xf>
    <xf numFmtId="0" fontId="4" fillId="0" borderId="2"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0" xfId="2" applyFont="1" applyFill="1" applyBorder="1" applyAlignment="1" applyProtection="1">
      <alignment vertical="center" shrinkToFit="1"/>
    </xf>
    <xf numFmtId="0" fontId="2" fillId="0" borderId="0" xfId="3" applyFont="1" applyFill="1" applyAlignment="1" applyProtection="1">
      <alignment vertical="center"/>
    </xf>
    <xf numFmtId="0" fontId="4" fillId="0" borderId="0" xfId="3" applyFont="1" applyFill="1" applyAlignment="1" applyProtection="1">
      <alignment vertical="center"/>
    </xf>
    <xf numFmtId="0" fontId="6" fillId="0" borderId="0" xfId="3" applyFont="1" applyFill="1" applyAlignment="1" applyProtection="1">
      <alignment horizontal="center" vertical="center"/>
    </xf>
    <xf numFmtId="0" fontId="4" fillId="0" borderId="0" xfId="3" applyFont="1" applyFill="1" applyBorder="1" applyAlignment="1" applyProtection="1">
      <alignment vertical="center"/>
    </xf>
    <xf numFmtId="0" fontId="2" fillId="0" borderId="0" xfId="3" applyFont="1" applyFill="1" applyBorder="1" applyAlignment="1" applyProtection="1">
      <alignment vertical="center"/>
    </xf>
    <xf numFmtId="0" fontId="8" fillId="0" borderId="0"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178" fontId="2" fillId="0" borderId="0" xfId="1" applyNumberFormat="1" applyFont="1" applyFill="1" applyBorder="1" applyAlignment="1" applyProtection="1">
      <alignment vertical="center"/>
    </xf>
    <xf numFmtId="178" fontId="2" fillId="0" borderId="13" xfId="1" applyNumberFormat="1" applyFont="1" applyFill="1" applyBorder="1" applyAlignment="1" applyProtection="1">
      <alignment vertical="center"/>
    </xf>
    <xf numFmtId="178" fontId="7" fillId="0" borderId="21" xfId="3" applyNumberFormat="1" applyFont="1" applyFill="1" applyBorder="1" applyAlignment="1" applyProtection="1">
      <alignment horizontal="center" vertical="center" wrapText="1"/>
    </xf>
    <xf numFmtId="178" fontId="3" fillId="0" borderId="22" xfId="2" applyNumberFormat="1" applyFont="1" applyFill="1" applyBorder="1" applyAlignment="1" applyProtection="1">
      <alignment horizontal="left" vertical="center" shrinkToFit="1"/>
      <protection locked="0"/>
    </xf>
    <xf numFmtId="178" fontId="2" fillId="0" borderId="22" xfId="2" applyNumberFormat="1" applyFont="1" applyFill="1" applyBorder="1" applyAlignment="1" applyProtection="1">
      <alignment horizontal="center" vertical="center" wrapText="1"/>
      <protection locked="0"/>
    </xf>
    <xf numFmtId="180" fontId="2" fillId="0" borderId="24" xfId="3" applyNumberFormat="1" applyFont="1" applyFill="1" applyBorder="1" applyAlignment="1" applyProtection="1">
      <alignment vertical="center"/>
    </xf>
    <xf numFmtId="178" fontId="2" fillId="0" borderId="0" xfId="3" applyNumberFormat="1" applyFont="1" applyFill="1" applyAlignment="1" applyProtection="1">
      <alignment vertical="center"/>
    </xf>
    <xf numFmtId="178" fontId="7" fillId="0" borderId="26" xfId="3" applyNumberFormat="1" applyFont="1" applyFill="1" applyBorder="1" applyAlignment="1" applyProtection="1">
      <alignment horizontal="center" vertical="center" wrapText="1"/>
    </xf>
    <xf numFmtId="178" fontId="3" fillId="0" borderId="27" xfId="2" applyNumberFormat="1" applyFont="1" applyFill="1" applyBorder="1" applyAlignment="1" applyProtection="1">
      <alignment horizontal="left" vertical="center" shrinkToFit="1"/>
      <protection locked="0"/>
    </xf>
    <xf numFmtId="178" fontId="2" fillId="0" borderId="27" xfId="2" applyNumberFormat="1" applyFont="1" applyFill="1" applyBorder="1" applyAlignment="1" applyProtection="1">
      <alignment horizontal="center" vertical="center" wrapText="1"/>
      <protection locked="0"/>
    </xf>
    <xf numFmtId="180" fontId="2" fillId="0" borderId="29" xfId="3" applyNumberFormat="1" applyFont="1" applyFill="1" applyBorder="1" applyAlignment="1" applyProtection="1">
      <alignment vertical="center"/>
    </xf>
    <xf numFmtId="178" fontId="7" fillId="3" borderId="27" xfId="3" applyNumberFormat="1" applyFont="1" applyFill="1" applyBorder="1" applyAlignment="1" applyProtection="1">
      <alignment horizontal="center" vertical="center" wrapText="1"/>
    </xf>
    <xf numFmtId="178" fontId="2" fillId="0" borderId="27" xfId="2" applyNumberFormat="1" applyFont="1" applyFill="1" applyBorder="1" applyAlignment="1" applyProtection="1">
      <alignment horizontal="left" vertical="center" shrinkToFit="1"/>
      <protection locked="0"/>
    </xf>
    <xf numFmtId="178" fontId="2" fillId="0" borderId="32" xfId="2" applyNumberFormat="1" applyFont="1" applyFill="1" applyBorder="1" applyAlignment="1" applyProtection="1">
      <alignment horizontal="left" vertical="center" shrinkToFit="1"/>
      <protection locked="0"/>
    </xf>
    <xf numFmtId="178" fontId="2" fillId="0" borderId="32" xfId="2" applyNumberFormat="1" applyFont="1" applyFill="1" applyBorder="1" applyAlignment="1" applyProtection="1">
      <alignment horizontal="center" vertical="center" wrapText="1"/>
      <protection locked="0"/>
    </xf>
    <xf numFmtId="180" fontId="2" fillId="0" borderId="34" xfId="3" applyNumberFormat="1" applyFont="1" applyFill="1" applyBorder="1" applyAlignment="1" applyProtection="1">
      <alignment vertical="center"/>
    </xf>
    <xf numFmtId="178" fontId="2" fillId="0" borderId="18" xfId="1" applyNumberFormat="1" applyFont="1" applyFill="1" applyBorder="1" applyAlignment="1" applyProtection="1">
      <alignment horizontal="center" vertical="center" wrapText="1"/>
    </xf>
    <xf numFmtId="178" fontId="2" fillId="0" borderId="1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wrapText="1"/>
    </xf>
    <xf numFmtId="178" fontId="2" fillId="0" borderId="38" xfId="1" applyNumberFormat="1" applyFont="1" applyFill="1" applyBorder="1" applyAlignment="1" applyProtection="1">
      <alignment horizontal="center" vertical="center" wrapText="1"/>
      <protection locked="0"/>
    </xf>
    <xf numFmtId="178" fontId="2" fillId="0" borderId="38" xfId="1" applyNumberFormat="1" applyFont="1" applyFill="1" applyBorder="1" applyAlignment="1" applyProtection="1">
      <alignment horizontal="center" vertical="center"/>
      <protection locked="0"/>
    </xf>
    <xf numFmtId="0" fontId="2" fillId="0" borderId="0" xfId="3" applyFont="1" applyFill="1" applyAlignment="1" applyProtection="1">
      <alignment vertical="top" wrapText="1"/>
    </xf>
    <xf numFmtId="178" fontId="2" fillId="0" borderId="45" xfId="3" applyNumberFormat="1" applyFont="1" applyFill="1" applyBorder="1" applyAlignment="1" applyProtection="1">
      <alignment horizontal="center" vertical="center"/>
    </xf>
    <xf numFmtId="178" fontId="2" fillId="0" borderId="46" xfId="3" applyNumberFormat="1" applyFont="1" applyFill="1" applyBorder="1" applyAlignment="1" applyProtection="1">
      <alignment horizontal="center" vertical="center"/>
    </xf>
    <xf numFmtId="178" fontId="2" fillId="0" borderId="47" xfId="3" applyNumberFormat="1" applyFont="1" applyFill="1" applyBorder="1" applyAlignment="1" applyProtection="1">
      <alignment horizontal="center" vertical="center"/>
    </xf>
    <xf numFmtId="179" fontId="12" fillId="0" borderId="1" xfId="3" applyNumberFormat="1" applyFont="1" applyFill="1" applyBorder="1" applyAlignment="1" applyProtection="1">
      <alignment horizontal="center" vertical="center"/>
    </xf>
    <xf numFmtId="178" fontId="3" fillId="0" borderId="58" xfId="2" applyNumberFormat="1" applyFont="1" applyFill="1" applyBorder="1" applyAlignment="1" applyProtection="1">
      <alignment horizontal="left" vertical="center" shrinkToFit="1"/>
      <protection locked="0"/>
    </xf>
    <xf numFmtId="178" fontId="2" fillId="0" borderId="58" xfId="2" applyNumberFormat="1" applyFont="1" applyFill="1" applyBorder="1" applyAlignment="1" applyProtection="1">
      <alignment horizontal="center" vertical="center" wrapText="1"/>
      <protection locked="0"/>
    </xf>
    <xf numFmtId="178" fontId="2" fillId="0" borderId="62" xfId="2" applyNumberFormat="1" applyFont="1" applyFill="1" applyBorder="1" applyAlignment="1" applyProtection="1">
      <alignment horizontal="center" vertical="center" wrapText="1"/>
      <protection locked="0"/>
    </xf>
    <xf numFmtId="178" fontId="2" fillId="0" borderId="65" xfId="2" applyNumberFormat="1" applyFont="1" applyFill="1" applyBorder="1" applyAlignment="1" applyProtection="1">
      <alignment horizontal="center" vertical="center" wrapText="1"/>
      <protection locked="0"/>
    </xf>
    <xf numFmtId="178" fontId="2" fillId="0" borderId="68" xfId="1" applyNumberFormat="1" applyFont="1" applyFill="1" applyBorder="1" applyAlignment="1" applyProtection="1">
      <alignment vertical="top" wrapText="1"/>
    </xf>
    <xf numFmtId="178" fontId="2" fillId="0" borderId="68" xfId="1" applyNumberFormat="1" applyFont="1" applyFill="1" applyBorder="1" applyAlignment="1" applyProtection="1">
      <alignment vertical="top"/>
    </xf>
    <xf numFmtId="178" fontId="2" fillId="0" borderId="0" xfId="1" applyNumberFormat="1" applyFont="1" applyFill="1" applyBorder="1" applyAlignment="1" applyProtection="1">
      <alignment vertical="top" wrapText="1"/>
    </xf>
    <xf numFmtId="178" fontId="2" fillId="0" borderId="69" xfId="2" applyNumberFormat="1" applyFont="1" applyFill="1" applyBorder="1" applyAlignment="1" applyProtection="1">
      <alignment horizontal="left" vertical="center" shrinkToFit="1"/>
      <protection locked="0"/>
    </xf>
    <xf numFmtId="178" fontId="2" fillId="0" borderId="69" xfId="2" applyNumberFormat="1" applyFont="1" applyFill="1" applyBorder="1" applyAlignment="1" applyProtection="1">
      <alignment horizontal="center" vertical="center" wrapText="1"/>
      <protection locked="0"/>
    </xf>
    <xf numFmtId="178" fontId="2" fillId="0" borderId="18" xfId="2" applyNumberFormat="1" applyFont="1" applyFill="1" applyBorder="1" applyAlignment="1" applyProtection="1">
      <alignment horizontal="center" vertical="center" wrapText="1"/>
    </xf>
    <xf numFmtId="0" fontId="14"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2" fillId="0" borderId="1" xfId="3" applyFont="1" applyFill="1" applyBorder="1" applyAlignment="1" applyProtection="1">
      <alignment vertical="center"/>
      <protection locked="0"/>
    </xf>
    <xf numFmtId="0" fontId="2" fillId="0" borderId="1" xfId="3" applyFont="1" applyFill="1" applyBorder="1" applyAlignment="1" applyProtection="1">
      <alignment vertical="center"/>
    </xf>
    <xf numFmtId="0" fontId="15" fillId="0" borderId="1" xfId="3" applyFont="1" applyFill="1" applyBorder="1" applyAlignment="1" applyProtection="1">
      <alignment horizontal="center" vertical="center"/>
    </xf>
    <xf numFmtId="0" fontId="2" fillId="0" borderId="0" xfId="3" applyFont="1" applyFill="1" applyBorder="1" applyAlignment="1" applyProtection="1">
      <alignment vertical="top" wrapText="1"/>
    </xf>
    <xf numFmtId="0" fontId="14" fillId="0" borderId="0" xfId="3" applyFont="1" applyFill="1" applyAlignment="1" applyProtection="1">
      <alignment vertical="center"/>
    </xf>
    <xf numFmtId="178" fontId="12" fillId="0" borderId="1" xfId="3" applyNumberFormat="1" applyFont="1" applyFill="1" applyBorder="1" applyAlignment="1" applyProtection="1">
      <alignment vertical="center"/>
    </xf>
    <xf numFmtId="178" fontId="12" fillId="0" borderId="1" xfId="3" applyNumberFormat="1"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4" xfId="3" applyFont="1" applyFill="1" applyBorder="1" applyAlignment="1" applyProtection="1">
      <alignment horizontal="center" vertical="center"/>
    </xf>
    <xf numFmtId="178" fontId="7" fillId="3" borderId="22" xfId="3" applyNumberFormat="1" applyFont="1" applyFill="1" applyBorder="1" applyAlignment="1" applyProtection="1">
      <alignment horizontal="center" vertical="center" wrapText="1"/>
    </xf>
    <xf numFmtId="178" fontId="7" fillId="3" borderId="32" xfId="3" applyNumberFormat="1" applyFont="1" applyFill="1" applyBorder="1" applyAlignment="1" applyProtection="1">
      <alignment horizontal="center" vertical="center" wrapText="1"/>
    </xf>
    <xf numFmtId="182" fontId="7" fillId="3" borderId="57" xfId="3" applyNumberFormat="1" applyFont="1" applyFill="1" applyBorder="1" applyAlignment="1" applyProtection="1">
      <alignment horizontal="center" vertical="center" wrapText="1"/>
    </xf>
    <xf numFmtId="182" fontId="7" fillId="3" borderId="61" xfId="3" applyNumberFormat="1" applyFont="1" applyFill="1" applyBorder="1" applyAlignment="1" applyProtection="1">
      <alignment horizontal="center" vertical="center" wrapText="1"/>
    </xf>
    <xf numFmtId="182" fontId="7" fillId="3" borderId="69" xfId="3" applyNumberFormat="1" applyFont="1" applyFill="1" applyBorder="1" applyAlignment="1" applyProtection="1">
      <alignment horizontal="center" vertical="center" wrapText="1"/>
    </xf>
    <xf numFmtId="178" fontId="2" fillId="0" borderId="8" xfId="1" applyNumberFormat="1" applyFont="1" applyFill="1" applyBorder="1" applyAlignment="1" applyProtection="1">
      <alignment vertical="center"/>
    </xf>
    <xf numFmtId="178" fontId="2" fillId="0" borderId="13" xfId="1" applyNumberFormat="1" applyFont="1" applyFill="1" applyBorder="1" applyAlignment="1" applyProtection="1">
      <alignment vertical="top" wrapText="1"/>
    </xf>
    <xf numFmtId="178" fontId="2" fillId="0" borderId="78" xfId="2" applyNumberFormat="1" applyFont="1" applyFill="1" applyBorder="1" applyAlignment="1" applyProtection="1">
      <alignment horizontal="center" vertical="center" wrapText="1"/>
      <protection locked="0"/>
    </xf>
    <xf numFmtId="178" fontId="2" fillId="0" borderId="60" xfId="2" applyNumberFormat="1" applyFont="1" applyFill="1" applyBorder="1" applyAlignment="1" applyProtection="1">
      <alignment horizontal="center" vertical="center" wrapText="1"/>
      <protection locked="0"/>
    </xf>
    <xf numFmtId="178" fontId="2" fillId="0" borderId="79" xfId="2" applyNumberFormat="1" applyFont="1" applyFill="1" applyBorder="1" applyAlignment="1" applyProtection="1">
      <alignment horizontal="center" vertical="center" wrapText="1"/>
      <protection locked="0"/>
    </xf>
    <xf numFmtId="178" fontId="2" fillId="0" borderId="35" xfId="1" applyNumberFormat="1" applyFont="1" applyFill="1" applyBorder="1" applyAlignment="1" applyProtection="1">
      <alignment horizontal="center" vertical="center"/>
    </xf>
    <xf numFmtId="178" fontId="2" fillId="0" borderId="35" xfId="1" applyNumberFormat="1" applyFont="1" applyFill="1" applyBorder="1" applyAlignment="1" applyProtection="1">
      <alignment horizontal="center" vertical="center"/>
      <protection locked="0"/>
    </xf>
    <xf numFmtId="178" fontId="2" fillId="3" borderId="39" xfId="1" applyNumberFormat="1" applyFont="1" applyFill="1" applyBorder="1" applyAlignment="1" applyProtection="1">
      <alignment horizontal="center" vertical="center"/>
      <protection locked="0"/>
    </xf>
    <xf numFmtId="0" fontId="2" fillId="0" borderId="13" xfId="3" applyFont="1" applyFill="1" applyBorder="1" applyAlignment="1" applyProtection="1">
      <alignment vertical="center"/>
    </xf>
    <xf numFmtId="180" fontId="2" fillId="0" borderId="0" xfId="3" applyNumberFormat="1" applyFont="1" applyFill="1" applyAlignment="1" applyProtection="1">
      <alignment vertical="center"/>
    </xf>
    <xf numFmtId="0" fontId="17" fillId="0" borderId="0" xfId="3" applyFont="1" applyFill="1" applyAlignment="1" applyProtection="1">
      <alignment vertical="center"/>
    </xf>
    <xf numFmtId="178" fontId="17" fillId="0" borderId="0" xfId="3" applyNumberFormat="1" applyFont="1" applyFill="1" applyAlignment="1" applyProtection="1">
      <alignment vertical="center"/>
    </xf>
    <xf numFmtId="180" fontId="17" fillId="0" borderId="0" xfId="3" applyNumberFormat="1" applyFont="1" applyFill="1" applyAlignment="1" applyProtection="1">
      <alignment vertical="center"/>
    </xf>
    <xf numFmtId="0" fontId="17" fillId="0" borderId="0" xfId="3" quotePrefix="1" applyFont="1" applyFill="1" applyAlignment="1" applyProtection="1">
      <alignment vertical="center" wrapText="1"/>
    </xf>
    <xf numFmtId="180" fontId="2" fillId="0" borderId="80" xfId="3" quotePrefix="1" applyNumberFormat="1" applyFont="1" applyFill="1" applyBorder="1" applyAlignment="1" applyProtection="1">
      <alignment vertical="center"/>
    </xf>
    <xf numFmtId="180" fontId="2" fillId="0" borderId="24" xfId="3" quotePrefix="1" applyNumberFormat="1" applyFont="1" applyFill="1" applyBorder="1" applyAlignment="1" applyProtection="1">
      <alignment vertical="center"/>
    </xf>
    <xf numFmtId="0" fontId="2" fillId="4" borderId="0" xfId="3" applyFont="1" applyFill="1" applyAlignment="1" applyProtection="1">
      <alignment vertical="center"/>
    </xf>
    <xf numFmtId="0" fontId="7" fillId="0" borderId="1"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xf>
    <xf numFmtId="0" fontId="11" fillId="0" borderId="0" xfId="3" applyFont="1" applyFill="1" applyAlignment="1" applyProtection="1">
      <alignment horizontal="left" vertical="center"/>
    </xf>
    <xf numFmtId="0" fontId="11" fillId="0" borderId="0" xfId="3" applyFont="1" applyFill="1" applyAlignment="1" applyProtection="1">
      <alignment vertical="center"/>
    </xf>
    <xf numFmtId="0" fontId="4" fillId="0" borderId="1" xfId="3" applyFont="1" applyFill="1" applyBorder="1" applyAlignment="1" applyProtection="1">
      <alignment horizontal="center" vertical="center"/>
    </xf>
    <xf numFmtId="0" fontId="4" fillId="0" borderId="46" xfId="3"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xf>
    <xf numFmtId="3" fontId="4" fillId="0" borderId="84" xfId="3" applyNumberFormat="1" applyFont="1" applyFill="1" applyBorder="1" applyAlignment="1" applyProtection="1">
      <alignment vertical="center" shrinkToFit="1"/>
    </xf>
    <xf numFmtId="3" fontId="22" fillId="3" borderId="83" xfId="3" applyNumberFormat="1" applyFont="1" applyFill="1" applyBorder="1" applyAlignment="1" applyProtection="1">
      <alignment vertical="center" shrinkToFit="1"/>
    </xf>
    <xf numFmtId="3" fontId="22" fillId="3" borderId="84" xfId="3" applyNumberFormat="1" applyFont="1" applyFill="1" applyBorder="1" applyAlignment="1" applyProtection="1">
      <alignment vertical="center" shrinkToFit="1"/>
    </xf>
    <xf numFmtId="3" fontId="22" fillId="3" borderId="85" xfId="3" applyNumberFormat="1" applyFont="1" applyFill="1" applyBorder="1" applyAlignment="1" applyProtection="1">
      <alignment vertical="center" shrinkToFit="1"/>
    </xf>
    <xf numFmtId="3" fontId="22" fillId="3" borderId="46" xfId="3" applyNumberFormat="1" applyFont="1" applyFill="1" applyBorder="1" applyAlignment="1" applyProtection="1">
      <alignment vertical="center" shrinkToFit="1"/>
    </xf>
    <xf numFmtId="0" fontId="4" fillId="0" borderId="47" xfId="3" applyFont="1" applyFill="1" applyBorder="1" applyAlignment="1" applyProtection="1">
      <alignment vertical="center"/>
    </xf>
    <xf numFmtId="0" fontId="4" fillId="0" borderId="1" xfId="3" applyFont="1" applyFill="1" applyBorder="1" applyAlignment="1" applyProtection="1">
      <alignment vertical="center" shrinkToFit="1"/>
    </xf>
    <xf numFmtId="3" fontId="4" fillId="0" borderId="93" xfId="3" applyNumberFormat="1" applyFont="1" applyFill="1" applyBorder="1" applyAlignment="1" applyProtection="1">
      <alignment vertical="center" shrinkToFit="1"/>
    </xf>
    <xf numFmtId="3" fontId="4" fillId="0" borderId="94" xfId="3" applyNumberFormat="1" applyFont="1" applyFill="1" applyBorder="1" applyAlignment="1" applyProtection="1">
      <alignment vertical="center" shrinkToFit="1"/>
    </xf>
    <xf numFmtId="3" fontId="4" fillId="0" borderId="95" xfId="3" applyNumberFormat="1" applyFont="1" applyFill="1" applyBorder="1" applyAlignment="1" applyProtection="1">
      <alignment vertical="center" shrinkToFit="1"/>
    </xf>
    <xf numFmtId="3" fontId="4" fillId="0" borderId="1" xfId="3" applyNumberFormat="1" applyFont="1" applyFill="1" applyBorder="1" applyAlignment="1" applyProtection="1">
      <alignment vertical="center" shrinkToFit="1"/>
    </xf>
    <xf numFmtId="0" fontId="4" fillId="0" borderId="51" xfId="3" applyFont="1" applyFill="1" applyBorder="1" applyAlignment="1" applyProtection="1">
      <alignment vertical="center"/>
    </xf>
    <xf numFmtId="3" fontId="22" fillId="3" borderId="93" xfId="3" applyNumberFormat="1" applyFont="1" applyFill="1" applyBorder="1" applyAlignment="1" applyProtection="1">
      <alignment vertical="center" shrinkToFit="1"/>
    </xf>
    <xf numFmtId="3" fontId="22" fillId="3" borderId="94" xfId="3" applyNumberFormat="1" applyFont="1" applyFill="1" applyBorder="1" applyAlignment="1" applyProtection="1">
      <alignment vertical="center" shrinkToFit="1"/>
    </xf>
    <xf numFmtId="3" fontId="22" fillId="3" borderId="95" xfId="3" applyNumberFormat="1" applyFont="1" applyFill="1" applyBorder="1" applyAlignment="1" applyProtection="1">
      <alignment vertical="center" shrinkToFit="1"/>
    </xf>
    <xf numFmtId="0" fontId="4" fillId="0" borderId="90" xfId="3" applyFont="1" applyFill="1" applyBorder="1" applyAlignment="1" applyProtection="1">
      <alignment vertical="center" shrinkToFit="1"/>
    </xf>
    <xf numFmtId="3" fontId="4" fillId="0" borderId="87" xfId="3" applyNumberFormat="1" applyFont="1" applyFill="1" applyBorder="1" applyAlignment="1" applyProtection="1">
      <alignment vertical="center" shrinkToFit="1"/>
    </xf>
    <xf numFmtId="3" fontId="22" fillId="3" borderId="87" xfId="3" applyNumberFormat="1" applyFont="1" applyFill="1" applyBorder="1" applyAlignment="1" applyProtection="1">
      <alignment vertical="center" shrinkToFit="1"/>
    </xf>
    <xf numFmtId="3" fontId="22" fillId="3" borderId="88" xfId="3" applyNumberFormat="1" applyFont="1" applyFill="1" applyBorder="1" applyAlignment="1" applyProtection="1">
      <alignment vertical="center" shrinkToFit="1"/>
    </xf>
    <xf numFmtId="3" fontId="22" fillId="3" borderId="89" xfId="3" applyNumberFormat="1" applyFont="1" applyFill="1" applyBorder="1" applyAlignment="1" applyProtection="1">
      <alignment vertical="center" shrinkToFit="1"/>
    </xf>
    <xf numFmtId="0" fontId="4" fillId="0" borderId="91" xfId="3" applyFont="1" applyFill="1" applyBorder="1" applyAlignment="1" applyProtection="1">
      <alignment vertical="center"/>
    </xf>
    <xf numFmtId="181" fontId="0" fillId="0" borderId="1" xfId="0" applyNumberFormat="1" applyFill="1" applyBorder="1" applyAlignment="1" applyProtection="1">
      <alignment horizontal="center" vertical="center"/>
    </xf>
    <xf numFmtId="0" fontId="0" fillId="0" borderId="0" xfId="0" applyFill="1" applyProtection="1">
      <alignment vertical="center"/>
    </xf>
    <xf numFmtId="0" fontId="0" fillId="0" borderId="1"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0" xfId="0"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180" fontId="2" fillId="0" borderId="0" xfId="3" quotePrefix="1" applyNumberFormat="1" applyFont="1" applyFill="1" applyAlignment="1" applyProtection="1">
      <alignment vertical="center"/>
    </xf>
    <xf numFmtId="178" fontId="2" fillId="0" borderId="0" xfId="3" quotePrefix="1" applyNumberFormat="1" applyFont="1" applyFill="1" applyAlignment="1" applyProtection="1">
      <alignment vertical="center"/>
    </xf>
    <xf numFmtId="180" fontId="17" fillId="0" borderId="0" xfId="3" quotePrefix="1" applyNumberFormat="1" applyFont="1" applyFill="1" applyAlignment="1" applyProtection="1">
      <alignment vertical="center"/>
    </xf>
    <xf numFmtId="0" fontId="2" fillId="0" borderId="1" xfId="3" quotePrefix="1" applyFont="1" applyFill="1" applyBorder="1" applyAlignment="1" applyProtection="1">
      <alignment vertical="center" wrapText="1"/>
    </xf>
    <xf numFmtId="178" fontId="17" fillId="0" borderId="0" xfId="3" quotePrefix="1" applyNumberFormat="1" applyFont="1" applyFill="1" applyAlignment="1" applyProtection="1">
      <alignmen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 xfId="0" applyFill="1" applyBorder="1" applyAlignment="1" applyProtection="1">
      <alignment horizontal="center" vertical="center"/>
    </xf>
    <xf numFmtId="0" fontId="4" fillId="0" borderId="1" xfId="3" applyFont="1" applyFill="1" applyBorder="1" applyAlignment="1" applyProtection="1">
      <alignment horizontal="center" vertical="center" shrinkToFit="1"/>
    </xf>
    <xf numFmtId="0" fontId="4" fillId="0" borderId="90" xfId="3" applyFont="1" applyFill="1" applyBorder="1" applyAlignment="1" applyProtection="1">
      <alignment horizontal="center" vertical="center" shrinkToFit="1"/>
    </xf>
    <xf numFmtId="0" fontId="4" fillId="0" borderId="0" xfId="3" applyFont="1" applyFill="1" applyBorder="1" applyAlignment="1" applyProtection="1">
      <alignment horizontal="center" vertical="center"/>
    </xf>
    <xf numFmtId="3" fontId="4" fillId="0" borderId="94"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3" fontId="4" fillId="0" borderId="84" xfId="3" applyNumberFormat="1" applyFont="1" applyFill="1" applyBorder="1" applyAlignment="1" applyProtection="1">
      <alignment vertical="center" shrinkToFit="1"/>
    </xf>
    <xf numFmtId="178" fontId="4" fillId="0" borderId="46" xfId="3" applyNumberFormat="1" applyFont="1" applyFill="1" applyBorder="1" applyAlignment="1" applyProtection="1">
      <alignment vertical="center" shrinkToFit="1"/>
    </xf>
    <xf numFmtId="0" fontId="11" fillId="0" borderId="0" xfId="3" applyFont="1" applyFill="1" applyAlignment="1" applyProtection="1">
      <alignment horizontal="left" vertical="center"/>
    </xf>
    <xf numFmtId="0" fontId="7"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14" fillId="0" borderId="1" xfId="3" applyFont="1" applyFill="1" applyBorder="1" applyAlignment="1" applyProtection="1">
      <alignment horizontal="center" vertical="center"/>
    </xf>
    <xf numFmtId="178" fontId="2" fillId="0" borderId="18" xfId="1" applyNumberFormat="1" applyFont="1" applyFill="1" applyBorder="1" applyAlignment="1" applyProtection="1">
      <alignment horizontal="center" vertical="center" wrapText="1"/>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178" fontId="7" fillId="0" borderId="118" xfId="3" applyNumberFormat="1" applyFont="1" applyFill="1" applyBorder="1" applyAlignment="1" applyProtection="1">
      <alignment vertical="center" wrapText="1"/>
      <protection locked="0"/>
    </xf>
    <xf numFmtId="178" fontId="7" fillId="0" borderId="30" xfId="3" applyNumberFormat="1" applyFont="1" applyFill="1" applyBorder="1" applyAlignment="1" applyProtection="1">
      <alignment vertical="center" wrapText="1"/>
      <protection locked="0"/>
    </xf>
    <xf numFmtId="178" fontId="7" fillId="0" borderId="119" xfId="3" applyNumberFormat="1" applyFont="1" applyFill="1" applyBorder="1" applyAlignment="1" applyProtection="1">
      <alignment vertical="center" wrapText="1"/>
      <protection locked="0"/>
    </xf>
    <xf numFmtId="182" fontId="7" fillId="0" borderId="22" xfId="3" applyNumberFormat="1" applyFont="1" applyFill="1" applyBorder="1" applyAlignment="1" applyProtection="1">
      <alignment horizontal="center" vertical="center" wrapText="1"/>
      <protection locked="0"/>
    </xf>
    <xf numFmtId="182" fontId="7" fillId="0" borderId="27" xfId="3" applyNumberFormat="1" applyFont="1" applyFill="1" applyBorder="1" applyAlignment="1" applyProtection="1">
      <alignment horizontal="center" vertical="center" wrapText="1"/>
      <protection locked="0"/>
    </xf>
    <xf numFmtId="182" fontId="7" fillId="0" borderId="32" xfId="3" applyNumberFormat="1" applyFont="1" applyFill="1" applyBorder="1" applyAlignment="1" applyProtection="1">
      <alignment horizontal="center" vertical="center" wrapText="1"/>
      <protection locked="0"/>
    </xf>
    <xf numFmtId="14" fontId="3" fillId="0" borderId="0" xfId="4" applyNumberFormat="1">
      <alignment vertical="center"/>
    </xf>
    <xf numFmtId="0" fontId="3" fillId="0" borderId="0" xfId="4" applyNumberFormat="1" applyFill="1" applyBorder="1" applyAlignment="1">
      <alignment horizontal="center" vertical="center" shrinkToFit="1"/>
    </xf>
    <xf numFmtId="0" fontId="3" fillId="0" borderId="0" xfId="4">
      <alignment vertical="center"/>
    </xf>
    <xf numFmtId="0" fontId="3" fillId="0" borderId="1" xfId="4" applyBorder="1" applyAlignment="1">
      <alignment horizontal="center" vertical="center" shrinkToFit="1"/>
    </xf>
    <xf numFmtId="14" fontId="3" fillId="0" borderId="1" xfId="4" applyNumberFormat="1" applyBorder="1" applyAlignment="1">
      <alignment horizontal="center" vertical="center" shrinkToFit="1"/>
    </xf>
    <xf numFmtId="0" fontId="3" fillId="0" borderId="4" xfId="4" applyBorder="1" applyAlignment="1">
      <alignment horizontal="center" vertical="center" shrinkToFit="1"/>
    </xf>
    <xf numFmtId="14" fontId="3" fillId="0" borderId="4" xfId="4" applyNumberFormat="1" applyBorder="1" applyAlignment="1">
      <alignment horizontal="center" vertical="center" shrinkToFit="1"/>
    </xf>
    <xf numFmtId="14" fontId="3" fillId="0" borderId="0" xfId="4" applyNumberFormat="1" applyBorder="1" applyAlignment="1">
      <alignment horizontal="center" vertical="center" shrinkToFit="1"/>
    </xf>
    <xf numFmtId="0" fontId="3" fillId="0" borderId="0" xfId="4" applyBorder="1">
      <alignment vertical="center"/>
    </xf>
    <xf numFmtId="14" fontId="3" fillId="0" borderId="75" xfId="4" applyNumberFormat="1" applyBorder="1" applyAlignment="1">
      <alignment horizontal="center" vertical="center"/>
    </xf>
    <xf numFmtId="14" fontId="3" fillId="0" borderId="0" xfId="4" applyNumberFormat="1" applyBorder="1" applyAlignment="1">
      <alignment horizontal="center" vertical="center"/>
    </xf>
    <xf numFmtId="0" fontId="3" fillId="0" borderId="0" xfId="4" applyBorder="1" applyAlignment="1">
      <alignment vertical="center"/>
    </xf>
    <xf numFmtId="0" fontId="3" fillId="5" borderId="1" xfId="4" applyFill="1" applyBorder="1" applyAlignment="1">
      <alignment horizontal="center" vertical="center" shrinkToFit="1"/>
    </xf>
    <xf numFmtId="0" fontId="3" fillId="6" borderId="1" xfId="4" applyFill="1" applyBorder="1" applyAlignment="1">
      <alignment horizontal="center" vertical="center" shrinkToFit="1"/>
    </xf>
    <xf numFmtId="0" fontId="3" fillId="7" borderId="1" xfId="4" applyFill="1" applyBorder="1" applyAlignment="1">
      <alignment horizontal="center" vertical="center" shrinkToFit="1"/>
    </xf>
    <xf numFmtId="0" fontId="3" fillId="8" borderId="1" xfId="4" applyFill="1" applyBorder="1" applyAlignment="1">
      <alignment horizontal="center" vertical="center" shrinkToFit="1"/>
    </xf>
    <xf numFmtId="0" fontId="3" fillId="0" borderId="1" xfId="4" applyBorder="1" applyAlignment="1">
      <alignment vertical="center" shrinkToFit="1"/>
    </xf>
    <xf numFmtId="14" fontId="3" fillId="5" borderId="1" xfId="4" applyNumberFormat="1" applyFill="1" applyBorder="1" applyAlignment="1">
      <alignment horizontal="center" vertical="center" shrinkToFit="1"/>
    </xf>
    <xf numFmtId="14" fontId="3" fillId="6" borderId="1" xfId="4" applyNumberFormat="1" applyFill="1" applyBorder="1" applyAlignment="1">
      <alignment horizontal="center" vertical="center" shrinkToFit="1"/>
    </xf>
    <xf numFmtId="14" fontId="3" fillId="7" borderId="1" xfId="4" applyNumberFormat="1" applyFill="1" applyBorder="1" applyAlignment="1">
      <alignment horizontal="center" vertical="center" shrinkToFit="1"/>
    </xf>
    <xf numFmtId="14" fontId="3" fillId="8" borderId="1" xfId="4" applyNumberFormat="1" applyFill="1" applyBorder="1" applyAlignment="1">
      <alignment horizontal="center" vertical="center" shrinkToFit="1"/>
    </xf>
    <xf numFmtId="0" fontId="19" fillId="0" borderId="0" xfId="4" applyFont="1">
      <alignment vertical="center"/>
    </xf>
    <xf numFmtId="0" fontId="3" fillId="9" borderId="120" xfId="4" applyFill="1" applyBorder="1" applyAlignment="1">
      <alignment horizontal="center" vertical="center" shrinkToFit="1"/>
    </xf>
    <xf numFmtId="0" fontId="3" fillId="10" borderId="120" xfId="4" applyFill="1" applyBorder="1" applyAlignment="1">
      <alignment horizontal="center" vertical="center" shrinkToFit="1"/>
    </xf>
    <xf numFmtId="0" fontId="3" fillId="10" borderId="120" xfId="4" applyFill="1" applyBorder="1" applyAlignment="1">
      <alignment vertical="center" shrinkToFit="1"/>
    </xf>
    <xf numFmtId="14" fontId="3" fillId="9" borderId="1" xfId="4" applyNumberFormat="1" applyFill="1" applyBorder="1" applyAlignment="1">
      <alignment horizontal="center" vertical="center" shrinkToFit="1"/>
    </xf>
    <xf numFmtId="178" fontId="2" fillId="3" borderId="78" xfId="2" applyNumberFormat="1" applyFont="1" applyFill="1" applyBorder="1" applyAlignment="1" applyProtection="1">
      <alignment horizontal="center" vertical="center" wrapText="1"/>
      <protection locked="0"/>
    </xf>
    <xf numFmtId="178" fontId="2" fillId="3" borderId="60" xfId="2" applyNumberFormat="1" applyFont="1" applyFill="1" applyBorder="1" applyAlignment="1" applyProtection="1">
      <alignment horizontal="center" vertical="center" wrapText="1"/>
      <protection locked="0"/>
    </xf>
    <xf numFmtId="178" fontId="2" fillId="3" borderId="79" xfId="2" applyNumberFormat="1" applyFont="1" applyFill="1" applyBorder="1" applyAlignment="1" applyProtection="1">
      <alignment horizontal="center" vertical="center" wrapText="1"/>
      <protection locked="0"/>
    </xf>
    <xf numFmtId="178" fontId="2" fillId="3" borderId="35" xfId="1" applyNumberFormat="1" applyFont="1" applyFill="1" applyBorder="1" applyAlignment="1" applyProtection="1">
      <alignment horizontal="center" vertical="center"/>
      <protection locked="0"/>
    </xf>
    <xf numFmtId="178" fontId="2" fillId="3" borderId="58" xfId="2" applyNumberFormat="1" applyFont="1" applyFill="1" applyBorder="1" applyAlignment="1" applyProtection="1">
      <alignment horizontal="center" vertical="center" wrapText="1"/>
      <protection locked="0"/>
    </xf>
    <xf numFmtId="178" fontId="2" fillId="3" borderId="62" xfId="2" applyNumberFormat="1" applyFont="1" applyFill="1" applyBorder="1" applyAlignment="1" applyProtection="1">
      <alignment horizontal="center" vertical="center" wrapText="1"/>
      <protection locked="0"/>
    </xf>
    <xf numFmtId="178" fontId="2" fillId="3" borderId="27" xfId="2" applyNumberFormat="1" applyFont="1" applyFill="1" applyBorder="1" applyAlignment="1" applyProtection="1">
      <alignment horizontal="center" vertical="center" wrapText="1"/>
      <protection locked="0"/>
    </xf>
    <xf numFmtId="178" fontId="2" fillId="3" borderId="65" xfId="2" applyNumberFormat="1" applyFont="1" applyFill="1" applyBorder="1" applyAlignment="1" applyProtection="1">
      <alignment horizontal="center" vertical="center" wrapText="1"/>
      <protection locked="0"/>
    </xf>
    <xf numFmtId="178" fontId="2" fillId="3" borderId="69" xfId="2" applyNumberFormat="1" applyFont="1" applyFill="1" applyBorder="1" applyAlignment="1" applyProtection="1">
      <alignment horizontal="center" vertical="center" wrapText="1"/>
      <protection locked="0"/>
    </xf>
    <xf numFmtId="0" fontId="4" fillId="0" borderId="2" xfId="3" applyFont="1" applyFill="1" applyBorder="1" applyAlignment="1" applyProtection="1">
      <alignment vertical="center"/>
    </xf>
    <xf numFmtId="0" fontId="2" fillId="0" borderId="0" xfId="3" applyFill="1" applyAlignment="1" applyProtection="1">
      <alignment vertical="center"/>
    </xf>
    <xf numFmtId="0" fontId="2" fillId="0" borderId="1" xfId="3" applyFill="1" applyBorder="1" applyAlignment="1" applyProtection="1">
      <alignment horizontal="center" vertical="center"/>
    </xf>
    <xf numFmtId="0" fontId="2" fillId="0" borderId="0" xfId="3" applyFill="1" applyBorder="1" applyAlignment="1" applyProtection="1">
      <alignment vertical="center"/>
    </xf>
    <xf numFmtId="0" fontId="9" fillId="0" borderId="0" xfId="3" applyFont="1" applyFill="1" applyAlignment="1" applyProtection="1">
      <alignment vertical="center"/>
    </xf>
    <xf numFmtId="0" fontId="2" fillId="0" borderId="0" xfId="3" applyFill="1" applyBorder="1" applyAlignment="1" applyProtection="1">
      <alignment horizontal="center" vertical="center"/>
    </xf>
    <xf numFmtId="0" fontId="4" fillId="0" borderId="1" xfId="3" applyFont="1" applyFill="1" applyBorder="1" applyAlignment="1" applyProtection="1">
      <alignment vertical="center" shrinkToFit="1"/>
      <protection locked="0"/>
    </xf>
    <xf numFmtId="0" fontId="4" fillId="4" borderId="53" xfId="3" applyFont="1" applyFill="1" applyBorder="1" applyAlignment="1" applyProtection="1">
      <alignment vertical="center" shrinkToFit="1"/>
    </xf>
    <xf numFmtId="0" fontId="4" fillId="4" borderId="1" xfId="3" applyFont="1" applyFill="1" applyBorder="1" applyAlignment="1" applyProtection="1">
      <alignment vertical="center" shrinkToFit="1"/>
    </xf>
    <xf numFmtId="0" fontId="4" fillId="0" borderId="5" xfId="3" applyFont="1" applyFill="1" applyBorder="1" applyAlignment="1" applyProtection="1">
      <alignment vertical="center" shrinkToFit="1"/>
      <protection locked="0"/>
    </xf>
    <xf numFmtId="0" fontId="4" fillId="0" borderId="55" xfId="3" applyFont="1" applyFill="1" applyBorder="1" applyAlignment="1" applyProtection="1">
      <alignment vertical="center" shrinkToFit="1"/>
      <protection locked="0"/>
    </xf>
    <xf numFmtId="0" fontId="4" fillId="4" borderId="50" xfId="3" applyFont="1" applyFill="1" applyBorder="1" applyAlignment="1" applyProtection="1">
      <alignment vertical="center" shrinkToFit="1"/>
    </xf>
    <xf numFmtId="0" fontId="4" fillId="4" borderId="5" xfId="3" applyFont="1" applyFill="1" applyBorder="1" applyAlignment="1" applyProtection="1">
      <alignment vertical="center" shrinkToFit="1"/>
    </xf>
    <xf numFmtId="0" fontId="28" fillId="0" borderId="0" xfId="3" applyFont="1" applyFill="1" applyAlignment="1" applyProtection="1">
      <alignment vertical="center"/>
    </xf>
    <xf numFmtId="0" fontId="28" fillId="0" borderId="0" xfId="3" applyFont="1" applyFill="1" applyBorder="1" applyAlignment="1" applyProtection="1">
      <alignment vertical="center"/>
    </xf>
    <xf numFmtId="0" fontId="4" fillId="0" borderId="53" xfId="3" applyFont="1" applyFill="1" applyBorder="1" applyAlignment="1" applyProtection="1">
      <alignment horizontal="center" vertical="center" shrinkToFit="1"/>
    </xf>
    <xf numFmtId="0" fontId="4" fillId="4" borderId="53" xfId="3" applyFont="1" applyFill="1" applyBorder="1" applyAlignment="1" applyProtection="1">
      <alignment horizontal="center" vertical="center" shrinkToFit="1"/>
    </xf>
    <xf numFmtId="0" fontId="4" fillId="4" borderId="74" xfId="3" applyFont="1" applyFill="1" applyBorder="1" applyAlignment="1" applyProtection="1">
      <alignment horizontal="center" vertical="center" shrinkToFit="1"/>
    </xf>
    <xf numFmtId="0" fontId="4" fillId="11" borderId="12" xfId="3" applyFont="1" applyFill="1" applyBorder="1" applyAlignment="1" applyProtection="1">
      <alignment horizontal="center" vertical="center" shrinkToFit="1"/>
    </xf>
    <xf numFmtId="178" fontId="4" fillId="4" borderId="46" xfId="3" applyNumberFormat="1" applyFont="1" applyFill="1" applyBorder="1" applyAlignment="1" applyProtection="1">
      <alignment vertical="center" shrinkToFit="1"/>
    </xf>
    <xf numFmtId="178" fontId="4" fillId="0" borderId="42" xfId="3" applyNumberFormat="1" applyFont="1" applyFill="1" applyBorder="1" applyAlignment="1" applyProtection="1">
      <alignment vertical="center" shrinkToFit="1"/>
    </xf>
    <xf numFmtId="178" fontId="4" fillId="11" borderId="98" xfId="3" applyNumberFormat="1" applyFont="1" applyFill="1" applyBorder="1" applyAlignment="1" applyProtection="1">
      <alignment vertical="center" shrinkToFit="1"/>
    </xf>
    <xf numFmtId="178" fontId="4" fillId="11" borderId="123" xfId="3" applyNumberFormat="1" applyFont="1" applyFill="1" applyBorder="1" applyAlignment="1" applyProtection="1">
      <alignment vertical="center" shrinkToFit="1"/>
    </xf>
    <xf numFmtId="178" fontId="4" fillId="4" borderId="1" xfId="3" applyNumberFormat="1" applyFont="1" applyFill="1" applyBorder="1" applyAlignment="1" applyProtection="1">
      <alignment vertical="center" shrinkToFit="1"/>
    </xf>
    <xf numFmtId="178" fontId="4" fillId="0" borderId="5" xfId="3" applyNumberFormat="1" applyFont="1" applyFill="1" applyBorder="1" applyAlignment="1" applyProtection="1">
      <alignment vertical="center" shrinkToFit="1"/>
    </xf>
    <xf numFmtId="178" fontId="4" fillId="11" borderId="101" xfId="3" applyNumberFormat="1" applyFont="1" applyFill="1" applyBorder="1" applyAlignment="1" applyProtection="1">
      <alignment vertical="center" shrinkToFit="1"/>
    </xf>
    <xf numFmtId="178" fontId="4" fillId="11" borderId="124" xfId="3" applyNumberFormat="1" applyFont="1" applyFill="1" applyBorder="1" applyAlignment="1" applyProtection="1">
      <alignment vertical="center" shrinkToFit="1"/>
    </xf>
    <xf numFmtId="178" fontId="4" fillId="11" borderId="104" xfId="3" applyNumberFormat="1" applyFont="1" applyFill="1" applyBorder="1" applyAlignment="1" applyProtection="1">
      <alignment vertical="center" shrinkToFit="1"/>
    </xf>
    <xf numFmtId="178" fontId="4" fillId="4" borderId="103" xfId="3" applyNumberFormat="1" applyFont="1" applyFill="1" applyBorder="1" applyAlignment="1" applyProtection="1">
      <alignment vertical="center" shrinkToFit="1"/>
    </xf>
    <xf numFmtId="178" fontId="4" fillId="4" borderId="90" xfId="3" applyNumberFormat="1" applyFont="1" applyFill="1" applyBorder="1" applyAlignment="1" applyProtection="1">
      <alignment vertical="center" shrinkToFit="1"/>
    </xf>
    <xf numFmtId="178" fontId="4" fillId="0" borderId="103" xfId="3" applyNumberFormat="1" applyFont="1" applyFill="1" applyBorder="1" applyAlignment="1" applyProtection="1">
      <alignment vertical="center" shrinkToFit="1"/>
    </xf>
    <xf numFmtId="178" fontId="4" fillId="0" borderId="90" xfId="3" applyNumberFormat="1" applyFont="1" applyFill="1" applyBorder="1" applyAlignment="1" applyProtection="1">
      <alignment vertical="center" shrinkToFit="1"/>
    </xf>
    <xf numFmtId="178" fontId="4" fillId="0" borderId="91" xfId="3" applyNumberFormat="1" applyFont="1" applyFill="1" applyBorder="1" applyAlignment="1" applyProtection="1">
      <alignment vertical="center" shrinkToFit="1"/>
    </xf>
    <xf numFmtId="178" fontId="4" fillId="11" borderId="18" xfId="3" applyNumberFormat="1" applyFont="1" applyFill="1" applyBorder="1" applyAlignment="1" applyProtection="1">
      <alignment vertical="center" shrinkToFit="1"/>
    </xf>
    <xf numFmtId="178" fontId="4" fillId="11" borderId="91" xfId="3" applyNumberFormat="1" applyFont="1" applyFill="1" applyBorder="1" applyAlignment="1" applyProtection="1">
      <alignment vertical="center" shrinkToFit="1"/>
    </xf>
    <xf numFmtId="0" fontId="4" fillId="0" borderId="3" xfId="3" applyFont="1" applyFill="1" applyBorder="1" applyAlignment="1" applyProtection="1">
      <alignment horizontal="left" vertical="center" shrinkToFit="1"/>
    </xf>
    <xf numFmtId="178" fontId="4" fillId="4" borderId="3" xfId="3" applyNumberFormat="1" applyFont="1" applyFill="1" applyBorder="1" applyAlignment="1" applyProtection="1">
      <alignment vertical="center" shrinkToFit="1"/>
    </xf>
    <xf numFmtId="178" fontId="4" fillId="4" borderId="50" xfId="3" applyNumberFormat="1" applyFont="1" applyFill="1" applyBorder="1" applyAlignment="1" applyProtection="1">
      <alignment vertical="center" shrinkToFit="1"/>
    </xf>
    <xf numFmtId="178" fontId="4" fillId="11" borderId="128" xfId="3" applyNumberFormat="1" applyFont="1" applyFill="1" applyBorder="1" applyAlignment="1" applyProtection="1">
      <alignment vertical="center" shrinkToFit="1"/>
    </xf>
    <xf numFmtId="0" fontId="4" fillId="0" borderId="1" xfId="3" applyFont="1" applyFill="1" applyBorder="1" applyAlignment="1" applyProtection="1">
      <alignment horizontal="left" vertical="center" shrinkToFit="1"/>
    </xf>
    <xf numFmtId="178" fontId="4" fillId="4" borderId="5" xfId="3" applyNumberFormat="1" applyFont="1" applyFill="1" applyBorder="1" applyAlignment="1" applyProtection="1">
      <alignment vertical="center" shrinkToFit="1"/>
    </xf>
    <xf numFmtId="178" fontId="4" fillId="11" borderId="131" xfId="3" applyNumberFormat="1" applyFont="1" applyFill="1" applyBorder="1" applyAlignment="1" applyProtection="1">
      <alignment vertical="center" shrinkToFit="1"/>
    </xf>
    <xf numFmtId="0" fontId="29" fillId="0" borderId="7" xfId="3" applyFont="1" applyFill="1" applyBorder="1" applyAlignment="1" applyProtection="1">
      <alignment horizontal="left" vertical="center" shrinkToFit="1"/>
    </xf>
    <xf numFmtId="178" fontId="4" fillId="0" borderId="121" xfId="3" applyNumberFormat="1" applyFont="1" applyFill="1" applyBorder="1" applyAlignment="1" applyProtection="1">
      <alignment vertical="center" shrinkToFit="1"/>
      <protection locked="0"/>
    </xf>
    <xf numFmtId="0" fontId="4" fillId="0" borderId="7" xfId="3" applyFont="1" applyFill="1" applyBorder="1" applyAlignment="1" applyProtection="1">
      <alignment horizontal="left" vertical="center" shrinkToFit="1"/>
    </xf>
    <xf numFmtId="178" fontId="4" fillId="11" borderId="134" xfId="3" applyNumberFormat="1" applyFont="1" applyFill="1" applyBorder="1" applyAlignment="1" applyProtection="1">
      <alignment vertical="center" shrinkToFit="1"/>
    </xf>
    <xf numFmtId="0" fontId="30" fillId="0" borderId="0" xfId="3" applyFont="1" applyFill="1" applyBorder="1" applyAlignment="1" applyProtection="1">
      <alignment horizontal="center" vertical="center"/>
    </xf>
    <xf numFmtId="0" fontId="28" fillId="0" borderId="0" xfId="3" applyFont="1" applyFill="1" applyBorder="1" applyAlignment="1" applyProtection="1">
      <alignment horizontal="center" vertical="center"/>
    </xf>
    <xf numFmtId="0" fontId="28" fillId="0" borderId="0" xfId="3" applyFont="1" applyFill="1" applyBorder="1" applyAlignment="1" applyProtection="1">
      <alignment horizontal="right" vertical="center"/>
    </xf>
    <xf numFmtId="0" fontId="4" fillId="0" borderId="74" xfId="3" applyFont="1" applyFill="1" applyBorder="1" applyAlignment="1" applyProtection="1">
      <alignment horizontal="center" vertical="center" shrinkToFit="1"/>
    </xf>
    <xf numFmtId="0" fontId="4" fillId="12" borderId="12" xfId="3" applyFont="1" applyFill="1" applyBorder="1" applyAlignment="1" applyProtection="1">
      <alignment horizontal="center" vertical="center" shrinkToFit="1"/>
    </xf>
    <xf numFmtId="178" fontId="4" fillId="12" borderId="98" xfId="3" applyNumberFormat="1" applyFont="1" applyFill="1" applyBorder="1" applyAlignment="1" applyProtection="1">
      <alignment vertical="center" shrinkToFit="1"/>
    </xf>
    <xf numFmtId="178" fontId="4" fillId="12" borderId="44" xfId="3" applyNumberFormat="1" applyFont="1" applyFill="1" applyBorder="1" applyAlignment="1" applyProtection="1">
      <alignment vertical="center" shrinkToFit="1"/>
    </xf>
    <xf numFmtId="178" fontId="4" fillId="12" borderId="101" xfId="3" applyNumberFormat="1" applyFont="1" applyFill="1" applyBorder="1" applyAlignment="1" applyProtection="1">
      <alignment vertical="center" shrinkToFit="1"/>
    </xf>
    <xf numFmtId="178" fontId="4" fillId="12" borderId="136" xfId="3" applyNumberFormat="1" applyFont="1" applyFill="1" applyBorder="1" applyAlignment="1" applyProtection="1">
      <alignment vertical="center" shrinkToFit="1"/>
    </xf>
    <xf numFmtId="178" fontId="4" fillId="12" borderId="104" xfId="3" applyNumberFormat="1" applyFont="1" applyFill="1" applyBorder="1" applyAlignment="1" applyProtection="1">
      <alignment vertical="center" shrinkToFit="1"/>
    </xf>
    <xf numFmtId="178" fontId="4" fillId="12" borderId="31" xfId="3" applyNumberFormat="1" applyFont="1" applyFill="1" applyBorder="1" applyAlignment="1" applyProtection="1">
      <alignment vertical="center" shrinkToFit="1"/>
    </xf>
    <xf numFmtId="178" fontId="4" fillId="12" borderId="91" xfId="3" applyNumberFormat="1" applyFont="1" applyFill="1" applyBorder="1" applyAlignment="1" applyProtection="1">
      <alignment vertical="center" shrinkToFit="1"/>
    </xf>
    <xf numFmtId="178" fontId="4" fillId="0" borderId="50" xfId="3" applyNumberFormat="1" applyFont="1" applyFill="1" applyBorder="1" applyAlignment="1" applyProtection="1">
      <alignment vertical="center" shrinkToFit="1"/>
    </xf>
    <xf numFmtId="178" fontId="4" fillId="12" borderId="128" xfId="3" applyNumberFormat="1" applyFont="1" applyFill="1" applyBorder="1" applyAlignment="1" applyProtection="1">
      <alignment vertical="center" shrinkToFit="1"/>
    </xf>
    <xf numFmtId="178" fontId="4" fillId="12" borderId="131" xfId="3" applyNumberFormat="1" applyFont="1" applyFill="1" applyBorder="1" applyAlignment="1" applyProtection="1">
      <alignment vertical="center" shrinkToFit="1"/>
    </xf>
    <xf numFmtId="178" fontId="4" fillId="12" borderId="134" xfId="3" applyNumberFormat="1" applyFont="1" applyFill="1" applyBorder="1" applyAlignment="1" applyProtection="1">
      <alignment vertical="center" shrinkToFit="1"/>
    </xf>
    <xf numFmtId="0" fontId="31" fillId="4" borderId="46" xfId="3" applyFont="1" applyFill="1" applyBorder="1" applyAlignment="1" applyProtection="1">
      <alignment vertical="center" shrinkToFit="1"/>
    </xf>
    <xf numFmtId="178" fontId="31" fillId="4" borderId="46" xfId="3" applyNumberFormat="1" applyFont="1" applyFill="1" applyBorder="1" applyAlignment="1" applyProtection="1">
      <alignment vertical="center" shrinkToFit="1"/>
    </xf>
    <xf numFmtId="178" fontId="31" fillId="4" borderId="47" xfId="3" applyNumberFormat="1" applyFont="1" applyFill="1" applyBorder="1" applyAlignment="1" applyProtection="1">
      <alignment vertical="center" shrinkToFit="1"/>
    </xf>
    <xf numFmtId="178" fontId="4" fillId="11" borderId="46" xfId="3" applyNumberFormat="1" applyFont="1" applyFill="1" applyBorder="1" applyAlignment="1" applyProtection="1">
      <alignment vertical="center" shrinkToFit="1"/>
    </xf>
    <xf numFmtId="178" fontId="4" fillId="11" borderId="47" xfId="3" applyNumberFormat="1" applyFont="1" applyFill="1" applyBorder="1" applyAlignment="1" applyProtection="1">
      <alignment vertical="center" shrinkToFit="1"/>
    </xf>
    <xf numFmtId="0" fontId="31" fillId="4" borderId="1" xfId="3" applyFont="1" applyFill="1" applyBorder="1" applyAlignment="1" applyProtection="1">
      <alignment vertical="center" shrinkToFit="1"/>
    </xf>
    <xf numFmtId="178" fontId="31" fillId="4" borderId="1" xfId="3" applyNumberFormat="1" applyFont="1" applyFill="1" applyBorder="1" applyAlignment="1" applyProtection="1">
      <alignment vertical="center" shrinkToFit="1"/>
    </xf>
    <xf numFmtId="178" fontId="31" fillId="4" borderId="51" xfId="3" applyNumberFormat="1" applyFont="1" applyFill="1" applyBorder="1" applyAlignment="1" applyProtection="1">
      <alignment vertical="center" shrinkToFit="1"/>
    </xf>
    <xf numFmtId="178" fontId="4" fillId="11" borderId="1" xfId="3" applyNumberFormat="1" applyFont="1" applyFill="1" applyBorder="1" applyAlignment="1" applyProtection="1">
      <alignment vertical="center" shrinkToFit="1"/>
    </xf>
    <xf numFmtId="178" fontId="4" fillId="11" borderId="51" xfId="3" applyNumberFormat="1" applyFont="1" applyFill="1" applyBorder="1" applyAlignment="1" applyProtection="1">
      <alignment vertical="center" shrinkToFit="1"/>
    </xf>
    <xf numFmtId="0" fontId="31" fillId="4" borderId="90" xfId="3" applyFont="1" applyFill="1" applyBorder="1" applyAlignment="1" applyProtection="1">
      <alignment horizontal="center" vertical="center" shrinkToFit="1"/>
    </xf>
    <xf numFmtId="178" fontId="31" fillId="4" borderId="103" xfId="3" applyNumberFormat="1" applyFont="1" applyFill="1" applyBorder="1" applyAlignment="1" applyProtection="1">
      <alignment vertical="center" shrinkToFit="1"/>
    </xf>
    <xf numFmtId="178" fontId="31" fillId="4" borderId="90" xfId="3" applyNumberFormat="1" applyFont="1" applyFill="1" applyBorder="1" applyAlignment="1" applyProtection="1">
      <alignment vertical="center" shrinkToFit="1"/>
    </xf>
    <xf numFmtId="178" fontId="31" fillId="4" borderId="91" xfId="3" applyNumberFormat="1" applyFont="1" applyFill="1" applyBorder="1" applyAlignment="1" applyProtection="1">
      <alignment vertical="center" shrinkToFit="1"/>
    </xf>
    <xf numFmtId="178" fontId="4" fillId="11" borderId="90" xfId="3" applyNumberFormat="1" applyFont="1" applyFill="1" applyBorder="1" applyAlignment="1" applyProtection="1">
      <alignment vertical="center" shrinkToFit="1"/>
    </xf>
    <xf numFmtId="0" fontId="31" fillId="4" borderId="1" xfId="3" applyFont="1" applyFill="1" applyBorder="1" applyAlignment="1" applyProtection="1">
      <alignment horizontal="left" vertical="center" shrinkToFit="1"/>
    </xf>
    <xf numFmtId="178" fontId="32" fillId="11" borderId="131" xfId="3" applyNumberFormat="1" applyFont="1" applyFill="1" applyBorder="1" applyAlignment="1" applyProtection="1">
      <alignment vertical="center" shrinkToFit="1"/>
    </xf>
    <xf numFmtId="0" fontId="31" fillId="4" borderId="7" xfId="3" applyFont="1" applyFill="1" applyBorder="1" applyAlignment="1" applyProtection="1">
      <alignment horizontal="left" vertical="center" shrinkToFit="1"/>
    </xf>
    <xf numFmtId="0" fontId="31" fillId="4" borderId="53" xfId="3" applyFont="1" applyFill="1" applyBorder="1" applyAlignment="1" applyProtection="1">
      <alignment horizontal="center" vertical="center" shrinkToFit="1"/>
    </xf>
    <xf numFmtId="178" fontId="4" fillId="4" borderId="42" xfId="3" applyNumberFormat="1" applyFont="1" applyFill="1" applyBorder="1" applyAlignment="1" applyProtection="1">
      <alignment vertical="center" shrinkToFit="1"/>
    </xf>
    <xf numFmtId="178" fontId="4" fillId="12" borderId="45" xfId="3" applyNumberFormat="1" applyFont="1" applyFill="1" applyBorder="1" applyAlignment="1" applyProtection="1">
      <alignment vertical="center" shrinkToFit="1"/>
    </xf>
    <xf numFmtId="178" fontId="4" fillId="12" borderId="47" xfId="3" applyNumberFormat="1" applyFont="1" applyFill="1" applyBorder="1" applyAlignment="1" applyProtection="1">
      <alignment vertical="center" shrinkToFit="1"/>
    </xf>
    <xf numFmtId="178" fontId="4" fillId="12" borderId="92" xfId="3" applyNumberFormat="1" applyFont="1" applyFill="1" applyBorder="1" applyAlignment="1" applyProtection="1">
      <alignment vertical="center" shrinkToFit="1"/>
    </xf>
    <xf numFmtId="178" fontId="4" fillId="12" borderId="51" xfId="3" applyNumberFormat="1" applyFont="1" applyFill="1" applyBorder="1" applyAlignment="1" applyProtection="1">
      <alignment vertical="center" shrinkToFit="1"/>
    </xf>
    <xf numFmtId="178" fontId="4" fillId="12" borderId="86" xfId="3" applyNumberFormat="1" applyFont="1" applyFill="1" applyBorder="1" applyAlignment="1" applyProtection="1">
      <alignment vertical="center" shrinkToFit="1"/>
    </xf>
    <xf numFmtId="178" fontId="31" fillId="4" borderId="3" xfId="3" applyNumberFormat="1" applyFont="1" applyFill="1" applyBorder="1" applyAlignment="1" applyProtection="1">
      <alignment vertical="center" shrinkToFit="1"/>
    </xf>
    <xf numFmtId="178" fontId="31" fillId="4" borderId="5" xfId="3" applyNumberFormat="1" applyFont="1" applyFill="1" applyBorder="1" applyAlignment="1" applyProtection="1">
      <alignment vertical="center" shrinkToFit="1"/>
    </xf>
    <xf numFmtId="178" fontId="33" fillId="12" borderId="131" xfId="3" applyNumberFormat="1" applyFont="1" applyFill="1" applyBorder="1" applyAlignment="1" applyProtection="1">
      <alignment vertical="center" shrinkToFit="1"/>
    </xf>
    <xf numFmtId="0" fontId="4" fillId="0" borderId="0" xfId="3" applyFont="1" applyFill="1" applyBorder="1" applyAlignment="1" applyProtection="1">
      <alignment horizontal="center" vertical="center" shrinkToFit="1"/>
    </xf>
    <xf numFmtId="178" fontId="4" fillId="4" borderId="47" xfId="3" applyNumberFormat="1" applyFont="1" applyFill="1" applyBorder="1" applyAlignment="1" applyProtection="1">
      <alignment vertical="center" shrinkToFit="1"/>
    </xf>
    <xf numFmtId="178" fontId="4" fillId="4" borderId="51" xfId="3" applyNumberFormat="1" applyFont="1" applyFill="1" applyBorder="1" applyAlignment="1" applyProtection="1">
      <alignment vertical="center" shrinkToFit="1"/>
    </xf>
    <xf numFmtId="178" fontId="4" fillId="4" borderId="91" xfId="3" applyNumberFormat="1" applyFont="1" applyFill="1" applyBorder="1" applyAlignment="1" applyProtection="1">
      <alignment vertical="center" shrinkToFit="1"/>
    </xf>
    <xf numFmtId="14" fontId="3" fillId="8" borderId="1" xfId="4" applyNumberFormat="1" applyFill="1" applyBorder="1" applyAlignment="1">
      <alignment vertical="center" shrinkToFit="1"/>
    </xf>
    <xf numFmtId="178" fontId="2" fillId="3" borderId="23" xfId="2" applyNumberFormat="1" applyFont="1" applyFill="1" applyBorder="1" applyAlignment="1" applyProtection="1">
      <alignment horizontal="center" vertical="center" wrapText="1"/>
      <protection locked="0"/>
    </xf>
    <xf numFmtId="178" fontId="2" fillId="3" borderId="28" xfId="2" applyNumberFormat="1" applyFont="1" applyFill="1" applyBorder="1" applyAlignment="1" applyProtection="1">
      <alignment horizontal="center" vertical="center" wrapText="1"/>
      <protection locked="0"/>
    </xf>
    <xf numFmtId="178" fontId="2" fillId="3" borderId="33" xfId="2" applyNumberFormat="1" applyFont="1" applyFill="1" applyBorder="1" applyAlignment="1" applyProtection="1">
      <alignment horizontal="center" vertical="center" wrapText="1"/>
      <protection locked="0"/>
    </xf>
    <xf numFmtId="178" fontId="12" fillId="3" borderId="51" xfId="3" applyNumberFormat="1" applyFont="1" applyFill="1" applyBorder="1" applyAlignment="1" applyProtection="1">
      <alignment horizontal="center" vertical="center"/>
      <protection locked="0"/>
    </xf>
    <xf numFmtId="178" fontId="2" fillId="3" borderId="59" xfId="2" applyNumberFormat="1" applyFont="1" applyFill="1" applyBorder="1" applyAlignment="1" applyProtection="1">
      <alignment horizontal="center" vertical="center" wrapText="1"/>
      <protection locked="0"/>
    </xf>
    <xf numFmtId="178" fontId="2" fillId="3" borderId="63" xfId="2" applyNumberFormat="1" applyFont="1" applyFill="1" applyBorder="1" applyAlignment="1" applyProtection="1">
      <alignment horizontal="center" vertical="center" wrapText="1"/>
      <protection locked="0"/>
    </xf>
    <xf numFmtId="178" fontId="2" fillId="3" borderId="66" xfId="2" applyNumberFormat="1" applyFont="1" applyFill="1" applyBorder="1" applyAlignment="1" applyProtection="1">
      <alignment horizontal="center" vertical="center" wrapText="1"/>
      <protection locked="0"/>
    </xf>
    <xf numFmtId="178" fontId="2" fillId="3" borderId="76" xfId="2" applyNumberFormat="1" applyFont="1" applyFill="1" applyBorder="1" applyAlignment="1" applyProtection="1">
      <alignment horizontal="center" vertical="center" wrapText="1"/>
      <protection locked="0"/>
    </xf>
    <xf numFmtId="178" fontId="2" fillId="3" borderId="77" xfId="2" applyNumberFormat="1" applyFont="1" applyFill="1" applyBorder="1" applyAlignment="1" applyProtection="1">
      <alignment horizontal="center" vertical="center" wrapText="1"/>
      <protection locked="0"/>
    </xf>
    <xf numFmtId="178" fontId="2" fillId="3" borderId="72" xfId="2" applyNumberFormat="1" applyFont="1" applyFill="1" applyBorder="1" applyAlignment="1" applyProtection="1">
      <alignment horizontal="center" vertical="center" wrapText="1"/>
      <protection locked="0"/>
    </xf>
    <xf numFmtId="179" fontId="12" fillId="3" borderId="1" xfId="3" applyNumberFormat="1" applyFont="1" applyFill="1" applyBorder="1" applyAlignment="1" applyProtection="1">
      <alignment horizontal="center" vertical="center"/>
      <protection locked="0"/>
    </xf>
    <xf numFmtId="178" fontId="2" fillId="3" borderId="18" xfId="2" applyNumberFormat="1" applyFont="1" applyFill="1" applyBorder="1" applyAlignment="1" applyProtection="1">
      <alignment horizontal="center" vertical="center" wrapText="1"/>
      <protection locked="0"/>
    </xf>
    <xf numFmtId="0" fontId="2" fillId="0" borderId="1" xfId="3" applyFont="1" applyFill="1" applyBorder="1" applyAlignment="1" applyProtection="1">
      <alignment horizontal="center" vertical="center"/>
    </xf>
    <xf numFmtId="3" fontId="4" fillId="0" borderId="94" xfId="3" applyNumberFormat="1" applyFont="1" applyFill="1" applyBorder="1" applyAlignment="1" applyProtection="1">
      <alignment vertical="center" shrinkToFit="1"/>
    </xf>
    <xf numFmtId="3" fontId="4" fillId="0" borderId="88" xfId="3" applyNumberFormat="1" applyFont="1" applyFill="1" applyBorder="1" applyAlignment="1" applyProtection="1">
      <alignment vertical="center" shrinkToFit="1"/>
    </xf>
    <xf numFmtId="178" fontId="4" fillId="0" borderId="1"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shrinkToFit="1"/>
    </xf>
    <xf numFmtId="0" fontId="4" fillId="0" borderId="0" xfId="3" applyFont="1" applyFill="1" applyBorder="1" applyAlignment="1" applyProtection="1">
      <alignment horizontal="center" vertical="center"/>
    </xf>
    <xf numFmtId="0" fontId="2" fillId="0" borderId="1" xfId="3" applyFill="1" applyBorder="1" applyAlignment="1" applyProtection="1">
      <alignment horizontal="center" vertical="center"/>
    </xf>
    <xf numFmtId="0" fontId="4" fillId="0" borderId="74" xfId="3" applyFont="1" applyFill="1" applyBorder="1" applyAlignment="1" applyProtection="1">
      <alignment horizontal="center" vertical="center" shrinkToFit="1"/>
    </xf>
    <xf numFmtId="3" fontId="22" fillId="3" borderId="90" xfId="3" applyNumberFormat="1" applyFont="1" applyFill="1" applyBorder="1" applyAlignment="1" applyProtection="1">
      <alignment vertical="center" shrinkToFit="1"/>
    </xf>
    <xf numFmtId="0" fontId="4" fillId="4" borderId="1" xfId="3" applyFont="1" applyFill="1" applyBorder="1" applyAlignment="1" applyProtection="1">
      <alignment horizontal="left" vertical="center" shrinkToFit="1"/>
    </xf>
    <xf numFmtId="0" fontId="4" fillId="4" borderId="7" xfId="3" applyFont="1" applyFill="1" applyBorder="1" applyAlignment="1" applyProtection="1">
      <alignment horizontal="left" vertical="center" shrinkToFit="1"/>
    </xf>
    <xf numFmtId="0" fontId="3" fillId="0" borderId="0" xfId="4" applyAlignment="1">
      <alignment horizontal="center" vertical="center" shrinkToFit="1"/>
    </xf>
    <xf numFmtId="0" fontId="3" fillId="0" borderId="75" xfId="4" applyBorder="1">
      <alignment vertical="center"/>
    </xf>
    <xf numFmtId="14" fontId="3" fillId="0" borderId="0" xfId="4" applyNumberFormat="1" applyAlignment="1">
      <alignment horizontal="center" vertical="center"/>
    </xf>
    <xf numFmtId="0" fontId="4" fillId="0" borderId="51" xfId="3" applyFont="1" applyFill="1" applyBorder="1" applyAlignment="1" applyProtection="1">
      <alignment vertical="center" wrapText="1"/>
      <protection locked="0"/>
    </xf>
    <xf numFmtId="0" fontId="4" fillId="0" borderId="91" xfId="3" applyFont="1" applyFill="1" applyBorder="1" applyAlignment="1" applyProtection="1">
      <alignment vertical="center" wrapText="1"/>
      <protection locked="0"/>
    </xf>
    <xf numFmtId="0" fontId="4" fillId="0" borderId="20" xfId="3" applyFont="1" applyFill="1" applyBorder="1" applyAlignment="1" applyProtection="1">
      <alignment horizontal="center" vertical="center" textRotation="255"/>
    </xf>
    <xf numFmtId="0" fontId="4" fillId="0" borderId="25" xfId="3" applyFont="1" applyFill="1" applyBorder="1" applyAlignment="1" applyProtection="1">
      <alignment horizontal="center" vertical="center" textRotation="255"/>
    </xf>
    <xf numFmtId="0" fontId="4" fillId="0" borderId="31" xfId="3" applyFont="1" applyFill="1" applyBorder="1" applyAlignment="1" applyProtection="1">
      <alignment horizontal="center" vertical="center" textRotation="255"/>
    </xf>
    <xf numFmtId="0" fontId="4" fillId="0" borderId="86" xfId="3" applyFont="1" applyFill="1" applyBorder="1" applyAlignment="1" applyProtection="1">
      <alignment horizontal="center" vertical="center" shrinkToFit="1"/>
    </xf>
    <xf numFmtId="0" fontId="4" fillId="0" borderId="90" xfId="3" applyFont="1" applyFill="1" applyBorder="1" applyAlignment="1" applyProtection="1">
      <alignment horizontal="center" vertical="center" shrinkToFit="1"/>
    </xf>
    <xf numFmtId="0" fontId="4" fillId="0" borderId="8" xfId="3" applyFont="1" applyFill="1" applyBorder="1" applyAlignment="1" applyProtection="1">
      <alignment horizontal="center" vertical="center" shrinkToFit="1"/>
    </xf>
    <xf numFmtId="0" fontId="4" fillId="0" borderId="68" xfId="3" applyFont="1" applyFill="1" applyBorder="1" applyAlignment="1" applyProtection="1">
      <alignment horizontal="center" vertical="center" shrinkToFit="1"/>
    </xf>
    <xf numFmtId="0" fontId="4" fillId="0" borderId="9" xfId="3" applyFont="1" applyFill="1" applyBorder="1" applyAlignment="1" applyProtection="1">
      <alignment horizontal="center" vertical="center" shrinkToFit="1"/>
    </xf>
    <xf numFmtId="0" fontId="4" fillId="0" borderId="13" xfId="3" applyFont="1" applyFill="1" applyBorder="1" applyAlignment="1" applyProtection="1">
      <alignment horizontal="center" vertical="center" shrinkToFit="1"/>
    </xf>
    <xf numFmtId="0" fontId="4" fillId="0" borderId="0" xfId="3" applyFont="1" applyFill="1" applyBorder="1" applyAlignment="1" applyProtection="1">
      <alignment horizontal="center" vertical="center" shrinkToFit="1"/>
    </xf>
    <xf numFmtId="0" fontId="4" fillId="0" borderId="14" xfId="3" applyFont="1" applyFill="1" applyBorder="1" applyAlignment="1" applyProtection="1">
      <alignment horizontal="center" vertical="center" shrinkToFit="1"/>
    </xf>
    <xf numFmtId="0" fontId="4" fillId="0" borderId="10" xfId="3" applyFont="1" applyFill="1" applyBorder="1" applyAlignment="1" applyProtection="1">
      <alignment vertical="center" shrinkToFit="1"/>
    </xf>
    <xf numFmtId="0" fontId="4" fillId="0" borderId="15" xfId="3" applyFont="1" applyFill="1" applyBorder="1" applyAlignment="1" applyProtection="1">
      <alignment vertical="center" shrinkToFit="1"/>
    </xf>
    <xf numFmtId="3" fontId="4" fillId="0" borderId="111" xfId="3" applyNumberFormat="1" applyFont="1" applyFill="1" applyBorder="1" applyAlignment="1" applyProtection="1">
      <alignment vertical="center" shrinkToFit="1"/>
    </xf>
    <xf numFmtId="3" fontId="4" fillId="0" borderId="114" xfId="3" applyNumberFormat="1" applyFont="1" applyFill="1" applyBorder="1" applyAlignment="1" applyProtection="1">
      <alignment vertical="center" shrinkToFit="1"/>
    </xf>
    <xf numFmtId="3" fontId="4" fillId="0" borderId="112" xfId="3" applyNumberFormat="1" applyFont="1" applyFill="1" applyBorder="1" applyAlignment="1" applyProtection="1">
      <alignment vertical="center" shrinkToFit="1"/>
    </xf>
    <xf numFmtId="3" fontId="4" fillId="0" borderId="115" xfId="3" applyNumberFormat="1" applyFont="1" applyFill="1" applyBorder="1" applyAlignment="1" applyProtection="1">
      <alignment vertical="center" shrinkToFit="1"/>
    </xf>
    <xf numFmtId="3" fontId="4" fillId="0" borderId="113" xfId="3" applyNumberFormat="1" applyFont="1" applyFill="1" applyBorder="1" applyAlignment="1" applyProtection="1">
      <alignment vertical="center" shrinkToFit="1"/>
    </xf>
    <xf numFmtId="3" fontId="4" fillId="0" borderId="116" xfId="3" applyNumberFormat="1" applyFont="1" applyFill="1" applyBorder="1" applyAlignment="1" applyProtection="1">
      <alignment vertical="center" shrinkToFit="1"/>
    </xf>
    <xf numFmtId="3" fontId="4" fillId="0" borderId="117" xfId="3" applyNumberFormat="1" applyFont="1" applyFill="1" applyBorder="1" applyAlignment="1" applyProtection="1">
      <alignment vertical="center" shrinkToFit="1"/>
    </xf>
    <xf numFmtId="0" fontId="4" fillId="0" borderId="11" xfId="3" applyFont="1" applyFill="1" applyBorder="1" applyAlignment="1" applyProtection="1">
      <alignment vertical="center"/>
    </xf>
    <xf numFmtId="0" fontId="4" fillId="0" borderId="16" xfId="3" applyFont="1" applyFill="1" applyBorder="1" applyAlignment="1" applyProtection="1">
      <alignment vertical="center"/>
    </xf>
    <xf numFmtId="0" fontId="4" fillId="0" borderId="1" xfId="3" applyFont="1" applyFill="1" applyBorder="1" applyAlignment="1" applyProtection="1">
      <alignment horizontal="center" vertical="center"/>
    </xf>
    <xf numFmtId="0" fontId="4" fillId="0" borderId="90" xfId="3" applyFont="1" applyFill="1" applyBorder="1" applyAlignment="1" applyProtection="1">
      <alignment horizontal="center" vertical="center"/>
    </xf>
    <xf numFmtId="0" fontId="4" fillId="3" borderId="53" xfId="3" applyFont="1" applyFill="1" applyBorder="1" applyAlignment="1" applyProtection="1">
      <alignment horizontal="center" vertical="center" shrinkToFit="1"/>
    </xf>
    <xf numFmtId="0" fontId="4" fillId="3" borderId="18" xfId="3" applyFont="1" applyFill="1" applyBorder="1" applyAlignment="1" applyProtection="1">
      <alignment horizontal="center" vertical="center" shrinkToFit="1"/>
    </xf>
    <xf numFmtId="178" fontId="4" fillId="0" borderId="1" xfId="3" applyNumberFormat="1" applyFont="1" applyFill="1" applyBorder="1" applyAlignment="1" applyProtection="1">
      <alignment vertical="center" shrinkToFit="1"/>
    </xf>
    <xf numFmtId="0" fontId="21" fillId="0" borderId="90" xfId="0" applyFont="1" applyFill="1" applyBorder="1" applyAlignment="1">
      <alignment vertical="center" shrinkToFit="1"/>
    </xf>
    <xf numFmtId="3" fontId="4" fillId="0" borderId="93" xfId="3" applyNumberFormat="1" applyFont="1" applyFill="1" applyBorder="1" applyAlignment="1" applyProtection="1">
      <alignment vertical="center" shrinkToFit="1"/>
      <protection locked="0"/>
    </xf>
    <xf numFmtId="0" fontId="21" fillId="0" borderId="87" xfId="0" applyFont="1" applyBorder="1" applyAlignment="1" applyProtection="1">
      <alignment vertical="center" shrinkToFit="1"/>
      <protection locked="0"/>
    </xf>
    <xf numFmtId="3" fontId="4" fillId="0" borderId="94" xfId="3" applyNumberFormat="1" applyFont="1" applyFill="1" applyBorder="1" applyAlignment="1" applyProtection="1">
      <alignment vertical="center" shrinkToFit="1"/>
    </xf>
    <xf numFmtId="3" fontId="4" fillId="0" borderId="88" xfId="3" applyNumberFormat="1" applyFont="1" applyFill="1" applyBorder="1" applyAlignment="1" applyProtection="1">
      <alignment vertical="center" shrinkToFit="1"/>
    </xf>
    <xf numFmtId="3" fontId="4" fillId="3" borderId="93" xfId="3" applyNumberFormat="1" applyFont="1" applyFill="1" applyBorder="1" applyAlignment="1" applyProtection="1">
      <alignment vertical="center" shrinkToFit="1"/>
    </xf>
    <xf numFmtId="3" fontId="4" fillId="3" borderId="87" xfId="3" applyNumberFormat="1" applyFont="1" applyFill="1" applyBorder="1" applyAlignment="1" applyProtection="1">
      <alignment vertical="center" shrinkToFit="1"/>
    </xf>
    <xf numFmtId="3" fontId="4" fillId="3" borderId="94" xfId="3" applyNumberFormat="1" applyFont="1" applyFill="1" applyBorder="1" applyAlignment="1" applyProtection="1">
      <alignment vertical="center" shrinkToFit="1"/>
    </xf>
    <xf numFmtId="3" fontId="4" fillId="3" borderId="88" xfId="3" applyNumberFormat="1" applyFont="1" applyFill="1" applyBorder="1" applyAlignment="1" applyProtection="1">
      <alignment vertical="center" shrinkToFit="1"/>
    </xf>
    <xf numFmtId="3" fontId="4" fillId="3" borderId="108" xfId="3" applyNumberFormat="1" applyFont="1" applyFill="1" applyBorder="1" applyAlignment="1" applyProtection="1">
      <alignment vertical="center" shrinkToFit="1"/>
    </xf>
    <xf numFmtId="3" fontId="4" fillId="3" borderId="1" xfId="3" applyNumberFormat="1" applyFont="1" applyFill="1" applyBorder="1" applyAlignment="1" applyProtection="1">
      <alignment vertical="center" shrinkToFit="1"/>
    </xf>
    <xf numFmtId="3" fontId="4" fillId="3" borderId="109" xfId="3" applyNumberFormat="1" applyFont="1" applyFill="1" applyBorder="1" applyAlignment="1" applyProtection="1">
      <alignment vertical="center" shrinkToFit="1"/>
    </xf>
    <xf numFmtId="3" fontId="4" fillId="3" borderId="90" xfId="3" applyNumberFormat="1" applyFont="1" applyFill="1" applyBorder="1" applyAlignment="1" applyProtection="1">
      <alignment vertical="center" shrinkToFit="1"/>
    </xf>
    <xf numFmtId="0" fontId="4" fillId="3" borderId="3" xfId="3" applyFont="1" applyFill="1" applyBorder="1" applyAlignment="1" applyProtection="1">
      <alignment horizontal="center" vertical="center" shrinkToFit="1"/>
    </xf>
    <xf numFmtId="0" fontId="21" fillId="0" borderId="1" xfId="0" applyFont="1" applyFill="1" applyBorder="1" applyAlignment="1">
      <alignment vertical="center" shrinkToFit="1"/>
    </xf>
    <xf numFmtId="0" fontId="21" fillId="0" borderId="93" xfId="0" applyFont="1" applyBorder="1" applyAlignment="1" applyProtection="1">
      <alignment vertical="center" shrinkToFit="1"/>
      <protection locked="0"/>
    </xf>
    <xf numFmtId="178" fontId="4" fillId="0" borderId="10" xfId="3" applyNumberFormat="1" applyFont="1" applyFill="1" applyBorder="1" applyAlignment="1" applyProtection="1">
      <alignment horizontal="center" vertical="center" shrinkToFit="1"/>
    </xf>
    <xf numFmtId="178" fontId="4" fillId="0" borderId="3" xfId="3" applyNumberFormat="1" applyFont="1" applyFill="1" applyBorder="1" applyAlignment="1" applyProtection="1">
      <alignment horizontal="center" vertical="center" shrinkToFit="1"/>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 xfId="0" applyFill="1" applyBorder="1" applyAlignment="1" applyProtection="1">
      <alignment horizontal="center" vertical="center"/>
    </xf>
    <xf numFmtId="176" fontId="0" fillId="0" borderId="53" xfId="0" applyNumberFormat="1" applyFill="1" applyBorder="1" applyAlignment="1" applyProtection="1">
      <alignment horizontal="center" vertical="center"/>
    </xf>
    <xf numFmtId="176" fontId="0" fillId="0" borderId="15" xfId="0" applyNumberFormat="1" applyFill="1" applyBorder="1" applyAlignment="1" applyProtection="1">
      <alignment horizontal="center" vertical="center"/>
    </xf>
    <xf numFmtId="176" fontId="0" fillId="0" borderId="3" xfId="0" applyNumberFormat="1" applyFill="1" applyBorder="1" applyAlignment="1" applyProtection="1">
      <alignment horizontal="center" vertical="center"/>
    </xf>
    <xf numFmtId="0" fontId="4" fillId="0" borderId="45" xfId="3" applyFont="1" applyFill="1" applyBorder="1" applyAlignment="1" applyProtection="1">
      <alignment horizontal="center" vertical="center" shrinkToFit="1"/>
    </xf>
    <xf numFmtId="0" fontId="4" fillId="0" borderId="46" xfId="3" applyFont="1" applyFill="1" applyBorder="1" applyAlignment="1" applyProtection="1">
      <alignment horizontal="center" vertical="center" shrinkToFit="1"/>
    </xf>
    <xf numFmtId="0" fontId="4" fillId="0" borderId="92" xfId="3" applyFont="1" applyFill="1" applyBorder="1" applyAlignment="1" applyProtection="1">
      <alignment horizontal="center" vertical="center" shrinkToFit="1"/>
    </xf>
    <xf numFmtId="0" fontId="4" fillId="0" borderId="1" xfId="3" applyFont="1" applyFill="1" applyBorder="1" applyAlignment="1" applyProtection="1">
      <alignment horizontal="center" vertical="center" shrinkToFit="1"/>
    </xf>
    <xf numFmtId="3" fontId="4" fillId="0" borderId="1" xfId="3" applyNumberFormat="1" applyFont="1" applyFill="1" applyBorder="1" applyAlignment="1" applyProtection="1">
      <alignment vertical="center" shrinkToFit="1"/>
      <protection locked="0"/>
    </xf>
    <xf numFmtId="3" fontId="4" fillId="0" borderId="90" xfId="3" applyNumberFormat="1" applyFont="1" applyFill="1" applyBorder="1" applyAlignment="1" applyProtection="1">
      <alignment vertical="center" shrinkToFit="1"/>
      <protection locked="0"/>
    </xf>
    <xf numFmtId="0" fontId="4" fillId="0" borderId="8" xfId="3" applyFont="1" applyFill="1" applyBorder="1" applyAlignment="1" applyProtection="1">
      <alignment horizontal="center" vertical="center"/>
    </xf>
    <xf numFmtId="0" fontId="4" fillId="0" borderId="68" xfId="3" applyFont="1" applyFill="1" applyBorder="1" applyAlignment="1" applyProtection="1">
      <alignment horizontal="center" vertical="center"/>
    </xf>
    <xf numFmtId="0" fontId="4" fillId="0" borderId="9" xfId="3" applyFont="1" applyFill="1" applyBorder="1" applyAlignment="1" applyProtection="1">
      <alignment horizontal="center" vertical="center"/>
    </xf>
    <xf numFmtId="0" fontId="4" fillId="0" borderId="13"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14" xfId="3" applyFont="1" applyFill="1" applyBorder="1" applyAlignment="1" applyProtection="1">
      <alignment horizontal="center" vertical="center"/>
    </xf>
    <xf numFmtId="3" fontId="4" fillId="0" borderId="94" xfId="3" applyNumberFormat="1" applyFont="1" applyFill="1" applyBorder="1" applyAlignment="1" applyProtection="1">
      <alignment vertical="center" shrinkToFit="1"/>
      <protection locked="0"/>
    </xf>
    <xf numFmtId="3" fontId="4" fillId="0" borderId="88" xfId="3" applyNumberFormat="1" applyFont="1" applyFill="1" applyBorder="1" applyAlignment="1" applyProtection="1">
      <alignment vertical="center" shrinkToFit="1"/>
      <protection locked="0"/>
    </xf>
    <xf numFmtId="3" fontId="4" fillId="0" borderId="87" xfId="3" applyNumberFormat="1" applyFont="1" applyFill="1" applyBorder="1" applyAlignment="1" applyProtection="1">
      <alignment vertical="center" shrinkToFit="1"/>
      <protection locked="0"/>
    </xf>
    <xf numFmtId="3" fontId="4" fillId="0" borderId="84" xfId="3" applyNumberFormat="1" applyFont="1" applyFill="1" applyBorder="1" applyAlignment="1" applyProtection="1">
      <alignment vertical="center" shrinkToFit="1"/>
      <protection locked="0"/>
    </xf>
    <xf numFmtId="3" fontId="4" fillId="0" borderId="46" xfId="3" applyNumberFormat="1" applyFont="1" applyFill="1" applyBorder="1" applyAlignment="1" applyProtection="1">
      <alignment vertical="center" shrinkToFit="1"/>
      <protection locked="0"/>
    </xf>
    <xf numFmtId="0" fontId="4" fillId="0" borderId="47" xfId="3" applyFont="1" applyFill="1" applyBorder="1" applyAlignment="1" applyProtection="1">
      <alignment vertical="center" wrapText="1"/>
      <protection locked="0"/>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3" fontId="4" fillId="0" borderId="84" xfId="3" applyNumberFormat="1" applyFont="1" applyFill="1" applyBorder="1" applyAlignment="1" applyProtection="1">
      <alignment vertical="center" shrinkToFit="1"/>
    </xf>
    <xf numFmtId="3" fontId="4" fillId="3" borderId="83" xfId="3" applyNumberFormat="1" applyFont="1" applyFill="1" applyBorder="1" applyAlignment="1" applyProtection="1">
      <alignment vertical="center" shrinkToFit="1"/>
    </xf>
    <xf numFmtId="3" fontId="4" fillId="3" borderId="84" xfId="3" applyNumberFormat="1" applyFont="1" applyFill="1" applyBorder="1" applyAlignment="1" applyProtection="1">
      <alignment vertical="center" shrinkToFit="1"/>
    </xf>
    <xf numFmtId="3" fontId="4" fillId="3" borderId="110" xfId="3" applyNumberFormat="1"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protection locked="0"/>
    </xf>
    <xf numFmtId="3" fontId="4" fillId="3" borderId="107" xfId="3" applyNumberFormat="1" applyFont="1" applyFill="1" applyBorder="1" applyAlignment="1" applyProtection="1">
      <alignment vertical="center" shrinkToFit="1"/>
    </xf>
    <xf numFmtId="3" fontId="4" fillId="0" borderId="106" xfId="3" applyNumberFormat="1" applyFont="1" applyFill="1" applyBorder="1" applyAlignment="1" applyProtection="1">
      <alignment vertical="center" shrinkToFit="1"/>
    </xf>
    <xf numFmtId="3" fontId="4" fillId="0" borderId="5" xfId="3" applyNumberFormat="1" applyFont="1" applyFill="1" applyBorder="1" applyAlignment="1" applyProtection="1">
      <alignment vertical="center" shrinkToFit="1"/>
      <protection locked="0"/>
    </xf>
    <xf numFmtId="3" fontId="4" fillId="0" borderId="7" xfId="3" applyNumberFormat="1" applyFont="1" applyFill="1" applyBorder="1" applyAlignment="1" applyProtection="1">
      <alignment vertical="center" shrinkToFit="1"/>
      <protection locked="0"/>
    </xf>
    <xf numFmtId="0" fontId="21" fillId="0" borderId="5" xfId="0" applyFont="1" applyBorder="1" applyAlignment="1" applyProtection="1">
      <alignment vertical="center" shrinkToFit="1"/>
      <protection locked="0"/>
    </xf>
    <xf numFmtId="3" fontId="4" fillId="0" borderId="101" xfId="3" applyNumberFormat="1" applyFont="1" applyFill="1" applyBorder="1" applyAlignment="1" applyProtection="1">
      <alignment vertical="center" shrinkToFit="1"/>
    </xf>
    <xf numFmtId="3" fontId="4" fillId="0" borderId="102" xfId="3" applyNumberFormat="1" applyFont="1" applyFill="1" applyBorder="1" applyAlignment="1" applyProtection="1">
      <alignment vertical="center" shrinkToFit="1"/>
      <protection locked="0"/>
    </xf>
    <xf numFmtId="3" fontId="4" fillId="0" borderId="104" xfId="3" applyNumberFormat="1" applyFont="1" applyFill="1" applyBorder="1" applyAlignment="1" applyProtection="1">
      <alignment vertical="center" shrinkToFit="1"/>
    </xf>
    <xf numFmtId="3" fontId="4" fillId="0" borderId="105" xfId="3" applyNumberFormat="1" applyFont="1" applyFill="1" applyBorder="1" applyAlignment="1" applyProtection="1">
      <alignment vertical="center" shrinkToFit="1"/>
      <protection locked="0"/>
    </xf>
    <xf numFmtId="3" fontId="4" fillId="0" borderId="103" xfId="3" applyNumberFormat="1" applyFont="1" applyFill="1" applyBorder="1" applyAlignment="1" applyProtection="1">
      <alignment vertical="center" shrinkToFit="1"/>
      <protection locked="0"/>
    </xf>
    <xf numFmtId="3" fontId="4" fillId="0" borderId="55" xfId="3" applyNumberFormat="1" applyFont="1" applyFill="1" applyBorder="1" applyAlignment="1" applyProtection="1">
      <alignment vertical="center" shrinkToFit="1"/>
      <protection locked="0"/>
    </xf>
    <xf numFmtId="3" fontId="4" fillId="0" borderId="42" xfId="3" applyNumberFormat="1" applyFont="1" applyFill="1" applyBorder="1" applyAlignment="1" applyProtection="1">
      <alignment vertical="center" shrinkToFit="1"/>
      <protection locked="0"/>
    </xf>
    <xf numFmtId="3" fontId="4" fillId="0" borderId="100" xfId="3" applyNumberFormat="1" applyFont="1" applyFill="1" applyBorder="1" applyAlignment="1" applyProtection="1">
      <alignment vertical="center" shrinkToFit="1"/>
      <protection locked="0"/>
    </xf>
    <xf numFmtId="3" fontId="4" fillId="0" borderId="98" xfId="3" applyNumberFormat="1" applyFont="1" applyFill="1" applyBorder="1" applyAlignment="1" applyProtection="1">
      <alignment vertical="center" shrinkToFit="1"/>
    </xf>
    <xf numFmtId="3" fontId="4" fillId="0" borderId="99" xfId="3" applyNumberFormat="1" applyFont="1" applyFill="1" applyBorder="1" applyAlignment="1" applyProtection="1">
      <alignment vertical="center" shrinkToFit="1"/>
      <protection locked="0"/>
    </xf>
    <xf numFmtId="178" fontId="4" fillId="0" borderId="45" xfId="3" applyNumberFormat="1" applyFont="1" applyFill="1" applyBorder="1" applyAlignment="1" applyProtection="1">
      <alignment horizontal="center" vertical="center" textRotation="255" wrapText="1"/>
    </xf>
    <xf numFmtId="178" fontId="4" fillId="0" borderId="92" xfId="3" applyNumberFormat="1" applyFont="1" applyFill="1" applyBorder="1" applyAlignment="1" applyProtection="1">
      <alignment horizontal="center" vertical="center" textRotation="255" wrapText="1"/>
    </xf>
    <xf numFmtId="178" fontId="4" fillId="0" borderId="86" xfId="3" applyNumberFormat="1" applyFont="1" applyFill="1" applyBorder="1" applyAlignment="1" applyProtection="1">
      <alignment horizontal="center" vertical="center" textRotation="255" wrapText="1"/>
    </xf>
    <xf numFmtId="0" fontId="2" fillId="3" borderId="10" xfId="3" applyFont="1" applyFill="1" applyBorder="1" applyAlignment="1" applyProtection="1">
      <alignment horizontal="center" vertical="center"/>
    </xf>
    <xf numFmtId="0" fontId="2" fillId="3" borderId="3" xfId="3" applyFont="1" applyFill="1" applyBorder="1" applyAlignment="1" applyProtection="1">
      <alignment horizontal="center" vertical="center"/>
    </xf>
    <xf numFmtId="178" fontId="4" fillId="0" borderId="46" xfId="3" applyNumberFormat="1" applyFont="1" applyFill="1" applyBorder="1" applyAlignment="1" applyProtection="1">
      <alignment vertical="center" shrinkToFit="1"/>
    </xf>
    <xf numFmtId="0" fontId="21" fillId="0" borderId="103" xfId="0" applyFont="1" applyBorder="1" applyAlignment="1" applyProtection="1">
      <alignment vertical="center" shrinkToFit="1"/>
      <protection locked="0"/>
    </xf>
    <xf numFmtId="3" fontId="4" fillId="3" borderId="95" xfId="3" applyNumberFormat="1" applyFont="1" applyFill="1" applyBorder="1" applyAlignment="1" applyProtection="1">
      <alignment vertical="center" shrinkToFit="1"/>
    </xf>
    <xf numFmtId="3" fontId="4" fillId="3" borderId="97" xfId="3" applyNumberFormat="1" applyFont="1" applyFill="1" applyBorder="1" applyAlignment="1" applyProtection="1">
      <alignment vertical="center" shrinkToFit="1"/>
    </xf>
    <xf numFmtId="3" fontId="4" fillId="0" borderId="96" xfId="3" applyNumberFormat="1" applyFont="1" applyFill="1" applyBorder="1" applyAlignment="1" applyProtection="1">
      <alignment vertical="center" shrinkToFit="1"/>
    </xf>
    <xf numFmtId="3" fontId="4" fillId="3" borderId="85" xfId="3" applyNumberFormat="1" applyFont="1" applyFill="1" applyBorder="1" applyAlignment="1" applyProtection="1">
      <alignment vertical="center" shrinkToFit="1"/>
    </xf>
    <xf numFmtId="3" fontId="4" fillId="3" borderId="46" xfId="3" applyNumberFormat="1" applyFont="1" applyFill="1" applyBorder="1" applyAlignment="1" applyProtection="1">
      <alignment vertical="center" shrinkToFit="1"/>
    </xf>
    <xf numFmtId="183" fontId="20" fillId="0" borderId="12" xfId="3" applyNumberFormat="1" applyFont="1" applyFill="1" applyBorder="1" applyAlignment="1" applyProtection="1">
      <alignment horizontal="center" vertical="center" shrinkToFit="1"/>
      <protection locked="0"/>
    </xf>
    <xf numFmtId="183" fontId="20" fillId="0" borderId="81" xfId="3" applyNumberFormat="1" applyFont="1" applyFill="1" applyBorder="1" applyAlignment="1" applyProtection="1">
      <alignment horizontal="center" vertical="center" shrinkToFit="1"/>
      <protection locked="0"/>
    </xf>
    <xf numFmtId="177" fontId="10" fillId="0" borderId="0" xfId="3" applyNumberFormat="1" applyFont="1" applyFill="1" applyAlignment="1" applyProtection="1">
      <alignment horizontal="center" vertical="center"/>
    </xf>
    <xf numFmtId="0" fontId="10" fillId="0" borderId="0" xfId="3" applyFont="1" applyFill="1" applyAlignment="1" applyProtection="1">
      <alignment horizontal="center" vertical="center"/>
    </xf>
    <xf numFmtId="0" fontId="11" fillId="0" borderId="0" xfId="3" applyFont="1" applyFill="1" applyAlignment="1" applyProtection="1">
      <alignment horizontal="left" vertical="center"/>
    </xf>
    <xf numFmtId="0" fontId="2" fillId="0" borderId="83" xfId="3" applyFont="1" applyFill="1" applyBorder="1" applyAlignment="1" applyProtection="1">
      <alignment horizontal="center" vertical="center"/>
    </xf>
    <xf numFmtId="0" fontId="2" fillId="0" borderId="87" xfId="3" applyFont="1" applyFill="1" applyBorder="1" applyAlignment="1" applyProtection="1">
      <alignment horizontal="center" vertical="center"/>
    </xf>
    <xf numFmtId="0" fontId="2" fillId="0" borderId="85" xfId="3" applyFont="1" applyFill="1" applyBorder="1" applyAlignment="1" applyProtection="1">
      <alignment horizontal="center" vertical="center"/>
    </xf>
    <xf numFmtId="0" fontId="2" fillId="0" borderId="89" xfId="3" applyFont="1" applyFill="1" applyBorder="1" applyAlignment="1" applyProtection="1">
      <alignment horizontal="center" vertical="center"/>
    </xf>
    <xf numFmtId="0" fontId="2" fillId="0" borderId="84" xfId="3" applyFont="1" applyFill="1" applyBorder="1" applyAlignment="1" applyProtection="1">
      <alignment horizontal="center" vertical="center"/>
    </xf>
    <xf numFmtId="0" fontId="2" fillId="0" borderId="88" xfId="3" applyFont="1" applyFill="1" applyBorder="1" applyAlignment="1" applyProtection="1">
      <alignment horizontal="center" vertical="center"/>
    </xf>
    <xf numFmtId="0" fontId="2" fillId="0" borderId="46" xfId="3" applyFont="1" applyFill="1" applyBorder="1" applyAlignment="1" applyProtection="1">
      <alignment horizontal="center" vertical="center" shrinkToFit="1"/>
    </xf>
    <xf numFmtId="0" fontId="2" fillId="0" borderId="90" xfId="3" applyFont="1" applyFill="1" applyBorder="1" applyAlignment="1" applyProtection="1">
      <alignment horizontal="center" vertical="center" shrinkToFit="1"/>
    </xf>
    <xf numFmtId="0" fontId="2" fillId="0" borderId="47" xfId="3" applyFont="1" applyFill="1" applyBorder="1" applyAlignment="1" applyProtection="1">
      <alignment horizontal="center" vertical="center"/>
    </xf>
    <xf numFmtId="0" fontId="2" fillId="0" borderId="91" xfId="3" applyFont="1" applyFill="1" applyBorder="1" applyAlignment="1" applyProtection="1">
      <alignment horizontal="center" vertical="center"/>
    </xf>
    <xf numFmtId="0" fontId="2" fillId="0" borderId="84" xfId="3" applyFont="1" applyFill="1" applyBorder="1" applyAlignment="1" applyProtection="1">
      <alignment horizontal="center" vertical="center" wrapText="1"/>
    </xf>
    <xf numFmtId="0" fontId="2" fillId="0" borderId="83" xfId="3" applyFont="1" applyFill="1" applyBorder="1" applyAlignment="1" applyProtection="1">
      <alignment horizontal="center" vertical="center" wrapText="1"/>
    </xf>
    <xf numFmtId="179" fontId="12" fillId="0" borderId="10" xfId="3" applyNumberFormat="1" applyFont="1" applyFill="1" applyBorder="1" applyAlignment="1" applyProtection="1">
      <alignment horizontal="center" vertical="center"/>
    </xf>
    <xf numFmtId="179" fontId="12" fillId="0" borderId="15" xfId="3" applyNumberFormat="1" applyFont="1" applyFill="1" applyBorder="1" applyAlignment="1" applyProtection="1">
      <alignment horizontal="center" vertical="center"/>
    </xf>
    <xf numFmtId="0" fontId="2" fillId="0" borderId="45" xfId="3" applyFont="1" applyFill="1" applyBorder="1" applyAlignment="1" applyProtection="1">
      <alignment horizontal="center" vertical="center"/>
    </xf>
    <xf numFmtId="0" fontId="2" fillId="0" borderId="86" xfId="3" applyFont="1" applyFill="1" applyBorder="1" applyAlignment="1" applyProtection="1">
      <alignment horizontal="center" vertical="center"/>
    </xf>
    <xf numFmtId="0" fontId="2" fillId="0" borderId="10" xfId="3" applyFont="1" applyFill="1" applyBorder="1" applyAlignment="1" applyProtection="1">
      <alignment horizontal="center" vertical="center" textRotation="255"/>
    </xf>
    <xf numFmtId="0" fontId="2" fillId="0" borderId="18" xfId="3" applyFont="1" applyFill="1" applyBorder="1" applyAlignment="1" applyProtection="1">
      <alignment horizontal="center" vertical="center" textRotation="255"/>
    </xf>
    <xf numFmtId="0" fontId="2" fillId="0" borderId="9" xfId="3" applyFont="1" applyFill="1" applyBorder="1" applyAlignment="1" applyProtection="1">
      <alignment horizontal="center" vertical="center"/>
    </xf>
    <xf numFmtId="0" fontId="2" fillId="0" borderId="71" xfId="3" applyFont="1" applyFill="1" applyBorder="1" applyAlignment="1" applyProtection="1">
      <alignment horizontal="center" vertical="center"/>
    </xf>
    <xf numFmtId="0" fontId="20" fillId="0" borderId="82" xfId="3" applyFont="1" applyFill="1" applyBorder="1" applyAlignment="1" applyProtection="1">
      <alignment horizontal="right" vertical="center" shrinkToFit="1"/>
    </xf>
    <xf numFmtId="0" fontId="2" fillId="0" borderId="5" xfId="3" applyFont="1" applyFill="1" applyBorder="1" applyAlignment="1" applyProtection="1">
      <alignment horizontal="center" vertical="center" shrinkToFit="1"/>
    </xf>
    <xf numFmtId="0" fontId="2" fillId="0" borderId="7" xfId="3" applyFont="1" applyFill="1" applyBorder="1" applyAlignment="1" applyProtection="1">
      <alignment horizontal="center" vertical="center" shrinkToFit="1"/>
    </xf>
    <xf numFmtId="0" fontId="4" fillId="0" borderId="5" xfId="2" applyFont="1" applyFill="1" applyBorder="1" applyAlignment="1" applyProtection="1">
      <alignment horizontal="center" vertical="center"/>
    </xf>
    <xf numFmtId="0" fontId="4" fillId="0" borderId="6" xfId="2" applyFont="1" applyFill="1" applyBorder="1" applyAlignment="1" applyProtection="1">
      <alignment horizontal="center" vertical="center"/>
    </xf>
    <xf numFmtId="0" fontId="4" fillId="0" borderId="7" xfId="2"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177" fontId="10" fillId="0" borderId="0" xfId="3" applyNumberFormat="1" applyFont="1" applyFill="1" applyBorder="1" applyAlignment="1" applyProtection="1">
      <alignment horizontal="center" vertical="center"/>
    </xf>
    <xf numFmtId="0" fontId="11" fillId="0" borderId="0" xfId="3" applyFont="1" applyFill="1" applyBorder="1" applyAlignment="1" applyProtection="1">
      <alignment vertical="center"/>
    </xf>
    <xf numFmtId="0" fontId="7" fillId="0" borderId="1"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shrinkToFit="1"/>
      <protection locked="0"/>
    </xf>
    <xf numFmtId="0" fontId="7" fillId="0" borderId="6" xfId="3" applyFont="1" applyFill="1" applyBorder="1" applyAlignment="1" applyProtection="1">
      <alignment horizontal="center" vertical="center" shrinkToFit="1"/>
      <protection locked="0"/>
    </xf>
    <xf numFmtId="0" fontId="7" fillId="0" borderId="7" xfId="3" applyFont="1" applyFill="1" applyBorder="1" applyAlignment="1" applyProtection="1">
      <alignment horizontal="center" vertical="center" shrinkToFit="1"/>
      <protection locked="0"/>
    </xf>
    <xf numFmtId="0" fontId="2" fillId="0" borderId="5" xfId="3" applyFont="1" applyFill="1" applyBorder="1" applyAlignment="1" applyProtection="1">
      <alignment horizontal="center" vertical="center" shrinkToFit="1"/>
      <protection locked="0"/>
    </xf>
    <xf numFmtId="0" fontId="2" fillId="0" borderId="6" xfId="3" applyFont="1" applyFill="1" applyBorder="1" applyAlignment="1" applyProtection="1">
      <alignment horizontal="center" vertical="center" shrinkToFit="1"/>
      <protection locked="0"/>
    </xf>
    <xf numFmtId="0" fontId="2" fillId="0" borderId="7" xfId="3" applyFont="1" applyFill="1" applyBorder="1" applyAlignment="1" applyProtection="1">
      <alignment horizontal="center" vertical="center" shrinkToFit="1"/>
      <protection locked="0"/>
    </xf>
    <xf numFmtId="178" fontId="7" fillId="0" borderId="8" xfId="3" applyNumberFormat="1" applyFont="1" applyFill="1" applyBorder="1" applyAlignment="1" applyProtection="1">
      <alignment horizontal="center" vertical="center" wrapText="1"/>
    </xf>
    <xf numFmtId="178" fontId="7" fillId="0" borderId="9" xfId="3" applyNumberFormat="1" applyFont="1" applyFill="1" applyBorder="1" applyAlignment="1" applyProtection="1">
      <alignment horizontal="center" vertical="center" wrapText="1"/>
    </xf>
    <xf numFmtId="178" fontId="7" fillId="0" borderId="13" xfId="3" applyNumberFormat="1" applyFont="1" applyFill="1" applyBorder="1" applyAlignment="1" applyProtection="1">
      <alignment horizontal="center" vertical="center" wrapText="1"/>
    </xf>
    <xf numFmtId="178" fontId="7" fillId="0" borderId="14" xfId="3" applyNumberFormat="1"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textRotation="255"/>
    </xf>
    <xf numFmtId="178" fontId="7" fillId="0" borderId="10" xfId="3" applyNumberFormat="1" applyFont="1" applyFill="1" applyBorder="1" applyAlignment="1" applyProtection="1">
      <alignment horizontal="center" vertical="center"/>
    </xf>
    <xf numFmtId="178" fontId="7" fillId="0" borderId="15" xfId="3" applyNumberFormat="1" applyFont="1" applyFill="1" applyBorder="1" applyAlignment="1" applyProtection="1">
      <alignment horizontal="center" vertical="center"/>
    </xf>
    <xf numFmtId="178" fontId="7" fillId="0" borderId="18" xfId="3" applyNumberFormat="1" applyFont="1" applyFill="1" applyBorder="1" applyAlignment="1" applyProtection="1">
      <alignment horizontal="center" vertical="center"/>
    </xf>
    <xf numFmtId="0" fontId="13" fillId="0" borderId="12" xfId="3" applyFont="1" applyFill="1" applyBorder="1" applyAlignment="1" applyProtection="1">
      <alignment horizontal="center" vertical="center" wrapText="1"/>
    </xf>
    <xf numFmtId="0" fontId="13" fillId="0" borderId="17" xfId="3" applyFont="1" applyFill="1" applyBorder="1" applyAlignment="1" applyProtection="1">
      <alignment horizontal="center" vertical="center" wrapText="1"/>
    </xf>
    <xf numFmtId="178" fontId="7" fillId="0" borderId="19" xfId="3" applyNumberFormat="1" applyFont="1" applyFill="1" applyBorder="1" applyAlignment="1" applyProtection="1">
      <alignment horizontal="center" vertical="center" textRotation="255" wrapText="1"/>
    </xf>
    <xf numFmtId="178" fontId="7" fillId="0" borderId="13" xfId="3" applyNumberFormat="1" applyFont="1" applyFill="1" applyBorder="1" applyAlignment="1" applyProtection="1">
      <alignment horizontal="center" vertical="center" textRotation="255" wrapText="1"/>
    </xf>
    <xf numFmtId="178" fontId="7" fillId="0" borderId="31" xfId="3" applyNumberFormat="1" applyFont="1" applyFill="1" applyBorder="1" applyAlignment="1" applyProtection="1">
      <alignment horizontal="center" vertical="center" textRotation="255" wrapText="1"/>
    </xf>
    <xf numFmtId="179" fontId="12" fillId="0" borderId="41" xfId="3" applyNumberFormat="1" applyFont="1" applyFill="1" applyBorder="1" applyAlignment="1" applyProtection="1">
      <alignment horizontal="center" vertical="center"/>
    </xf>
    <xf numFmtId="179" fontId="12" fillId="0" borderId="2" xfId="3" applyNumberFormat="1" applyFont="1" applyFill="1" applyBorder="1" applyAlignment="1" applyProtection="1">
      <alignment horizontal="center" vertical="center"/>
    </xf>
    <xf numFmtId="179" fontId="12" fillId="3" borderId="11" xfId="2" applyNumberFormat="1" applyFont="1" applyFill="1" applyBorder="1" applyAlignment="1" applyProtection="1">
      <alignment horizontal="center" vertical="center" wrapText="1"/>
      <protection locked="0"/>
    </xf>
    <xf numFmtId="179" fontId="12" fillId="3" borderId="16" xfId="2" applyNumberFormat="1" applyFont="1" applyFill="1" applyBorder="1" applyAlignment="1" applyProtection="1">
      <alignment horizontal="center" vertical="center" wrapText="1"/>
      <protection locked="0"/>
    </xf>
    <xf numFmtId="178" fontId="7" fillId="0" borderId="48" xfId="3" applyNumberFormat="1" applyFont="1" applyFill="1" applyBorder="1" applyAlignment="1" applyProtection="1">
      <alignment horizontal="center" vertical="center" wrapText="1"/>
    </xf>
    <xf numFmtId="178" fontId="7" fillId="0" borderId="49" xfId="3" applyNumberFormat="1" applyFont="1" applyFill="1" applyBorder="1" applyAlignment="1" applyProtection="1">
      <alignment horizontal="center" vertical="center" wrapText="1"/>
    </xf>
    <xf numFmtId="0" fontId="2" fillId="0" borderId="41" xfId="3" applyFont="1" applyFill="1" applyBorder="1" applyAlignment="1" applyProtection="1">
      <alignment horizontal="center" vertical="center"/>
    </xf>
    <xf numFmtId="0" fontId="2" fillId="0" borderId="50" xfId="3" applyFont="1" applyFill="1" applyBorder="1" applyAlignment="1" applyProtection="1">
      <alignment horizontal="center" vertical="center"/>
    </xf>
    <xf numFmtId="0" fontId="2" fillId="0" borderId="49" xfId="3" applyFont="1" applyFill="1" applyBorder="1" applyAlignment="1" applyProtection="1">
      <alignment horizontal="center" vertical="center"/>
    </xf>
    <xf numFmtId="178" fontId="7" fillId="0" borderId="3" xfId="3" applyNumberFormat="1" applyFont="1" applyFill="1" applyBorder="1" applyAlignment="1" applyProtection="1">
      <alignment horizontal="center" vertical="center"/>
    </xf>
    <xf numFmtId="178" fontId="14" fillId="0" borderId="42" xfId="3" applyNumberFormat="1" applyFont="1" applyFill="1" applyBorder="1" applyAlignment="1" applyProtection="1">
      <alignment horizontal="center" vertical="center"/>
    </xf>
    <xf numFmtId="178" fontId="14" fillId="0" borderId="43" xfId="3" applyNumberFormat="1" applyFont="1" applyFill="1" applyBorder="1" applyAlignment="1" applyProtection="1">
      <alignment horizontal="center" vertical="center"/>
    </xf>
    <xf numFmtId="178" fontId="14" fillId="0" borderId="44" xfId="3" applyNumberFormat="1" applyFont="1" applyFill="1" applyBorder="1" applyAlignment="1" applyProtection="1">
      <alignment horizontal="center" vertical="center"/>
    </xf>
    <xf numFmtId="178" fontId="2" fillId="0" borderId="52" xfId="1" applyNumberFormat="1" applyFont="1" applyFill="1" applyBorder="1" applyAlignment="1" applyProtection="1">
      <alignment horizontal="center" vertical="center"/>
    </xf>
    <xf numFmtId="178" fontId="2" fillId="0" borderId="25" xfId="1" applyNumberFormat="1" applyFont="1" applyFill="1" applyBorder="1" applyAlignment="1" applyProtection="1">
      <alignment horizontal="center" vertical="center"/>
    </xf>
    <xf numFmtId="178" fontId="2" fillId="0" borderId="31" xfId="1" applyNumberFormat="1" applyFont="1" applyFill="1" applyBorder="1" applyAlignment="1" applyProtection="1">
      <alignment horizontal="center" vertical="center"/>
    </xf>
    <xf numFmtId="178" fontId="7" fillId="0" borderId="60" xfId="3" applyNumberFormat="1" applyFont="1" applyFill="1" applyBorder="1" applyAlignment="1" applyProtection="1">
      <alignment horizontal="center" vertical="center" wrapText="1"/>
    </xf>
    <xf numFmtId="178" fontId="7" fillId="0" borderId="61" xfId="3" applyNumberFormat="1" applyFont="1" applyFill="1" applyBorder="1" applyAlignment="1" applyProtection="1">
      <alignment horizontal="center" vertical="center" wrapText="1"/>
    </xf>
    <xf numFmtId="0" fontId="14" fillId="0" borderId="1" xfId="3" applyFont="1" applyFill="1" applyBorder="1" applyAlignment="1" applyProtection="1">
      <alignment horizontal="center" vertical="center"/>
    </xf>
    <xf numFmtId="0" fontId="14" fillId="0" borderId="6" xfId="3" applyFont="1" applyFill="1" applyBorder="1" applyAlignment="1" applyProtection="1">
      <alignment horizontal="center" vertical="center"/>
    </xf>
    <xf numFmtId="0" fontId="14" fillId="0" borderId="7" xfId="3" applyFont="1" applyFill="1" applyBorder="1" applyAlignment="1" applyProtection="1">
      <alignment horizontal="center" vertical="center"/>
    </xf>
    <xf numFmtId="180" fontId="14" fillId="0" borderId="5" xfId="3" applyNumberFormat="1" applyFont="1" applyFill="1" applyBorder="1" applyAlignment="1" applyProtection="1">
      <alignment horizontal="center" vertical="center"/>
    </xf>
    <xf numFmtId="180" fontId="14" fillId="0" borderId="6" xfId="3" applyNumberFormat="1" applyFont="1" applyFill="1" applyBorder="1" applyAlignment="1" applyProtection="1">
      <alignment horizontal="center" vertical="center"/>
    </xf>
    <xf numFmtId="180" fontId="14" fillId="0" borderId="7" xfId="3" applyNumberFormat="1" applyFont="1" applyFill="1" applyBorder="1" applyAlignment="1" applyProtection="1">
      <alignment horizontal="center" vertical="center"/>
    </xf>
    <xf numFmtId="180" fontId="14" fillId="0" borderId="1" xfId="3" applyNumberFormat="1" applyFont="1" applyFill="1" applyBorder="1" applyAlignment="1" applyProtection="1">
      <alignment horizontal="center" vertical="center"/>
    </xf>
    <xf numFmtId="178" fontId="2" fillId="0" borderId="53" xfId="1" applyNumberFormat="1" applyFont="1" applyFill="1" applyBorder="1" applyAlignment="1" applyProtection="1">
      <alignment horizontal="center" vertical="center" wrapText="1"/>
    </xf>
    <xf numFmtId="178" fontId="2" fillId="0" borderId="15" xfId="1" applyNumberFormat="1" applyFont="1" applyFill="1" applyBorder="1" applyAlignment="1" applyProtection="1">
      <alignment horizontal="center" vertical="center" wrapText="1"/>
    </xf>
    <xf numFmtId="178" fontId="2" fillId="0" borderId="18" xfId="1" applyNumberFormat="1" applyFont="1" applyFill="1" applyBorder="1" applyAlignment="1" applyProtection="1">
      <alignment horizontal="center" vertical="center" wrapText="1"/>
    </xf>
    <xf numFmtId="178" fontId="2" fillId="0" borderId="53" xfId="1" applyNumberFormat="1" applyFont="1" applyFill="1" applyBorder="1" applyAlignment="1" applyProtection="1">
      <alignment vertical="center"/>
    </xf>
    <xf numFmtId="178" fontId="2" fillId="0" borderId="15" xfId="1" applyNumberFormat="1" applyFont="1" applyFill="1" applyBorder="1" applyAlignment="1" applyProtection="1">
      <alignment vertical="center"/>
    </xf>
    <xf numFmtId="178" fontId="2" fillId="0" borderId="18" xfId="1" applyNumberFormat="1" applyFont="1" applyFill="1" applyBorder="1" applyAlignment="1" applyProtection="1">
      <alignment vertical="center"/>
    </xf>
    <xf numFmtId="178" fontId="2" fillId="0" borderId="54" xfId="1" applyNumberFormat="1" applyFont="1" applyFill="1" applyBorder="1" applyAlignment="1" applyProtection="1">
      <alignment vertical="center"/>
    </xf>
    <xf numFmtId="178" fontId="2" fillId="0" borderId="16" xfId="1" applyNumberFormat="1" applyFont="1" applyFill="1" applyBorder="1" applyAlignment="1" applyProtection="1">
      <alignment vertical="center"/>
    </xf>
    <xf numFmtId="178" fontId="2" fillId="0" borderId="67" xfId="1" applyNumberFormat="1" applyFont="1" applyFill="1" applyBorder="1" applyAlignment="1" applyProtection="1">
      <alignment vertical="center"/>
    </xf>
    <xf numFmtId="0" fontId="14" fillId="0" borderId="74" xfId="3" applyFont="1" applyFill="1" applyBorder="1" applyAlignment="1" applyProtection="1">
      <alignment horizontal="center" vertical="center"/>
    </xf>
    <xf numFmtId="0" fontId="14" fillId="0" borderId="4" xfId="3" applyFont="1" applyFill="1" applyBorder="1" applyAlignment="1" applyProtection="1">
      <alignment horizontal="center" vertical="center"/>
    </xf>
    <xf numFmtId="0" fontId="14" fillId="0" borderId="55" xfId="3" applyFont="1" applyFill="1" applyBorder="1" applyAlignment="1" applyProtection="1">
      <alignment horizontal="center" vertical="center"/>
    </xf>
    <xf numFmtId="0" fontId="14" fillId="0" borderId="2"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14" xfId="3" applyFont="1" applyFill="1" applyBorder="1" applyAlignment="1" applyProtection="1">
      <alignment horizontal="center" vertical="center"/>
    </xf>
    <xf numFmtId="0" fontId="14" fillId="0" borderId="50" xfId="3" applyFont="1" applyFill="1" applyBorder="1" applyAlignment="1" applyProtection="1">
      <alignment horizontal="center" vertical="center"/>
    </xf>
    <xf numFmtId="0" fontId="14" fillId="0" borderId="75" xfId="3" applyFont="1" applyFill="1" applyBorder="1" applyAlignment="1" applyProtection="1">
      <alignment horizontal="center" vertical="center"/>
    </xf>
    <xf numFmtId="0" fontId="14" fillId="0" borderId="49" xfId="3" applyFont="1" applyFill="1" applyBorder="1" applyAlignment="1" applyProtection="1">
      <alignment horizontal="center" vertical="center"/>
    </xf>
    <xf numFmtId="0" fontId="18" fillId="2" borderId="1" xfId="0" applyFont="1" applyFill="1" applyBorder="1" applyAlignment="1">
      <alignment horizontal="center" vertical="center" wrapText="1"/>
    </xf>
    <xf numFmtId="0" fontId="2" fillId="0" borderId="10"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178" fontId="7" fillId="0" borderId="35" xfId="3" applyNumberFormat="1" applyFont="1" applyFill="1" applyBorder="1" applyAlignment="1" applyProtection="1">
      <alignment horizontal="center" vertical="center" wrapText="1"/>
    </xf>
    <xf numFmtId="178" fontId="7" fillId="0" borderId="36" xfId="3" applyNumberFormat="1" applyFont="1" applyFill="1" applyBorder="1" applyAlignment="1" applyProtection="1">
      <alignment horizontal="center" vertical="center" wrapText="1"/>
    </xf>
    <xf numFmtId="178" fontId="7" fillId="0" borderId="37" xfId="3" applyNumberFormat="1" applyFont="1" applyFill="1" applyBorder="1" applyAlignment="1" applyProtection="1">
      <alignment horizontal="center" vertical="center" wrapText="1"/>
    </xf>
    <xf numFmtId="178" fontId="7" fillId="0" borderId="40" xfId="3" applyNumberFormat="1" applyFont="1" applyFill="1" applyBorder="1" applyAlignment="1" applyProtection="1">
      <alignment horizontal="center" vertical="center" wrapText="1"/>
    </xf>
    <xf numFmtId="178" fontId="2" fillId="0" borderId="3" xfId="1" applyNumberFormat="1" applyFont="1" applyFill="1" applyBorder="1" applyAlignment="1" applyProtection="1">
      <alignment horizontal="center" vertical="center" wrapText="1"/>
    </xf>
    <xf numFmtId="178" fontId="2" fillId="0" borderId="53" xfId="3" applyNumberFormat="1" applyFont="1" applyFill="1" applyBorder="1" applyAlignment="1" applyProtection="1">
      <alignment vertical="center"/>
    </xf>
    <xf numFmtId="178" fontId="2" fillId="0" borderId="15" xfId="3" applyNumberFormat="1" applyFont="1" applyFill="1" applyBorder="1" applyAlignment="1" applyProtection="1">
      <alignment vertical="center"/>
    </xf>
    <xf numFmtId="178" fontId="2" fillId="0" borderId="3" xfId="3" applyNumberFormat="1" applyFont="1" applyFill="1" applyBorder="1" applyAlignment="1" applyProtection="1">
      <alignment vertical="center"/>
    </xf>
    <xf numFmtId="178" fontId="2" fillId="0" borderId="54" xfId="3" quotePrefix="1" applyNumberFormat="1" applyFont="1" applyFill="1" applyBorder="1" applyAlignment="1" applyProtection="1">
      <alignment vertical="center" wrapText="1"/>
    </xf>
    <xf numFmtId="178" fontId="2" fillId="0" borderId="16" xfId="3" applyNumberFormat="1" applyFont="1" applyFill="1" applyBorder="1" applyAlignment="1" applyProtection="1">
      <alignment vertical="center" wrapText="1"/>
    </xf>
    <xf numFmtId="178" fontId="2" fillId="0" borderId="64" xfId="3" applyNumberFormat="1" applyFont="1" applyFill="1" applyBorder="1" applyAlignment="1" applyProtection="1">
      <alignment vertical="center" wrapText="1"/>
    </xf>
    <xf numFmtId="178" fontId="7" fillId="0" borderId="55" xfId="3" applyNumberFormat="1" applyFont="1" applyFill="1" applyBorder="1" applyAlignment="1" applyProtection="1">
      <alignment horizontal="center" vertical="center" textRotation="255" wrapText="1"/>
    </xf>
    <xf numFmtId="178" fontId="7" fillId="0" borderId="14" xfId="3" applyNumberFormat="1" applyFont="1" applyFill="1" applyBorder="1" applyAlignment="1" applyProtection="1">
      <alignment horizontal="center" vertical="center" textRotation="255" wrapText="1"/>
    </xf>
    <xf numFmtId="178" fontId="7" fillId="0" borderId="70" xfId="3" applyNumberFormat="1" applyFont="1" applyFill="1" applyBorder="1" applyAlignment="1" applyProtection="1">
      <alignment horizontal="center" vertical="center" textRotation="255" wrapText="1"/>
    </xf>
    <xf numFmtId="178" fontId="7" fillId="0" borderId="71" xfId="3" applyNumberFormat="1" applyFont="1" applyFill="1" applyBorder="1" applyAlignment="1" applyProtection="1">
      <alignment horizontal="center" vertical="center" textRotation="255" wrapText="1"/>
    </xf>
    <xf numFmtId="178" fontId="7" fillId="0" borderId="56" xfId="3" applyNumberFormat="1" applyFont="1" applyFill="1" applyBorder="1" applyAlignment="1" applyProtection="1">
      <alignment horizontal="center" vertical="center" wrapText="1"/>
    </xf>
    <xf numFmtId="178" fontId="7" fillId="0" borderId="57" xfId="3" applyNumberFormat="1" applyFont="1" applyFill="1" applyBorder="1" applyAlignment="1" applyProtection="1">
      <alignment horizontal="center" vertical="center" wrapText="1"/>
    </xf>
    <xf numFmtId="178" fontId="7" fillId="0" borderId="72" xfId="3" applyNumberFormat="1" applyFont="1" applyFill="1" applyBorder="1" applyAlignment="1" applyProtection="1">
      <alignment horizontal="center" vertical="center"/>
    </xf>
    <xf numFmtId="178" fontId="7" fillId="0" borderId="73" xfId="3" applyNumberFormat="1" applyFont="1" applyFill="1" applyBorder="1" applyAlignment="1" applyProtection="1">
      <alignment horizontal="center" vertical="center"/>
    </xf>
    <xf numFmtId="178" fontId="7" fillId="0" borderId="71" xfId="3" applyNumberFormat="1" applyFont="1" applyFill="1" applyBorder="1" applyAlignment="1" applyProtection="1">
      <alignment horizontal="center" vertical="center"/>
    </xf>
    <xf numFmtId="0" fontId="17" fillId="2" borderId="1" xfId="3" applyFont="1" applyFill="1" applyBorder="1" applyAlignment="1" applyProtection="1">
      <alignment horizontal="center" vertical="center"/>
    </xf>
    <xf numFmtId="0" fontId="21" fillId="0" borderId="90" xfId="0" applyFont="1" applyBorder="1" applyAlignment="1">
      <alignment vertical="center" shrinkToFit="1"/>
    </xf>
    <xf numFmtId="0" fontId="21" fillId="0" borderId="1" xfId="0" applyFont="1" applyBorder="1" applyAlignment="1">
      <alignment vertical="center" shrinkToFit="1"/>
    </xf>
    <xf numFmtId="0" fontId="7" fillId="0" borderId="1" xfId="3" applyFont="1" applyFill="1" applyBorder="1" applyAlignment="1" applyProtection="1">
      <alignment horizontal="center" vertical="center" shrinkToFit="1"/>
      <protection locked="0"/>
    </xf>
    <xf numFmtId="0" fontId="13" fillId="0" borderId="81" xfId="3" applyFont="1" applyFill="1" applyBorder="1" applyAlignment="1" applyProtection="1">
      <alignment horizontal="center" vertical="center" wrapText="1"/>
    </xf>
    <xf numFmtId="178" fontId="2" fillId="0" borderId="16" xfId="3" quotePrefix="1" applyNumberFormat="1" applyFont="1" applyFill="1" applyBorder="1" applyAlignment="1" applyProtection="1">
      <alignment vertical="center" wrapText="1"/>
    </xf>
    <xf numFmtId="178" fontId="2" fillId="0" borderId="64" xfId="3" quotePrefix="1" applyNumberFormat="1" applyFont="1" applyFill="1" applyBorder="1" applyAlignment="1" applyProtection="1">
      <alignment vertical="center" wrapText="1"/>
    </xf>
    <xf numFmtId="179" fontId="12" fillId="3" borderId="41" xfId="3" applyNumberFormat="1" applyFont="1" applyFill="1" applyBorder="1" applyAlignment="1" applyProtection="1">
      <alignment horizontal="center" vertical="center"/>
      <protection locked="0"/>
    </xf>
    <xf numFmtId="179" fontId="12" fillId="3" borderId="2" xfId="3" applyNumberFormat="1" applyFont="1" applyFill="1" applyBorder="1" applyAlignment="1" applyProtection="1">
      <alignment horizontal="center" vertical="center"/>
      <protection locked="0"/>
    </xf>
    <xf numFmtId="0" fontId="4" fillId="0" borderId="135" xfId="3" applyFont="1" applyFill="1" applyBorder="1" applyAlignment="1" applyProtection="1">
      <alignment horizontal="left" vertical="center" shrinkToFit="1"/>
      <protection locked="0"/>
    </xf>
    <xf numFmtId="0" fontId="4" fillId="0" borderId="6" xfId="3" applyFont="1" applyFill="1" applyBorder="1" applyAlignment="1" applyProtection="1">
      <alignment horizontal="left" vertical="center" shrinkToFit="1"/>
      <protection locked="0"/>
    </xf>
    <xf numFmtId="0" fontId="4" fillId="0" borderId="7" xfId="3" applyFont="1" applyFill="1" applyBorder="1" applyAlignment="1" applyProtection="1">
      <alignment horizontal="left" vertical="center" shrinkToFit="1"/>
      <protection locked="0"/>
    </xf>
    <xf numFmtId="178" fontId="4" fillId="0" borderId="125" xfId="3" applyNumberFormat="1" applyFont="1" applyFill="1" applyBorder="1" applyAlignment="1" applyProtection="1">
      <alignment vertical="center" shrinkToFit="1"/>
    </xf>
    <xf numFmtId="178" fontId="4" fillId="0" borderId="126" xfId="3" applyNumberFormat="1" applyFont="1" applyFill="1" applyBorder="1" applyAlignment="1" applyProtection="1">
      <alignment vertical="center" shrinkToFit="1"/>
    </xf>
    <xf numFmtId="178" fontId="4" fillId="12" borderId="127" xfId="3" applyNumberFormat="1" applyFont="1" applyFill="1" applyBorder="1" applyAlignment="1" applyProtection="1">
      <alignment vertical="center" shrinkToFit="1"/>
    </xf>
    <xf numFmtId="178" fontId="4" fillId="12" borderId="130" xfId="3" applyNumberFormat="1" applyFont="1" applyFill="1" applyBorder="1" applyAlignment="1" applyProtection="1">
      <alignment vertical="center" shrinkToFit="1"/>
    </xf>
    <xf numFmtId="0" fontId="4" fillId="0" borderId="15" xfId="3" applyFont="1" applyFill="1" applyBorder="1" applyAlignment="1" applyProtection="1">
      <alignment horizontal="center" vertical="center" shrinkToFit="1"/>
    </xf>
    <xf numFmtId="0" fontId="4" fillId="0" borderId="3" xfId="3" applyFont="1" applyFill="1" applyBorder="1" applyAlignment="1" applyProtection="1">
      <alignment horizontal="center" vertical="center" shrinkToFit="1"/>
    </xf>
    <xf numFmtId="178" fontId="4" fillId="4" borderId="125" xfId="3" applyNumberFormat="1" applyFont="1" applyFill="1" applyBorder="1" applyAlignment="1" applyProtection="1">
      <alignment vertical="center" shrinkToFit="1"/>
    </xf>
    <xf numFmtId="178" fontId="4" fillId="4" borderId="126"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wrapText="1" shrinkToFit="1"/>
    </xf>
    <xf numFmtId="0" fontId="4" fillId="0" borderId="5" xfId="3" applyFont="1" applyFill="1" applyBorder="1" applyAlignment="1" applyProtection="1">
      <alignment horizontal="center" vertical="center" shrinkToFit="1"/>
    </xf>
    <xf numFmtId="178" fontId="4" fillId="11" borderId="127" xfId="3" applyNumberFormat="1" applyFont="1" applyFill="1" applyBorder="1" applyAlignment="1" applyProtection="1">
      <alignment vertical="center" shrinkToFit="1"/>
    </xf>
    <xf numFmtId="178" fontId="4" fillId="11" borderId="130" xfId="3" applyNumberFormat="1" applyFont="1" applyFill="1" applyBorder="1" applyAlignment="1" applyProtection="1">
      <alignment vertical="center" shrinkToFit="1"/>
    </xf>
    <xf numFmtId="0" fontId="4" fillId="12" borderId="122" xfId="3" applyFont="1" applyFill="1" applyBorder="1" applyAlignment="1" applyProtection="1">
      <alignment horizontal="center" vertical="center" shrinkToFit="1"/>
    </xf>
    <xf numFmtId="0" fontId="4" fillId="0" borderId="19"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55" xfId="3" applyFont="1" applyFill="1" applyBorder="1" applyAlignment="1" applyProtection="1">
      <alignment horizontal="center" vertical="center" shrinkToFit="1"/>
    </xf>
    <xf numFmtId="0" fontId="4" fillId="0" borderId="48" xfId="3" applyFont="1" applyFill="1" applyBorder="1" applyAlignment="1" applyProtection="1">
      <alignment horizontal="center" vertical="center" shrinkToFit="1"/>
    </xf>
    <xf numFmtId="0" fontId="4" fillId="0" borderId="75" xfId="3" applyFont="1" applyFill="1" applyBorder="1" applyAlignment="1" applyProtection="1">
      <alignment horizontal="center" vertical="center" shrinkToFit="1"/>
    </xf>
    <xf numFmtId="0" fontId="4" fillId="0" borderId="49" xfId="3" applyFont="1" applyFill="1" applyBorder="1" applyAlignment="1" applyProtection="1">
      <alignment horizontal="center" vertical="center" shrinkToFit="1"/>
    </xf>
    <xf numFmtId="0" fontId="4" fillId="0" borderId="20" xfId="3" applyFont="1" applyFill="1" applyBorder="1" applyAlignment="1" applyProtection="1">
      <alignment horizontal="center" vertical="center" shrinkToFit="1"/>
    </xf>
    <xf numFmtId="0" fontId="4" fillId="0" borderId="25" xfId="3" applyFont="1" applyFill="1" applyBorder="1" applyAlignment="1" applyProtection="1">
      <alignment horizontal="center" vertical="center" shrinkToFit="1"/>
    </xf>
    <xf numFmtId="0" fontId="4" fillId="0" borderId="31" xfId="3" applyFont="1" applyFill="1" applyBorder="1" applyAlignment="1" applyProtection="1">
      <alignment horizontal="center" vertical="center" shrinkToFit="1"/>
    </xf>
    <xf numFmtId="0" fontId="4" fillId="0" borderId="74" xfId="3" applyFont="1" applyFill="1" applyBorder="1" applyAlignment="1" applyProtection="1">
      <alignment horizontal="center" vertical="center" shrinkToFit="1"/>
    </xf>
    <xf numFmtId="0" fontId="4" fillId="0" borderId="2" xfId="3" applyFont="1" applyFill="1" applyBorder="1" applyAlignment="1" applyProtection="1">
      <alignment horizontal="center" vertical="center" shrinkToFit="1"/>
    </xf>
    <xf numFmtId="184" fontId="4" fillId="0" borderId="5" xfId="3" applyNumberFormat="1" applyFont="1" applyFill="1" applyBorder="1" applyAlignment="1" applyProtection="1">
      <alignment horizontal="center" vertical="center" shrinkToFit="1"/>
    </xf>
    <xf numFmtId="184" fontId="4" fillId="0" borderId="7" xfId="3" applyNumberFormat="1" applyFont="1" applyFill="1" applyBorder="1" applyAlignment="1" applyProtection="1">
      <alignment horizontal="center" vertical="center" shrinkToFit="1"/>
    </xf>
    <xf numFmtId="184" fontId="4" fillId="4" borderId="5" xfId="3" applyNumberFormat="1" applyFont="1" applyFill="1" applyBorder="1" applyAlignment="1" applyProtection="1">
      <alignment horizontal="center" vertical="center" shrinkToFit="1"/>
    </xf>
    <xf numFmtId="184" fontId="4" fillId="4" borderId="7" xfId="3" applyNumberFormat="1" applyFont="1" applyFill="1" applyBorder="1" applyAlignment="1" applyProtection="1">
      <alignment horizontal="center" vertical="center" shrinkToFit="1"/>
    </xf>
    <xf numFmtId="178" fontId="4" fillId="0" borderId="133" xfId="3" applyNumberFormat="1" applyFont="1" applyFill="1" applyBorder="1" applyAlignment="1" applyProtection="1">
      <alignment vertical="center" shrinkToFit="1"/>
    </xf>
    <xf numFmtId="178" fontId="4" fillId="0" borderId="129" xfId="3" applyNumberFormat="1" applyFont="1" applyFill="1" applyBorder="1" applyAlignment="1" applyProtection="1">
      <alignment vertical="center" shrinkToFit="1"/>
    </xf>
    <xf numFmtId="0" fontId="4" fillId="11" borderId="122" xfId="3" applyFont="1" applyFill="1" applyBorder="1" applyAlignment="1" applyProtection="1">
      <alignment horizontal="center" vertical="center" shrinkToFit="1"/>
    </xf>
    <xf numFmtId="0" fontId="29" fillId="0" borderId="20" xfId="3" applyFont="1" applyFill="1" applyBorder="1" applyAlignment="1" applyProtection="1">
      <alignment horizontal="center" vertical="center" shrinkToFit="1"/>
    </xf>
    <xf numFmtId="0" fontId="29" fillId="0" borderId="25" xfId="3" applyFont="1" applyFill="1" applyBorder="1" applyAlignment="1" applyProtection="1">
      <alignment horizontal="center" vertical="center" shrinkToFit="1"/>
    </xf>
    <xf numFmtId="0" fontId="29" fillId="0" borderId="31" xfId="3" applyFont="1" applyFill="1" applyBorder="1" applyAlignment="1" applyProtection="1">
      <alignment horizontal="center" vertical="center" shrinkToFit="1"/>
    </xf>
    <xf numFmtId="178" fontId="4" fillId="0" borderId="132" xfId="3" applyNumberFormat="1" applyFont="1" applyFill="1" applyBorder="1" applyAlignment="1" applyProtection="1">
      <alignment vertical="center" shrinkToFit="1"/>
    </xf>
    <xf numFmtId="184" fontId="4" fillId="4" borderId="6" xfId="3" applyNumberFormat="1" applyFont="1" applyFill="1" applyBorder="1" applyAlignment="1" applyProtection="1">
      <alignment horizontal="center" vertical="center" shrinkToFit="1"/>
    </xf>
    <xf numFmtId="0" fontId="4" fillId="0" borderId="5" xfId="3" applyFont="1" applyFill="1" applyBorder="1" applyAlignment="1" applyProtection="1">
      <alignment horizontal="center" vertical="center"/>
    </xf>
    <xf numFmtId="0" fontId="4" fillId="0" borderId="7" xfId="3" applyFont="1" applyFill="1" applyBorder="1" applyAlignment="1" applyProtection="1">
      <alignment horizontal="center" vertical="center"/>
    </xf>
    <xf numFmtId="0" fontId="20" fillId="0" borderId="0" xfId="3" applyFont="1" applyFill="1" applyAlignment="1" applyProtection="1">
      <alignment horizontal="center" vertical="center" wrapText="1"/>
    </xf>
    <xf numFmtId="0" fontId="20" fillId="0" borderId="0" xfId="3" applyFont="1" applyFill="1" applyAlignment="1" applyProtection="1">
      <alignment horizontal="center" vertical="center"/>
    </xf>
    <xf numFmtId="0" fontId="2" fillId="0" borderId="1" xfId="3" applyFill="1" applyBorder="1" applyAlignment="1" applyProtection="1">
      <alignment horizontal="center" vertical="center"/>
    </xf>
    <xf numFmtId="0" fontId="3" fillId="0" borderId="1" xfId="4" applyFill="1" applyBorder="1" applyProtection="1">
      <alignment vertical="center"/>
    </xf>
    <xf numFmtId="0" fontId="2" fillId="0" borderId="5" xfId="3" applyFill="1" applyBorder="1" applyAlignment="1" applyProtection="1">
      <alignment horizontal="center" vertical="center" shrinkToFit="1"/>
    </xf>
    <xf numFmtId="0" fontId="2" fillId="0" borderId="6" xfId="3" applyFill="1" applyBorder="1" applyAlignment="1" applyProtection="1">
      <alignment horizontal="center" vertical="center" shrinkToFit="1"/>
    </xf>
    <xf numFmtId="0" fontId="2" fillId="0" borderId="1" xfId="3" applyFill="1" applyBorder="1" applyAlignment="1" applyProtection="1">
      <alignment horizontal="center" vertical="center" shrinkToFit="1"/>
    </xf>
    <xf numFmtId="0" fontId="31" fillId="4" borderId="20" xfId="3" applyFont="1" applyFill="1" applyBorder="1" applyAlignment="1" applyProtection="1">
      <alignment horizontal="center" vertical="center" shrinkToFit="1"/>
    </xf>
    <xf numFmtId="0" fontId="31" fillId="4" borderId="25" xfId="3" applyFont="1" applyFill="1" applyBorder="1" applyAlignment="1" applyProtection="1">
      <alignment horizontal="center" vertical="center" shrinkToFit="1"/>
    </xf>
    <xf numFmtId="0" fontId="31" fillId="4" borderId="31" xfId="3" applyFont="1" applyFill="1" applyBorder="1" applyAlignment="1" applyProtection="1">
      <alignment horizontal="center" vertical="center" shrinkToFit="1"/>
    </xf>
    <xf numFmtId="0" fontId="4" fillId="0" borderId="53" xfId="3" applyFont="1" applyFill="1" applyBorder="1" applyAlignment="1" applyProtection="1">
      <alignment horizontal="center" vertical="center" wrapText="1" shrinkToFit="1"/>
    </xf>
    <xf numFmtId="0" fontId="4" fillId="0" borderId="15" xfId="3" applyFont="1" applyFill="1" applyBorder="1" applyAlignment="1" applyProtection="1">
      <alignment horizontal="center" vertical="center" wrapText="1" shrinkToFit="1"/>
    </xf>
    <xf numFmtId="0" fontId="4" fillId="0" borderId="3" xfId="3" applyFont="1" applyFill="1" applyBorder="1" applyAlignment="1" applyProtection="1">
      <alignment horizontal="center" vertical="center" wrapText="1" shrinkToFit="1"/>
    </xf>
    <xf numFmtId="184" fontId="31" fillId="4" borderId="5" xfId="3" applyNumberFormat="1" applyFont="1" applyFill="1" applyBorder="1" applyAlignment="1" applyProtection="1">
      <alignment horizontal="center" vertical="center" shrinkToFit="1"/>
    </xf>
    <xf numFmtId="184" fontId="31" fillId="4" borderId="7" xfId="3" applyNumberFormat="1" applyFont="1" applyFill="1" applyBorder="1" applyAlignment="1" applyProtection="1">
      <alignment horizontal="center" vertical="center" shrinkToFit="1"/>
    </xf>
    <xf numFmtId="178" fontId="31" fillId="4" borderId="125" xfId="3" applyNumberFormat="1" applyFont="1" applyFill="1" applyBorder="1" applyAlignment="1" applyProtection="1">
      <alignment vertical="center" shrinkToFit="1"/>
    </xf>
    <xf numFmtId="178" fontId="31" fillId="4" borderId="126" xfId="3" applyNumberFormat="1" applyFont="1" applyFill="1" applyBorder="1" applyAlignment="1" applyProtection="1">
      <alignment vertical="center" shrinkToFit="1"/>
    </xf>
    <xf numFmtId="3" fontId="4" fillId="0" borderId="137" xfId="3" applyNumberFormat="1" applyFont="1" applyFill="1" applyBorder="1" applyAlignment="1" applyProtection="1">
      <alignment vertical="center" shrinkToFit="1"/>
      <protection locked="0"/>
    </xf>
    <xf numFmtId="3" fontId="4" fillId="0" borderId="138" xfId="3" applyNumberFormat="1" applyFont="1" applyFill="1" applyBorder="1" applyAlignment="1" applyProtection="1">
      <alignment vertical="center" shrinkToFit="1"/>
      <protection locked="0"/>
    </xf>
    <xf numFmtId="3" fontId="4" fillId="0" borderId="139" xfId="3" applyNumberFormat="1" applyFont="1" applyFill="1" applyBorder="1" applyAlignment="1" applyProtection="1">
      <alignment vertical="center" shrinkToFit="1"/>
      <protection locked="0"/>
    </xf>
  </cellXfs>
  <cellStyles count="5">
    <cellStyle name="桁区切り 2" xfId="1"/>
    <cellStyle name="標準" xfId="0" builtinId="0"/>
    <cellStyle name="標準 4" xfId="4"/>
    <cellStyle name="標準_■03研修記録簿・集計表（●）" xfId="2"/>
    <cellStyle name="標準_■12参考 様式" xfId="3"/>
  </cellStyles>
  <dxfs count="136">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FFFF99"/>
        </patternFill>
      </fill>
    </dxf>
    <dxf>
      <font>
        <color rgb="FF0070C0"/>
      </font>
    </dxf>
    <dxf>
      <font>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ont>
        <color rgb="FF0070C0"/>
      </font>
    </dxf>
    <dxf>
      <font>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FFFF99"/>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ont>
        <color rgb="FF0070C0"/>
      </font>
    </dxf>
    <dxf>
      <font>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FFFF99"/>
        </patternFill>
      </fill>
    </dxf>
    <dxf>
      <font>
        <color rgb="FF0070C0"/>
      </font>
    </dxf>
    <dxf>
      <font>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FFFF99"/>
        </patternFill>
      </fill>
    </dxf>
    <dxf>
      <font>
        <color rgb="FF0070C0"/>
      </font>
    </dxf>
    <dxf>
      <font>
        <color rgb="FFFF0000"/>
      </font>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s>
  <tableStyles count="0" defaultTableStyle="TableStyleMedium2" defaultPivotStyle="PivotStyleLight16"/>
  <colors>
    <mruColors>
      <color rgb="FFCCFFFF"/>
      <color rgb="FFFFFF99"/>
      <color rgb="FF66FFFF"/>
      <color rgb="FFFF66FF"/>
      <color rgb="FF00FF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79</xdr:col>
      <xdr:colOff>53627</xdr:colOff>
      <xdr:row>1</xdr:row>
      <xdr:rowOff>232121</xdr:rowOff>
    </xdr:from>
    <xdr:ext cx="2018501" cy="825867"/>
    <xdr:sp macro="" textlink="">
      <xdr:nvSpPr>
        <xdr:cNvPr id="5" name="線吹き出し 2 (枠付き) 4" hidden="1">
          <a:extLst>
            <a:ext uri="{FF2B5EF4-FFF2-40B4-BE49-F238E27FC236}">
              <a16:creationId xmlns:a16="http://schemas.microsoft.com/office/drawing/2014/main" id="{00000000-0008-0000-0000-000005000000}"/>
            </a:ext>
          </a:extLst>
        </xdr:cNvPr>
        <xdr:cNvSpPr/>
      </xdr:nvSpPr>
      <xdr:spPr>
        <a:xfrm>
          <a:off x="20682056" y="531478"/>
          <a:ext cx="2018501" cy="825867"/>
        </a:xfrm>
        <a:prstGeom prst="borderCallout2">
          <a:avLst>
            <a:gd name="adj1" fmla="val 18750"/>
            <a:gd name="adj2" fmla="val -8333"/>
            <a:gd name="adj3" fmla="val 18750"/>
            <a:gd name="adj4" fmla="val -16667"/>
            <a:gd name="adj5" fmla="val 140554"/>
            <a:gd name="adj6" fmla="val -4419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81</xdr:col>
      <xdr:colOff>537881</xdr:colOff>
      <xdr:row>31</xdr:row>
      <xdr:rowOff>201707</xdr:rowOff>
    </xdr:from>
    <xdr:ext cx="1313180" cy="275717"/>
    <xdr:sp macro="" textlink="">
      <xdr:nvSpPr>
        <xdr:cNvPr id="7" name="線吹き出し 2 (枠付き) 6" hidden="1">
          <a:extLst>
            <a:ext uri="{FF2B5EF4-FFF2-40B4-BE49-F238E27FC236}">
              <a16:creationId xmlns:a16="http://schemas.microsoft.com/office/drawing/2014/main" id="{00000000-0008-0000-0000-000007000000}"/>
            </a:ext>
          </a:extLst>
        </xdr:cNvPr>
        <xdr:cNvSpPr/>
      </xdr:nvSpPr>
      <xdr:spPr>
        <a:xfrm>
          <a:off x="23207381" y="6692314"/>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81</xdr:col>
      <xdr:colOff>1108582</xdr:colOff>
      <xdr:row>19</xdr:row>
      <xdr:rowOff>71237</xdr:rowOff>
    </xdr:from>
    <xdr:ext cx="1313180" cy="459100"/>
    <xdr:sp macro="" textlink="">
      <xdr:nvSpPr>
        <xdr:cNvPr id="8" name="線吹き出し 2 (枠付き) 7" hidden="1">
          <a:extLst>
            <a:ext uri="{FF2B5EF4-FFF2-40B4-BE49-F238E27FC236}">
              <a16:creationId xmlns:a16="http://schemas.microsoft.com/office/drawing/2014/main" id="{00000000-0008-0000-0000-000008000000}"/>
            </a:ext>
          </a:extLst>
        </xdr:cNvPr>
        <xdr:cNvSpPr/>
      </xdr:nvSpPr>
      <xdr:spPr>
        <a:xfrm>
          <a:off x="23778082" y="4112558"/>
          <a:ext cx="1313180" cy="459100"/>
        </a:xfrm>
        <a:prstGeom prst="borderCallout2">
          <a:avLst>
            <a:gd name="adj1" fmla="val 18750"/>
            <a:gd name="adj2" fmla="val -8333"/>
            <a:gd name="adj3" fmla="val 18750"/>
            <a:gd name="adj4" fmla="val -16667"/>
            <a:gd name="adj5" fmla="val -56669"/>
            <a:gd name="adj6" fmla="val -4266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月は未使用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空白（関数なし）</a:t>
          </a:r>
        </a:p>
      </xdr:txBody>
    </xdr:sp>
    <xdr:clientData/>
  </xdr:oneCellAnchor>
  <xdr:oneCellAnchor>
    <xdr:from>
      <xdr:col>78</xdr:col>
      <xdr:colOff>544285</xdr:colOff>
      <xdr:row>31</xdr:row>
      <xdr:rowOff>204108</xdr:rowOff>
    </xdr:from>
    <xdr:ext cx="1313180" cy="275717"/>
    <xdr:sp macro="" textlink="">
      <xdr:nvSpPr>
        <xdr:cNvPr id="10" name="線吹き出し 2 (枠付き) 9" hidden="1">
          <a:extLst>
            <a:ext uri="{FF2B5EF4-FFF2-40B4-BE49-F238E27FC236}">
              <a16:creationId xmlns:a16="http://schemas.microsoft.com/office/drawing/2014/main" id="{00000000-0008-0000-0000-00000A000000}"/>
            </a:ext>
          </a:extLst>
        </xdr:cNvPr>
        <xdr:cNvSpPr/>
      </xdr:nvSpPr>
      <xdr:spPr>
        <a:xfrm flipH="1">
          <a:off x="19567071" y="6694715"/>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54684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5529720" y="332015"/>
          <a:ext cx="2103444" cy="13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7114957" y="508905"/>
          <a:ext cx="1244928" cy="1144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9442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5" name="線吹き出し 2 (枠付き) 4" hidden="1">
          <a:extLst>
            <a:ext uri="{FF2B5EF4-FFF2-40B4-BE49-F238E27FC236}">
              <a16:creationId xmlns:a16="http://schemas.microsoft.com/office/drawing/2014/main" id="{00000000-0008-0000-0100-000005000000}"/>
            </a:ext>
          </a:extLst>
        </xdr:cNvPr>
        <xdr:cNvSpPr/>
      </xdr:nvSpPr>
      <xdr:spPr>
        <a:xfrm>
          <a:off x="24432025" y="8205107"/>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6" name="線吹き出し 2 (枠付き) 5" hidden="1">
          <a:extLst>
            <a:ext uri="{FF2B5EF4-FFF2-40B4-BE49-F238E27FC236}">
              <a16:creationId xmlns:a16="http://schemas.microsoft.com/office/drawing/2014/main" id="{00000000-0008-0000-0100-000006000000}"/>
            </a:ext>
          </a:extLst>
        </xdr:cNvPr>
        <xdr:cNvSpPr/>
      </xdr:nvSpPr>
      <xdr:spPr>
        <a:xfrm flipH="1">
          <a:off x="20818929" y="8261938"/>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7" name="線吹き出し 2 (枠付き) 6" hidden="1">
          <a:extLst>
            <a:ext uri="{FF2B5EF4-FFF2-40B4-BE49-F238E27FC236}">
              <a16:creationId xmlns:a16="http://schemas.microsoft.com/office/drawing/2014/main" id="{00000000-0008-0000-0100-000007000000}"/>
            </a:ext>
          </a:extLst>
        </xdr:cNvPr>
        <xdr:cNvSpPr/>
      </xdr:nvSpPr>
      <xdr:spPr>
        <a:xfrm flipH="1">
          <a:off x="20437927" y="3442609"/>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8" name="線吹き出し 2 (枠付き) 7" hidden="1">
          <a:extLst>
            <a:ext uri="{FF2B5EF4-FFF2-40B4-BE49-F238E27FC236}">
              <a16:creationId xmlns:a16="http://schemas.microsoft.com/office/drawing/2014/main" id="{00000000-0008-0000-0100-000008000000}"/>
            </a:ext>
          </a:extLst>
        </xdr:cNvPr>
        <xdr:cNvSpPr/>
      </xdr:nvSpPr>
      <xdr:spPr>
        <a:xfrm flipH="1">
          <a:off x="21839464" y="5783036"/>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9" name="線吹き出し 2 (枠付き) 8" hidden="1">
          <a:extLst>
            <a:ext uri="{FF2B5EF4-FFF2-40B4-BE49-F238E27FC236}">
              <a16:creationId xmlns:a16="http://schemas.microsoft.com/office/drawing/2014/main" id="{00000000-0008-0000-0100-000009000000}"/>
            </a:ext>
          </a:extLst>
        </xdr:cNvPr>
        <xdr:cNvSpPr/>
      </xdr:nvSpPr>
      <xdr:spPr>
        <a:xfrm>
          <a:off x="21324797" y="544286"/>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12" name="線吹き出し 2 (枠付き) 11" hidden="1">
          <a:extLst>
            <a:ext uri="{FF2B5EF4-FFF2-40B4-BE49-F238E27FC236}">
              <a16:creationId xmlns:a16="http://schemas.microsoft.com/office/drawing/2014/main" id="{00000000-0008-0000-0100-00000C000000}"/>
            </a:ext>
          </a:extLst>
        </xdr:cNvPr>
        <xdr:cNvSpPr/>
      </xdr:nvSpPr>
      <xdr:spPr>
        <a:xfrm flipH="1">
          <a:off x="18369643" y="1292678"/>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40066"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6701295"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8286532"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3115813"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2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2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2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2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2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2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3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3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3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3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3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3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4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4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4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4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4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4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5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5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5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5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5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5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6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6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6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6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6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6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7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7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7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7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7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7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E107"/>
  <sheetViews>
    <sheetView tabSelected="1" view="pageBreakPreview" zoomScale="55" zoomScaleNormal="75" zoomScaleSheetLayoutView="55" workbookViewId="0">
      <selection activeCell="BG1" sqref="BG1"/>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6" width="4.25" style="4" customWidth="1"/>
    <col min="37" max="37" width="24.5" style="4" hidden="1" customWidth="1"/>
    <col min="38" max="38" width="9.875" style="4" customWidth="1"/>
    <col min="39" max="39" width="14.625" style="4" customWidth="1"/>
    <col min="40" max="40" width="9.875" style="4" customWidth="1"/>
    <col min="41"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21" style="4" hidden="1" customWidth="1"/>
    <col min="80" max="81" width="13.375" style="4" hidden="1" customWidth="1"/>
    <col min="82" max="83" width="17.625" style="4"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40" t="s">
        <v>0</v>
      </c>
      <c r="B1" s="441"/>
      <c r="C1" s="441"/>
      <c r="D1" s="441"/>
      <c r="E1" s="442"/>
      <c r="F1" s="1"/>
      <c r="G1" s="2"/>
      <c r="H1" s="2"/>
      <c r="I1" s="2"/>
      <c r="J1" s="3"/>
      <c r="L1" s="5"/>
      <c r="AJ1" s="6"/>
      <c r="AK1" s="6"/>
      <c r="AO1" s="443" t="s">
        <v>1</v>
      </c>
      <c r="AP1" s="443"/>
      <c r="AQ1" s="59"/>
      <c r="AU1" s="86" t="s">
        <v>117</v>
      </c>
      <c r="AV1" s="437" t="s">
        <v>118</v>
      </c>
      <c r="AW1" s="412"/>
    </row>
    <row r="2" spans="1:83" ht="24" customHeight="1" thickBot="1">
      <c r="A2" s="7"/>
      <c r="B2" s="7"/>
      <c r="C2" s="7"/>
      <c r="D2" s="7"/>
      <c r="E2" s="7"/>
      <c r="G2" s="8"/>
      <c r="I2" s="9"/>
      <c r="J2" s="9"/>
      <c r="K2" s="9"/>
      <c r="L2" s="9"/>
      <c r="M2" s="9"/>
      <c r="N2" s="9"/>
      <c r="O2" s="9"/>
      <c r="P2" s="9"/>
      <c r="Q2" s="9"/>
      <c r="R2" s="9"/>
      <c r="W2" s="10"/>
      <c r="X2" s="10"/>
      <c r="AJ2" s="11"/>
      <c r="AK2" s="11"/>
      <c r="AO2" s="444"/>
      <c r="AP2" s="444"/>
      <c r="AQ2" s="60"/>
      <c r="AV2" s="437"/>
      <c r="AW2" s="413"/>
    </row>
    <row r="3" spans="1:83" ht="24" customHeight="1">
      <c r="A3" s="445">
        <v>44742</v>
      </c>
      <c r="B3" s="445"/>
      <c r="C3" s="445"/>
      <c r="D3" s="445"/>
      <c r="E3" s="445"/>
      <c r="F3" s="445"/>
      <c r="G3" s="445"/>
      <c r="H3" s="446" t="s">
        <v>199</v>
      </c>
      <c r="I3" s="446"/>
      <c r="J3" s="446"/>
      <c r="K3" s="446"/>
      <c r="L3" s="446"/>
      <c r="M3" s="446"/>
      <c r="N3" s="446"/>
      <c r="O3" s="446"/>
      <c r="P3" s="446"/>
      <c r="Q3" s="446"/>
      <c r="R3" s="446"/>
      <c r="S3" s="446"/>
      <c r="T3" s="446"/>
      <c r="U3" s="446"/>
      <c r="V3" s="446"/>
      <c r="W3" s="446"/>
      <c r="X3" s="446"/>
      <c r="Y3" s="446"/>
      <c r="Z3" s="446"/>
      <c r="AJ3" s="11"/>
      <c r="AK3" s="11"/>
      <c r="AO3" s="444"/>
      <c r="AP3" s="444"/>
      <c r="AQ3" s="60"/>
      <c r="AS3" s="414">
        <f>A3</f>
        <v>44742</v>
      </c>
      <c r="AT3" s="415"/>
      <c r="AU3" s="415"/>
      <c r="AV3" s="415"/>
      <c r="AW3" s="416" t="s">
        <v>200</v>
      </c>
      <c r="AX3" s="416"/>
      <c r="AY3" s="416"/>
      <c r="AZ3" s="416"/>
      <c r="BA3" s="416"/>
      <c r="BB3" s="416"/>
      <c r="BC3" s="87"/>
      <c r="BD3" s="84" t="s">
        <v>2</v>
      </c>
      <c r="BE3" s="438" t="str">
        <f>IF(AE5="","",AE5)</f>
        <v/>
      </c>
      <c r="BF3" s="439"/>
    </row>
    <row r="4" spans="1:83" ht="8.1" customHeight="1">
      <c r="A4" s="445"/>
      <c r="B4" s="445"/>
      <c r="C4" s="445"/>
      <c r="D4" s="445"/>
      <c r="E4" s="445"/>
      <c r="F4" s="445"/>
      <c r="G4" s="445"/>
      <c r="H4" s="446"/>
      <c r="I4" s="446"/>
      <c r="J4" s="446"/>
      <c r="K4" s="446"/>
      <c r="L4" s="446"/>
      <c r="M4" s="446"/>
      <c r="N4" s="446"/>
      <c r="O4" s="446"/>
      <c r="P4" s="446"/>
      <c r="Q4" s="446"/>
      <c r="R4" s="446"/>
      <c r="S4" s="446"/>
      <c r="T4" s="446"/>
      <c r="U4" s="446"/>
      <c r="V4" s="446"/>
      <c r="W4" s="446"/>
      <c r="X4" s="446"/>
      <c r="Y4" s="446"/>
      <c r="Z4" s="446"/>
      <c r="AJ4" s="11"/>
      <c r="AK4" s="11"/>
      <c r="AO4" s="61"/>
      <c r="AP4" s="61"/>
      <c r="AQ4" s="60"/>
      <c r="AS4" s="415"/>
      <c r="AT4" s="415"/>
      <c r="AU4" s="415"/>
      <c r="AV4" s="415"/>
      <c r="AW4" s="416"/>
      <c r="AX4" s="416"/>
      <c r="AY4" s="416"/>
      <c r="AZ4" s="416"/>
      <c r="BA4" s="416"/>
      <c r="BB4" s="416"/>
      <c r="BC4" s="87"/>
      <c r="BD4" s="88"/>
    </row>
    <row r="5" spans="1:83" ht="24" customHeight="1">
      <c r="A5" s="445"/>
      <c r="B5" s="445"/>
      <c r="C5" s="445"/>
      <c r="D5" s="445"/>
      <c r="E5" s="445"/>
      <c r="F5" s="445"/>
      <c r="G5" s="445"/>
      <c r="H5" s="446"/>
      <c r="I5" s="446"/>
      <c r="J5" s="446"/>
      <c r="K5" s="446"/>
      <c r="L5" s="446"/>
      <c r="M5" s="446"/>
      <c r="N5" s="446"/>
      <c r="O5" s="446"/>
      <c r="P5" s="446"/>
      <c r="Q5" s="446"/>
      <c r="R5" s="446"/>
      <c r="S5" s="446"/>
      <c r="T5" s="446"/>
      <c r="U5" s="446"/>
      <c r="V5" s="446"/>
      <c r="W5" s="446"/>
      <c r="X5" s="446"/>
      <c r="Y5" s="446"/>
      <c r="Z5" s="446"/>
      <c r="AB5" s="447" t="s">
        <v>2</v>
      </c>
      <c r="AC5" s="447"/>
      <c r="AD5" s="447"/>
      <c r="AE5" s="448"/>
      <c r="AF5" s="449"/>
      <c r="AG5" s="449"/>
      <c r="AH5" s="449"/>
      <c r="AI5" s="449"/>
      <c r="AJ5" s="450"/>
      <c r="AL5" s="12" t="s">
        <v>3</v>
      </c>
      <c r="AM5" s="451"/>
      <c r="AN5" s="452"/>
      <c r="AO5" s="452"/>
      <c r="AP5" s="452"/>
      <c r="AQ5" s="453"/>
      <c r="AS5" s="415"/>
      <c r="AT5" s="415"/>
      <c r="AU5" s="415"/>
      <c r="AV5" s="415"/>
      <c r="AW5" s="416"/>
      <c r="AX5" s="416"/>
      <c r="AY5" s="416"/>
      <c r="AZ5" s="416"/>
      <c r="BA5" s="416"/>
      <c r="BB5" s="416"/>
      <c r="BC5" s="87"/>
      <c r="BD5" s="84" t="s">
        <v>119</v>
      </c>
      <c r="BE5" s="438" t="str">
        <f>IF(AM5="","",AM5)</f>
        <v/>
      </c>
      <c r="BF5" s="439"/>
    </row>
    <row r="6" spans="1:83" ht="8.1" customHeight="1" thickBot="1">
      <c r="N6" s="8"/>
      <c r="O6" s="8"/>
      <c r="P6" s="8"/>
      <c r="Q6" s="8"/>
      <c r="R6" s="8"/>
      <c r="S6" s="8"/>
      <c r="T6" s="8"/>
      <c r="U6" s="8"/>
      <c r="V6" s="8"/>
      <c r="W6" s="8"/>
      <c r="X6" s="8"/>
      <c r="Y6" s="8"/>
      <c r="Z6" s="8"/>
      <c r="AA6" s="8"/>
      <c r="AB6" s="8"/>
      <c r="AC6" s="8"/>
      <c r="AJ6" s="8"/>
      <c r="AK6" s="8"/>
      <c r="AN6" s="8"/>
    </row>
    <row r="7" spans="1:83" ht="15.75" customHeight="1">
      <c r="A7" s="454" t="s">
        <v>4</v>
      </c>
      <c r="B7" s="455"/>
      <c r="C7" s="433" t="s">
        <v>5</v>
      </c>
      <c r="D7" s="433" t="s">
        <v>6</v>
      </c>
      <c r="E7" s="459" t="s">
        <v>111</v>
      </c>
      <c r="F7" s="459" t="s">
        <v>7</v>
      </c>
      <c r="G7" s="429">
        <f>G36</f>
        <v>44713</v>
      </c>
      <c r="H7" s="429">
        <f t="shared" ref="H7:AJ7" si="0">H36</f>
        <v>44714</v>
      </c>
      <c r="I7" s="429">
        <f t="shared" si="0"/>
        <v>44715</v>
      </c>
      <c r="J7" s="429">
        <f t="shared" si="0"/>
        <v>44716</v>
      </c>
      <c r="K7" s="429">
        <f t="shared" si="0"/>
        <v>44717</v>
      </c>
      <c r="L7" s="429">
        <f t="shared" si="0"/>
        <v>44718</v>
      </c>
      <c r="M7" s="429">
        <f t="shared" si="0"/>
        <v>44719</v>
      </c>
      <c r="N7" s="429">
        <f t="shared" si="0"/>
        <v>44720</v>
      </c>
      <c r="O7" s="429">
        <f t="shared" si="0"/>
        <v>44721</v>
      </c>
      <c r="P7" s="429">
        <f t="shared" si="0"/>
        <v>44722</v>
      </c>
      <c r="Q7" s="429">
        <f t="shared" si="0"/>
        <v>44723</v>
      </c>
      <c r="R7" s="429">
        <f t="shared" si="0"/>
        <v>44724</v>
      </c>
      <c r="S7" s="429">
        <f t="shared" si="0"/>
        <v>44725</v>
      </c>
      <c r="T7" s="429">
        <f t="shared" si="0"/>
        <v>44726</v>
      </c>
      <c r="U7" s="429">
        <f t="shared" si="0"/>
        <v>44727</v>
      </c>
      <c r="V7" s="429">
        <f t="shared" si="0"/>
        <v>44728</v>
      </c>
      <c r="W7" s="429">
        <f t="shared" si="0"/>
        <v>44729</v>
      </c>
      <c r="X7" s="429">
        <f t="shared" si="0"/>
        <v>44730</v>
      </c>
      <c r="Y7" s="429">
        <f t="shared" si="0"/>
        <v>44731</v>
      </c>
      <c r="Z7" s="429">
        <f t="shared" si="0"/>
        <v>44732</v>
      </c>
      <c r="AA7" s="429">
        <f t="shared" si="0"/>
        <v>44733</v>
      </c>
      <c r="AB7" s="429">
        <f t="shared" si="0"/>
        <v>44734</v>
      </c>
      <c r="AC7" s="429">
        <f t="shared" si="0"/>
        <v>44735</v>
      </c>
      <c r="AD7" s="429">
        <f t="shared" si="0"/>
        <v>44736</v>
      </c>
      <c r="AE7" s="429">
        <f t="shared" si="0"/>
        <v>44737</v>
      </c>
      <c r="AF7" s="429">
        <f t="shared" si="0"/>
        <v>44738</v>
      </c>
      <c r="AG7" s="429">
        <f t="shared" si="0"/>
        <v>44739</v>
      </c>
      <c r="AH7" s="429">
        <f t="shared" si="0"/>
        <v>44740</v>
      </c>
      <c r="AI7" s="429">
        <f t="shared" si="0"/>
        <v>44741</v>
      </c>
      <c r="AJ7" s="467">
        <f t="shared" si="0"/>
        <v>44742</v>
      </c>
      <c r="AK7" s="469"/>
      <c r="AL7" s="462" t="s">
        <v>8</v>
      </c>
      <c r="AM7" s="462" t="s">
        <v>9</v>
      </c>
      <c r="AN7" s="462" t="s">
        <v>10</v>
      </c>
      <c r="AO7" s="462" t="s">
        <v>11</v>
      </c>
      <c r="AP7" s="13"/>
      <c r="AQ7" s="13"/>
      <c r="AR7" s="431"/>
      <c r="AS7" s="433" t="s">
        <v>138</v>
      </c>
      <c r="AT7" s="433" t="s">
        <v>120</v>
      </c>
      <c r="AU7" s="435" t="s">
        <v>121</v>
      </c>
      <c r="AV7" s="428" t="s">
        <v>122</v>
      </c>
      <c r="AW7" s="427" t="s">
        <v>123</v>
      </c>
      <c r="AX7" s="428" t="s">
        <v>124</v>
      </c>
      <c r="AY7" s="427" t="s">
        <v>125</v>
      </c>
      <c r="AZ7" s="428" t="s">
        <v>126</v>
      </c>
      <c r="BA7" s="427" t="s">
        <v>127</v>
      </c>
      <c r="BB7" s="417" t="s">
        <v>128</v>
      </c>
      <c r="BC7" s="419" t="s">
        <v>129</v>
      </c>
      <c r="BD7" s="421" t="s">
        <v>130</v>
      </c>
      <c r="BE7" s="423" t="s">
        <v>131</v>
      </c>
      <c r="BF7" s="425" t="s">
        <v>132</v>
      </c>
    </row>
    <row r="8" spans="1:83" ht="15.75" customHeight="1" thickBot="1">
      <c r="A8" s="456"/>
      <c r="B8" s="457"/>
      <c r="C8" s="458"/>
      <c r="D8" s="458"/>
      <c r="E8" s="460"/>
      <c r="F8" s="460"/>
      <c r="G8" s="430" t="s">
        <v>12</v>
      </c>
      <c r="H8" s="430" t="s">
        <v>13</v>
      </c>
      <c r="I8" s="430" t="s">
        <v>14</v>
      </c>
      <c r="J8" s="430" t="s">
        <v>15</v>
      </c>
      <c r="K8" s="430" t="s">
        <v>16</v>
      </c>
      <c r="L8" s="430" t="s">
        <v>17</v>
      </c>
      <c r="M8" s="430" t="s">
        <v>18</v>
      </c>
      <c r="N8" s="430" t="s">
        <v>19</v>
      </c>
      <c r="O8" s="430" t="s">
        <v>20</v>
      </c>
      <c r="P8" s="430" t="s">
        <v>21</v>
      </c>
      <c r="Q8" s="430" t="s">
        <v>22</v>
      </c>
      <c r="R8" s="430" t="s">
        <v>23</v>
      </c>
      <c r="S8" s="430" t="s">
        <v>24</v>
      </c>
      <c r="T8" s="430" t="s">
        <v>25</v>
      </c>
      <c r="U8" s="430" t="s">
        <v>26</v>
      </c>
      <c r="V8" s="430" t="s">
        <v>27</v>
      </c>
      <c r="W8" s="430">
        <v>0</v>
      </c>
      <c r="X8" s="430">
        <v>0</v>
      </c>
      <c r="Y8" s="430">
        <v>0</v>
      </c>
      <c r="Z8" s="430">
        <v>0</v>
      </c>
      <c r="AA8" s="430">
        <v>0</v>
      </c>
      <c r="AB8" s="430">
        <v>0</v>
      </c>
      <c r="AC8" s="430">
        <v>0</v>
      </c>
      <c r="AD8" s="430">
        <v>0</v>
      </c>
      <c r="AE8" s="430">
        <v>0</v>
      </c>
      <c r="AF8" s="430">
        <v>0</v>
      </c>
      <c r="AG8" s="430">
        <v>0</v>
      </c>
      <c r="AH8" s="430">
        <v>0</v>
      </c>
      <c r="AI8" s="430">
        <v>0</v>
      </c>
      <c r="AJ8" s="468">
        <v>0</v>
      </c>
      <c r="AK8" s="470"/>
      <c r="AL8" s="463"/>
      <c r="AM8" s="463"/>
      <c r="AN8" s="463"/>
      <c r="AO8" s="463"/>
      <c r="AP8" s="13"/>
      <c r="AQ8" s="13"/>
      <c r="AR8" s="432"/>
      <c r="AS8" s="434"/>
      <c r="AT8" s="434"/>
      <c r="AU8" s="436"/>
      <c r="AV8" s="418"/>
      <c r="AW8" s="422"/>
      <c r="AX8" s="418"/>
      <c r="AY8" s="422"/>
      <c r="AZ8" s="418"/>
      <c r="BA8" s="422"/>
      <c r="BB8" s="418"/>
      <c r="BC8" s="420"/>
      <c r="BD8" s="422"/>
      <c r="BE8" s="424"/>
      <c r="BF8" s="426"/>
      <c r="CA8" s="533" t="s">
        <v>112</v>
      </c>
      <c r="CB8" s="510" t="s">
        <v>113</v>
      </c>
      <c r="CC8" s="510" t="s">
        <v>114</v>
      </c>
      <c r="CD8" s="510" t="s">
        <v>115</v>
      </c>
      <c r="CE8" s="510" t="s">
        <v>116</v>
      </c>
    </row>
    <row r="9" spans="1:83" ht="15.75" customHeight="1">
      <c r="A9" s="456"/>
      <c r="B9" s="457"/>
      <c r="C9" s="458"/>
      <c r="D9" s="458"/>
      <c r="E9" s="460"/>
      <c r="F9" s="460"/>
      <c r="G9" s="430">
        <v>42380</v>
      </c>
      <c r="H9" s="430">
        <v>42411</v>
      </c>
      <c r="I9" s="430">
        <v>42449</v>
      </c>
      <c r="J9" s="430">
        <v>42450</v>
      </c>
      <c r="K9" s="430">
        <v>42489</v>
      </c>
      <c r="L9" s="430">
        <v>42493</v>
      </c>
      <c r="M9" s="430">
        <v>42494</v>
      </c>
      <c r="N9" s="430">
        <v>42495</v>
      </c>
      <c r="O9" s="430">
        <v>42569</v>
      </c>
      <c r="P9" s="430">
        <v>42593</v>
      </c>
      <c r="Q9" s="430">
        <v>42632</v>
      </c>
      <c r="R9" s="430">
        <v>42635</v>
      </c>
      <c r="S9" s="430">
        <v>42653</v>
      </c>
      <c r="T9" s="430">
        <v>42677</v>
      </c>
      <c r="U9" s="430">
        <v>42697</v>
      </c>
      <c r="V9" s="430">
        <v>42727</v>
      </c>
      <c r="W9" s="430">
        <v>0</v>
      </c>
      <c r="X9" s="430">
        <v>0</v>
      </c>
      <c r="Y9" s="430">
        <v>0</v>
      </c>
      <c r="Z9" s="430">
        <v>0</v>
      </c>
      <c r="AA9" s="430">
        <v>0</v>
      </c>
      <c r="AB9" s="430">
        <v>0</v>
      </c>
      <c r="AC9" s="430">
        <v>0</v>
      </c>
      <c r="AD9" s="430">
        <v>0</v>
      </c>
      <c r="AE9" s="430">
        <v>0</v>
      </c>
      <c r="AF9" s="430">
        <v>0</v>
      </c>
      <c r="AG9" s="430">
        <v>0</v>
      </c>
      <c r="AH9" s="430">
        <v>0</v>
      </c>
      <c r="AI9" s="430">
        <v>0</v>
      </c>
      <c r="AJ9" s="468">
        <v>0</v>
      </c>
      <c r="AK9" s="470"/>
      <c r="AL9" s="463"/>
      <c r="AM9" s="463"/>
      <c r="AN9" s="463"/>
      <c r="AO9" s="463"/>
      <c r="AP9" s="14"/>
      <c r="AQ9" s="13"/>
      <c r="AR9" s="400" t="s">
        <v>133</v>
      </c>
      <c r="AS9" s="352" t="str">
        <f>IFERROR(INDEX($B$11:$F$31,MATCH("TR",$B$11:$B$31,0),2),"")</f>
        <v/>
      </c>
      <c r="AT9" s="403"/>
      <c r="AU9" s="405" t="str">
        <f>IFERROR(INDEX($B$11:$F$31,MATCH("TR",$B$11:$B$31,0),5),"")</f>
        <v/>
      </c>
      <c r="AV9" s="384"/>
      <c r="AW9" s="380">
        <f>IF(90000&lt;=AV9,90000,AV9)</f>
        <v>0</v>
      </c>
      <c r="AX9" s="381"/>
      <c r="AY9" s="382"/>
      <c r="AZ9" s="384"/>
      <c r="BA9" s="380">
        <f>IF(20000&lt;=AZ9,20000,AZ9)</f>
        <v>0</v>
      </c>
      <c r="BB9" s="384"/>
      <c r="BC9" s="410"/>
      <c r="BD9" s="382"/>
      <c r="BE9" s="411"/>
      <c r="BF9" s="377"/>
      <c r="BH9" s="354" t="s">
        <v>43</v>
      </c>
      <c r="BI9" s="355"/>
      <c r="BJ9" s="113">
        <f>IF(AW1&lt;&gt;"",AW1,BH13)</f>
        <v>0.8</v>
      </c>
      <c r="BK9" s="114"/>
      <c r="BL9" s="114"/>
      <c r="BM9" s="114"/>
      <c r="BN9" s="114"/>
      <c r="BO9" s="114"/>
      <c r="BP9" s="114"/>
      <c r="BQ9" s="114"/>
      <c r="BR9" s="114"/>
      <c r="BS9" s="114"/>
      <c r="BT9" s="114"/>
      <c r="BU9" s="114"/>
      <c r="BV9" s="114"/>
      <c r="BW9" s="114"/>
      <c r="BX9" s="114"/>
      <c r="BY9" s="114"/>
      <c r="BZ9" s="114"/>
      <c r="CA9" s="533"/>
      <c r="CB9" s="510"/>
      <c r="CC9" s="510"/>
      <c r="CD9" s="510"/>
      <c r="CE9" s="510"/>
    </row>
    <row r="10" spans="1:83" ht="15.75" customHeight="1" thickBot="1">
      <c r="A10" s="456"/>
      <c r="B10" s="457"/>
      <c r="C10" s="434"/>
      <c r="D10" s="434"/>
      <c r="E10" s="461"/>
      <c r="F10" s="461"/>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430">
        <v>0</v>
      </c>
      <c r="AB10" s="430">
        <v>0</v>
      </c>
      <c r="AC10" s="430">
        <v>0</v>
      </c>
      <c r="AD10" s="430">
        <v>0</v>
      </c>
      <c r="AE10" s="430">
        <v>0</v>
      </c>
      <c r="AF10" s="430">
        <v>0</v>
      </c>
      <c r="AG10" s="430">
        <v>0</v>
      </c>
      <c r="AH10" s="430">
        <v>0</v>
      </c>
      <c r="AI10" s="430">
        <v>0</v>
      </c>
      <c r="AJ10" s="468">
        <v>0</v>
      </c>
      <c r="AK10" s="470"/>
      <c r="AL10" s="463"/>
      <c r="AM10" s="463"/>
      <c r="AN10" s="463"/>
      <c r="AO10" s="463"/>
      <c r="AP10" s="14"/>
      <c r="AQ10" s="13"/>
      <c r="AR10" s="401"/>
      <c r="AS10" s="353"/>
      <c r="AT10" s="404"/>
      <c r="AU10" s="350"/>
      <c r="AV10" s="351"/>
      <c r="AW10" s="339"/>
      <c r="AX10" s="341"/>
      <c r="AY10" s="343"/>
      <c r="AZ10" s="337"/>
      <c r="BA10" s="339"/>
      <c r="BB10" s="337"/>
      <c r="BC10" s="407"/>
      <c r="BD10" s="343"/>
      <c r="BE10" s="346"/>
      <c r="BF10" s="307"/>
      <c r="BH10" s="114"/>
      <c r="BI10" s="114"/>
      <c r="BJ10" s="114"/>
      <c r="BK10" s="114"/>
      <c r="BL10" s="114"/>
      <c r="BM10" s="114"/>
      <c r="BN10" s="114"/>
      <c r="BO10" s="114"/>
      <c r="BP10" s="114"/>
      <c r="BQ10" s="114"/>
      <c r="BR10" s="114"/>
      <c r="BS10" s="114"/>
      <c r="BT10" s="114"/>
      <c r="BU10" s="114"/>
      <c r="BV10" s="114"/>
      <c r="BW10" s="114"/>
      <c r="BX10" s="114"/>
      <c r="BY10" s="114"/>
      <c r="BZ10" s="114"/>
      <c r="CA10" s="533"/>
      <c r="CB10" s="510"/>
      <c r="CC10" s="510"/>
      <c r="CD10" s="510"/>
      <c r="CE10" s="510"/>
    </row>
    <row r="11" spans="1:83" ht="16.5" customHeight="1">
      <c r="A11" s="464" t="s">
        <v>28</v>
      </c>
      <c r="B11" s="144"/>
      <c r="C11" s="15">
        <v>1</v>
      </c>
      <c r="D11" s="62"/>
      <c r="E11" s="14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280"/>
      <c r="AL11" s="18">
        <f t="shared" ref="AL11:AL29" si="1">COUNTA(G11:AK11)-COUNTIF(G11:AK11,"集")-COUNTIF(G11:AK11,"休")-COUNTIF(G11:AK11,"外")</f>
        <v>0</v>
      </c>
      <c r="AM11" s="18">
        <f t="shared" ref="AM11:AM30" si="2">COUNTIF(G11:AK11,"集")</f>
        <v>0</v>
      </c>
      <c r="AN11" s="82">
        <f>AL11+BC11</f>
        <v>0</v>
      </c>
      <c r="AO11" s="82">
        <f>AM11+BD11</f>
        <v>0</v>
      </c>
      <c r="AP11" s="14"/>
      <c r="AQ11" s="13"/>
      <c r="AR11" s="401"/>
      <c r="AS11" s="331" t="str">
        <f ca="1">IF(AS9="","",IFERROR(INDEX(INDIRECT("$B$" &amp; AS9+11 &amp;  ":$F$31"),MATCH("TR",INDIRECT("$B$" &amp; AS9+11 &amp; ":$B$31"),0),2),""))</f>
        <v/>
      </c>
      <c r="AT11" s="333"/>
      <c r="AU11" s="378" t="str">
        <f ca="1">IF(AS9="","",IFERROR(INDEX(INDIRECT("$B$" &amp; AS9+11 &amp;  ":$F$31"),MATCH("TR",INDIRECT("$B$" &amp; AS9+11 &amp; ":$B$31"),0),5),""))</f>
        <v/>
      </c>
      <c r="AV11" s="337"/>
      <c r="AW11" s="339">
        <f>IF(90000&lt;=AV11,90000,AV11)</f>
        <v>0</v>
      </c>
      <c r="AX11" s="341"/>
      <c r="AY11" s="343"/>
      <c r="AZ11" s="337"/>
      <c r="BA11" s="339">
        <f>IF(20000&lt;=AZ11,20000,AZ11)</f>
        <v>0</v>
      </c>
      <c r="BB11" s="337"/>
      <c r="BC11" s="407"/>
      <c r="BD11" s="343"/>
      <c r="BE11" s="346"/>
      <c r="BF11" s="307"/>
      <c r="BH11" s="356" t="s">
        <v>45</v>
      </c>
      <c r="BI11" s="356"/>
      <c r="BJ11" s="356"/>
      <c r="BK11" s="356"/>
      <c r="BL11" s="115" t="s">
        <v>46</v>
      </c>
      <c r="BM11" s="115" t="s">
        <v>47</v>
      </c>
      <c r="BN11" s="116" t="s">
        <v>48</v>
      </c>
      <c r="BO11" s="119"/>
      <c r="BP11" s="119"/>
      <c r="BQ11" s="119"/>
      <c r="BR11" s="119"/>
      <c r="BS11" s="119"/>
      <c r="BT11" s="119"/>
      <c r="BU11" s="119"/>
      <c r="BV11" s="119"/>
      <c r="BW11" s="119"/>
      <c r="BX11" s="119"/>
      <c r="BY11" s="119"/>
      <c r="BZ11" s="119"/>
      <c r="CA11" s="122" t="str">
        <f t="shared" ref="CA11:CA30" si="3">B11&amp;E11&amp;F11</f>
        <v/>
      </c>
      <c r="CB11" s="121">
        <f t="shared" ref="CB11:CB30" si="4">AN11</f>
        <v>0</v>
      </c>
      <c r="CC11" s="121">
        <f t="shared" ref="CC11:CC30" si="5">AO11</f>
        <v>0</v>
      </c>
      <c r="CD11" s="83"/>
      <c r="CE11" s="83"/>
    </row>
    <row r="12" spans="1:83" ht="16.5" customHeight="1">
      <c r="A12" s="465"/>
      <c r="B12" s="145"/>
      <c r="C12" s="20">
        <v>2</v>
      </c>
      <c r="D12" s="24"/>
      <c r="E12" s="14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281"/>
      <c r="AL12" s="23">
        <f t="shared" si="1"/>
        <v>0</v>
      </c>
      <c r="AM12" s="23">
        <f t="shared" si="2"/>
        <v>0</v>
      </c>
      <c r="AN12" s="23">
        <f t="shared" ref="AN12:AN30" si="6">AL12+CD12</f>
        <v>0</v>
      </c>
      <c r="AO12" s="23">
        <f t="shared" ref="AO12:AO30" si="7">AM12+CE12</f>
        <v>0</v>
      </c>
      <c r="AP12" s="14"/>
      <c r="AQ12" s="13"/>
      <c r="AR12" s="401"/>
      <c r="AS12" s="331"/>
      <c r="AT12" s="349"/>
      <c r="AU12" s="379"/>
      <c r="AV12" s="351"/>
      <c r="AW12" s="339"/>
      <c r="AX12" s="341"/>
      <c r="AY12" s="343"/>
      <c r="AZ12" s="337"/>
      <c r="BA12" s="339"/>
      <c r="BB12" s="337"/>
      <c r="BC12" s="407"/>
      <c r="BD12" s="343"/>
      <c r="BE12" s="346"/>
      <c r="BF12" s="307"/>
      <c r="BH12" s="117">
        <v>1</v>
      </c>
      <c r="BI12" s="118" t="s">
        <v>49</v>
      </c>
      <c r="BJ12" s="118"/>
      <c r="BK12" s="116"/>
      <c r="BL12" s="115">
        <v>1.05</v>
      </c>
      <c r="BM12" s="356">
        <f>IF(BJ9="新規・5年利用無",BL13,IF(BJ9&lt;BH15,BL15,IF(AND(BJ9&gt;=BH14,BJ9&lt;BJ14),BL14,IF(AND(BJ9&gt;=BH13,BJ9&lt;BJ13),BL13,IF(BJ9=BH12,BL12,"")))))</f>
        <v>1</v>
      </c>
      <c r="BN12" s="357" t="str">
        <f>IF(AW1&lt;&gt;"",BM12*90000,"")</f>
        <v/>
      </c>
      <c r="BO12" s="120"/>
      <c r="BP12" s="120"/>
      <c r="BQ12" s="120"/>
      <c r="BR12" s="120"/>
      <c r="BS12" s="120"/>
      <c r="BT12" s="120"/>
      <c r="BU12" s="120"/>
      <c r="BV12" s="120"/>
      <c r="BW12" s="120"/>
      <c r="BX12" s="120"/>
      <c r="BY12" s="120"/>
      <c r="BZ12" s="120"/>
      <c r="CA12" s="19" t="str">
        <f t="shared" si="3"/>
        <v/>
      </c>
      <c r="CB12" s="76">
        <f t="shared" si="4"/>
        <v>0</v>
      </c>
      <c r="CC12" s="76">
        <f t="shared" si="5"/>
        <v>0</v>
      </c>
      <c r="CD12" s="83"/>
      <c r="CE12" s="83"/>
    </row>
    <row r="13" spans="1:83" ht="16.5" customHeight="1">
      <c r="A13" s="465"/>
      <c r="B13" s="145"/>
      <c r="C13" s="20">
        <v>3</v>
      </c>
      <c r="D13" s="24"/>
      <c r="E13" s="14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281"/>
      <c r="AL13" s="23">
        <f t="shared" si="1"/>
        <v>0</v>
      </c>
      <c r="AM13" s="23">
        <f t="shared" si="2"/>
        <v>0</v>
      </c>
      <c r="AN13" s="23">
        <f t="shared" si="6"/>
        <v>0</v>
      </c>
      <c r="AO13" s="23">
        <f t="shared" si="7"/>
        <v>0</v>
      </c>
      <c r="AR13" s="401"/>
      <c r="AS13" s="331" t="str">
        <f ca="1">IF(AS11="","",IFERROR(INDEX(INDIRECT("$B$" &amp; AS11+11 &amp;  ":$F$31"),MATCH("TR",INDIRECT("$B$" &amp; AS11+11 &amp; ":$B$31"),0),2),""))</f>
        <v/>
      </c>
      <c r="AT13" s="333"/>
      <c r="AU13" s="335" t="str">
        <f ca="1">IF(AS11="","",IFERROR(INDEX(INDIRECT("$B$" &amp; AS11+11 &amp;  ":$F$31"),MATCH("TR",INDIRECT("$B$" &amp; AS11+11 &amp; ":$B$31"),0),5),""))</f>
        <v/>
      </c>
      <c r="AV13" s="337"/>
      <c r="AW13" s="339">
        <f>IF(90000&lt;=AV13,90000,AV13)</f>
        <v>0</v>
      </c>
      <c r="AX13" s="341"/>
      <c r="AY13" s="343"/>
      <c r="AZ13" s="337"/>
      <c r="BA13" s="339">
        <f>IF(20000&lt;=AZ13,20000,AZ13)</f>
        <v>0</v>
      </c>
      <c r="BB13" s="337"/>
      <c r="BC13" s="407"/>
      <c r="BD13" s="343"/>
      <c r="BE13" s="346"/>
      <c r="BF13" s="307"/>
      <c r="BH13" s="117">
        <v>0.8</v>
      </c>
      <c r="BI13" s="118" t="s">
        <v>49</v>
      </c>
      <c r="BJ13" s="118">
        <v>1</v>
      </c>
      <c r="BK13" s="116" t="s">
        <v>50</v>
      </c>
      <c r="BL13" s="115">
        <v>1</v>
      </c>
      <c r="BM13" s="356"/>
      <c r="BN13" s="358"/>
      <c r="BO13" s="120"/>
      <c r="BP13" s="120"/>
      <c r="BQ13" s="120"/>
      <c r="BR13" s="120"/>
      <c r="BS13" s="120"/>
      <c r="BT13" s="120"/>
      <c r="BU13" s="120"/>
      <c r="BV13" s="120"/>
      <c r="BW13" s="120"/>
      <c r="BX13" s="120"/>
      <c r="BY13" s="120"/>
      <c r="BZ13" s="120"/>
      <c r="CA13" s="19" t="str">
        <f t="shared" si="3"/>
        <v/>
      </c>
      <c r="CB13" s="76">
        <f t="shared" si="4"/>
        <v>0</v>
      </c>
      <c r="CC13" s="76">
        <f t="shared" si="5"/>
        <v>0</v>
      </c>
      <c r="CD13" s="83"/>
      <c r="CE13" s="83"/>
    </row>
    <row r="14" spans="1:83" ht="16.5" customHeight="1">
      <c r="A14" s="465"/>
      <c r="B14" s="145"/>
      <c r="C14" s="20">
        <v>4</v>
      </c>
      <c r="D14" s="24"/>
      <c r="E14" s="14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281"/>
      <c r="AL14" s="23">
        <f t="shared" si="1"/>
        <v>0</v>
      </c>
      <c r="AM14" s="23">
        <f t="shared" si="2"/>
        <v>0</v>
      </c>
      <c r="AN14" s="23">
        <f t="shared" si="6"/>
        <v>0</v>
      </c>
      <c r="AO14" s="23">
        <f t="shared" si="7"/>
        <v>0</v>
      </c>
      <c r="AR14" s="401"/>
      <c r="AS14" s="331"/>
      <c r="AT14" s="349"/>
      <c r="AU14" s="350"/>
      <c r="AV14" s="351"/>
      <c r="AW14" s="339"/>
      <c r="AX14" s="341"/>
      <c r="AY14" s="343"/>
      <c r="AZ14" s="337"/>
      <c r="BA14" s="339"/>
      <c r="BB14" s="337"/>
      <c r="BC14" s="407"/>
      <c r="BD14" s="343"/>
      <c r="BE14" s="346"/>
      <c r="BF14" s="307"/>
      <c r="BH14" s="117">
        <v>0.6</v>
      </c>
      <c r="BI14" s="118" t="s">
        <v>49</v>
      </c>
      <c r="BJ14" s="118">
        <v>0.8</v>
      </c>
      <c r="BK14" s="116" t="s">
        <v>50</v>
      </c>
      <c r="BL14" s="115">
        <v>0.95</v>
      </c>
      <c r="BM14" s="356"/>
      <c r="BN14" s="358"/>
      <c r="BO14" s="120"/>
      <c r="BP14" s="120"/>
      <c r="BQ14" s="120"/>
      <c r="BR14" s="120"/>
      <c r="BS14" s="120"/>
      <c r="BT14" s="120"/>
      <c r="BU14" s="120"/>
      <c r="BV14" s="120"/>
      <c r="BW14" s="120"/>
      <c r="BX14" s="120"/>
      <c r="BY14" s="120"/>
      <c r="BZ14" s="120"/>
      <c r="CA14" s="19" t="str">
        <f t="shared" si="3"/>
        <v/>
      </c>
      <c r="CB14" s="76">
        <f t="shared" si="4"/>
        <v>0</v>
      </c>
      <c r="CC14" s="76">
        <f t="shared" si="5"/>
        <v>0</v>
      </c>
      <c r="CD14" s="83"/>
      <c r="CE14" s="83"/>
    </row>
    <row r="15" spans="1:83" ht="16.5" customHeight="1">
      <c r="A15" s="465"/>
      <c r="B15" s="145"/>
      <c r="C15" s="20">
        <v>5</v>
      </c>
      <c r="D15" s="24"/>
      <c r="E15" s="14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281"/>
      <c r="AL15" s="23">
        <f t="shared" si="1"/>
        <v>0</v>
      </c>
      <c r="AM15" s="23">
        <f t="shared" si="2"/>
        <v>0</v>
      </c>
      <c r="AN15" s="23">
        <f t="shared" si="6"/>
        <v>0</v>
      </c>
      <c r="AO15" s="23">
        <f t="shared" si="7"/>
        <v>0</v>
      </c>
      <c r="AR15" s="401"/>
      <c r="AS15" s="331" t="str">
        <f ca="1">IF(AS13="","",IFERROR(INDEX(INDIRECT("$B$" &amp; AS13+11 &amp;  ":$F$31"),MATCH("TR",INDIRECT("$B$" &amp; AS13+11 &amp; ":$B$31"),0),2),""))</f>
        <v/>
      </c>
      <c r="AT15" s="333"/>
      <c r="AU15" s="335" t="str">
        <f ca="1">IF(AS13="","",IFERROR(INDEX(INDIRECT("$B$" &amp; AS13+11 &amp;  ":$F$31"),MATCH("TR",INDIRECT("$B$" &amp; AS13+11 &amp; ":$B$31"),0),5),""))</f>
        <v/>
      </c>
      <c r="AV15" s="337"/>
      <c r="AW15" s="339">
        <f>IF(90000&lt;=AV15,90000,AV15)</f>
        <v>0</v>
      </c>
      <c r="AX15" s="341"/>
      <c r="AY15" s="343"/>
      <c r="AZ15" s="337"/>
      <c r="BA15" s="339">
        <f>IF(20000&lt;=AZ15,20000,AZ15)</f>
        <v>0</v>
      </c>
      <c r="BB15" s="337"/>
      <c r="BC15" s="407"/>
      <c r="BD15" s="343"/>
      <c r="BE15" s="346"/>
      <c r="BF15" s="307"/>
      <c r="BH15" s="117">
        <v>0.6</v>
      </c>
      <c r="BI15" s="118" t="s">
        <v>50</v>
      </c>
      <c r="BJ15" s="118"/>
      <c r="BK15" s="116"/>
      <c r="BL15" s="115">
        <v>0.9</v>
      </c>
      <c r="BM15" s="356"/>
      <c r="BN15" s="359"/>
      <c r="BO15" s="120"/>
      <c r="BP15" s="120"/>
      <c r="BQ15" s="120"/>
      <c r="BR15" s="120"/>
      <c r="BS15" s="120"/>
      <c r="BT15" s="120"/>
      <c r="BU15" s="120"/>
      <c r="BV15" s="120"/>
      <c r="BW15" s="120"/>
      <c r="BX15" s="120"/>
      <c r="BY15" s="120"/>
      <c r="BZ15" s="120"/>
      <c r="CA15" s="19" t="str">
        <f t="shared" si="3"/>
        <v/>
      </c>
      <c r="CB15" s="76">
        <f t="shared" si="4"/>
        <v>0</v>
      </c>
      <c r="CC15" s="76">
        <f t="shared" si="5"/>
        <v>0</v>
      </c>
      <c r="CD15" s="83"/>
      <c r="CE15" s="83"/>
    </row>
    <row r="16" spans="1:83" ht="16.5" customHeight="1">
      <c r="A16" s="465"/>
      <c r="B16" s="145"/>
      <c r="C16" s="20">
        <v>6</v>
      </c>
      <c r="D16" s="24"/>
      <c r="E16" s="14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281"/>
      <c r="AL16" s="23">
        <f t="shared" si="1"/>
        <v>0</v>
      </c>
      <c r="AM16" s="23">
        <f t="shared" si="2"/>
        <v>0</v>
      </c>
      <c r="AN16" s="23">
        <f t="shared" si="6"/>
        <v>0</v>
      </c>
      <c r="AO16" s="23">
        <f t="shared" si="7"/>
        <v>0</v>
      </c>
      <c r="AR16" s="401"/>
      <c r="AS16" s="331"/>
      <c r="AT16" s="349"/>
      <c r="AU16" s="350"/>
      <c r="AV16" s="351"/>
      <c r="AW16" s="339"/>
      <c r="AX16" s="341"/>
      <c r="AY16" s="343"/>
      <c r="AZ16" s="337"/>
      <c r="BA16" s="339"/>
      <c r="BB16" s="337"/>
      <c r="BC16" s="407"/>
      <c r="BD16" s="343"/>
      <c r="BE16" s="346"/>
      <c r="BF16" s="307"/>
      <c r="CA16" s="19" t="str">
        <f t="shared" si="3"/>
        <v/>
      </c>
      <c r="CB16" s="76">
        <f t="shared" si="4"/>
        <v>0</v>
      </c>
      <c r="CC16" s="76">
        <f t="shared" si="5"/>
        <v>0</v>
      </c>
      <c r="CD16" s="83"/>
      <c r="CE16" s="83"/>
    </row>
    <row r="17" spans="1:83" ht="16.5" customHeight="1">
      <c r="A17" s="465"/>
      <c r="B17" s="145"/>
      <c r="C17" s="20">
        <v>7</v>
      </c>
      <c r="D17" s="24"/>
      <c r="E17" s="14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281"/>
      <c r="AL17" s="23">
        <f t="shared" si="1"/>
        <v>0</v>
      </c>
      <c r="AM17" s="23">
        <f t="shared" si="2"/>
        <v>0</v>
      </c>
      <c r="AN17" s="23">
        <f t="shared" si="6"/>
        <v>0</v>
      </c>
      <c r="AO17" s="23">
        <f t="shared" si="7"/>
        <v>0</v>
      </c>
      <c r="AR17" s="401"/>
      <c r="AS17" s="331" t="str">
        <f ca="1">IF(AS15="","",IFERROR(INDEX(INDIRECT("$B$" &amp; AS15+11 &amp;  ":$F$31"),MATCH("TR",INDIRECT("$B$" &amp; AS15+11 &amp; ":$B$31"),0),2),""))</f>
        <v/>
      </c>
      <c r="AT17" s="333"/>
      <c r="AU17" s="335" t="str">
        <f ca="1">IF(AS15="","",IFERROR(INDEX(INDIRECT("$B$" &amp; AS15+11 &amp;  ":$F$31"),MATCH("TR",INDIRECT("$B$" &amp; AS15+11 &amp; ":$B$31"),0),5),""))</f>
        <v/>
      </c>
      <c r="AV17" s="337"/>
      <c r="AW17" s="339">
        <f>IF(90000&lt;=AV17,90000,AV17)</f>
        <v>0</v>
      </c>
      <c r="AX17" s="341"/>
      <c r="AY17" s="343"/>
      <c r="AZ17" s="337"/>
      <c r="BA17" s="339">
        <f>IF(20000&lt;=AZ17,20000,AZ17)</f>
        <v>0</v>
      </c>
      <c r="BB17" s="337"/>
      <c r="BC17" s="407"/>
      <c r="BD17" s="343"/>
      <c r="BE17" s="346"/>
      <c r="BF17" s="307"/>
      <c r="CA17" s="19" t="str">
        <f t="shared" si="3"/>
        <v/>
      </c>
      <c r="CB17" s="76">
        <f t="shared" si="4"/>
        <v>0</v>
      </c>
      <c r="CC17" s="76">
        <f t="shared" si="5"/>
        <v>0</v>
      </c>
      <c r="CD17" s="83"/>
      <c r="CE17" s="83"/>
    </row>
    <row r="18" spans="1:83" ht="16.5" customHeight="1" thickBot="1">
      <c r="A18" s="465"/>
      <c r="B18" s="145"/>
      <c r="C18" s="20">
        <v>8</v>
      </c>
      <c r="D18" s="24"/>
      <c r="E18" s="14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281"/>
      <c r="AL18" s="23">
        <f t="shared" si="1"/>
        <v>0</v>
      </c>
      <c r="AM18" s="23">
        <f t="shared" si="2"/>
        <v>0</v>
      </c>
      <c r="AN18" s="23">
        <f t="shared" si="6"/>
        <v>0</v>
      </c>
      <c r="AO18" s="23">
        <f t="shared" si="7"/>
        <v>0</v>
      </c>
      <c r="AR18" s="402"/>
      <c r="AS18" s="332"/>
      <c r="AT18" s="334"/>
      <c r="AU18" s="336"/>
      <c r="AV18" s="338"/>
      <c r="AW18" s="409"/>
      <c r="AX18" s="342"/>
      <c r="AY18" s="344"/>
      <c r="AZ18" s="374"/>
      <c r="BA18" s="340"/>
      <c r="BB18" s="374"/>
      <c r="BC18" s="408"/>
      <c r="BD18" s="344"/>
      <c r="BE18" s="348"/>
      <c r="BF18" s="308"/>
      <c r="CA18" s="19" t="str">
        <f t="shared" si="3"/>
        <v/>
      </c>
      <c r="CB18" s="76">
        <f t="shared" si="4"/>
        <v>0</v>
      </c>
      <c r="CC18" s="76">
        <f t="shared" si="5"/>
        <v>0</v>
      </c>
      <c r="CD18" s="83"/>
      <c r="CE18" s="83"/>
    </row>
    <row r="19" spans="1:83" ht="16.5" customHeight="1">
      <c r="A19" s="465"/>
      <c r="B19" s="145"/>
      <c r="C19" s="20">
        <v>9</v>
      </c>
      <c r="D19" s="24"/>
      <c r="E19" s="14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281"/>
      <c r="AL19" s="23">
        <f t="shared" si="1"/>
        <v>0</v>
      </c>
      <c r="AM19" s="23">
        <f t="shared" si="2"/>
        <v>0</v>
      </c>
      <c r="AN19" s="23">
        <f t="shared" si="6"/>
        <v>0</v>
      </c>
      <c r="AO19" s="23">
        <f t="shared" si="7"/>
        <v>0</v>
      </c>
      <c r="AR19" s="400" t="s">
        <v>134</v>
      </c>
      <c r="AS19" s="352" t="str">
        <f>IFERROR(INDEX($B$11:$F$31,MATCH("FW1",$B$11:$B$31,0),2),"")</f>
        <v/>
      </c>
      <c r="AT19" s="403"/>
      <c r="AU19" s="405" t="str">
        <f>IFERROR(INDEX($B$11:$F$31,MATCH("FW1",$B$11:$B$31,0),5),"")</f>
        <v/>
      </c>
      <c r="AV19" s="396"/>
      <c r="AW19" s="398">
        <f>IF($BM$12*90000&lt;=AV19,$BM$12*90000,AV19)</f>
        <v>0</v>
      </c>
      <c r="AX19" s="399"/>
      <c r="AY19" s="380">
        <f>IF(10000&lt;=AX19,10000,AX19)</f>
        <v>0</v>
      </c>
      <c r="AZ19" s="384"/>
      <c r="BA19" s="380">
        <f>IF(20000&lt;=AZ19,20000,AZ19)</f>
        <v>0</v>
      </c>
      <c r="BB19" s="396"/>
      <c r="BC19" s="600"/>
      <c r="BD19" s="397"/>
      <c r="BE19" s="376"/>
      <c r="BF19" s="377"/>
      <c r="CA19" s="19" t="str">
        <f t="shared" si="3"/>
        <v/>
      </c>
      <c r="CB19" s="76">
        <f t="shared" si="4"/>
        <v>0</v>
      </c>
      <c r="CC19" s="76">
        <f t="shared" si="5"/>
        <v>0</v>
      </c>
      <c r="CD19" s="83"/>
      <c r="CE19" s="83"/>
    </row>
    <row r="20" spans="1:83" ht="16.5" customHeight="1">
      <c r="A20" s="465"/>
      <c r="B20" s="145"/>
      <c r="C20" s="20">
        <v>10</v>
      </c>
      <c r="D20" s="24"/>
      <c r="E20" s="14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281"/>
      <c r="AL20" s="23">
        <f t="shared" si="1"/>
        <v>0</v>
      </c>
      <c r="AM20" s="23">
        <f t="shared" si="2"/>
        <v>0</v>
      </c>
      <c r="AN20" s="23">
        <f t="shared" si="6"/>
        <v>0</v>
      </c>
      <c r="AO20" s="23">
        <f t="shared" si="7"/>
        <v>0</v>
      </c>
      <c r="AR20" s="401"/>
      <c r="AS20" s="353"/>
      <c r="AT20" s="404"/>
      <c r="AU20" s="350"/>
      <c r="AV20" s="389"/>
      <c r="AW20" s="390"/>
      <c r="AX20" s="391"/>
      <c r="AY20" s="339"/>
      <c r="AZ20" s="337"/>
      <c r="BA20" s="339"/>
      <c r="BB20" s="387"/>
      <c r="BC20" s="601"/>
      <c r="BD20" s="388"/>
      <c r="BE20" s="364"/>
      <c r="BF20" s="307"/>
      <c r="CA20" s="19" t="str">
        <f t="shared" si="3"/>
        <v/>
      </c>
      <c r="CB20" s="76">
        <f t="shared" si="4"/>
        <v>0</v>
      </c>
      <c r="CC20" s="76">
        <f t="shared" si="5"/>
        <v>0</v>
      </c>
      <c r="CD20" s="83"/>
      <c r="CE20" s="83"/>
    </row>
    <row r="21" spans="1:83" ht="16.5" customHeight="1">
      <c r="A21" s="465"/>
      <c r="B21" s="145"/>
      <c r="C21" s="20">
        <v>11</v>
      </c>
      <c r="D21" s="24"/>
      <c r="E21" s="14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281"/>
      <c r="AL21" s="23">
        <f t="shared" si="1"/>
        <v>0</v>
      </c>
      <c r="AM21" s="23">
        <f t="shared" si="2"/>
        <v>0</v>
      </c>
      <c r="AN21" s="23">
        <f t="shared" si="6"/>
        <v>0</v>
      </c>
      <c r="AO21" s="23">
        <f t="shared" si="7"/>
        <v>0</v>
      </c>
      <c r="AR21" s="401"/>
      <c r="AS21" s="331" t="str">
        <f ca="1">IF(AS19="","",IFERROR(INDEX(INDIRECT("$B$" &amp; AS19+11 &amp;  ":$F$31"),MATCH("FW1",INDIRECT("$B$" &amp; AS19+11 &amp; ":$B$31"),0),2),""))</f>
        <v/>
      </c>
      <c r="AT21" s="333"/>
      <c r="AU21" s="378" t="str">
        <f ca="1">IF(AS19="","",IFERROR(INDEX(INDIRECT("$B$" &amp; AS19+11 &amp;  ":$F$31"),MATCH("FW1",INDIRECT("$B$" &amp; AS19+11 &amp; ":$B$31"),0),5),""))</f>
        <v/>
      </c>
      <c r="AV21" s="387"/>
      <c r="AW21" s="390">
        <f t="shared" ref="AW21" si="8">IF($BM$12*90000&lt;=AV21,$BM$12*90000,AV21)</f>
        <v>0</v>
      </c>
      <c r="AX21" s="391"/>
      <c r="AY21" s="339">
        <f>IF(10000&lt;=AX21,10000,AX21)</f>
        <v>0</v>
      </c>
      <c r="AZ21" s="337"/>
      <c r="BA21" s="339">
        <f>IF(20000&lt;=AZ21,20000,AZ21)</f>
        <v>0</v>
      </c>
      <c r="BB21" s="387"/>
      <c r="BC21" s="601"/>
      <c r="BD21" s="388"/>
      <c r="BE21" s="364"/>
      <c r="BF21" s="307"/>
      <c r="CA21" s="19" t="str">
        <f t="shared" si="3"/>
        <v/>
      </c>
      <c r="CB21" s="76">
        <f t="shared" si="4"/>
        <v>0</v>
      </c>
      <c r="CC21" s="76">
        <f t="shared" si="5"/>
        <v>0</v>
      </c>
      <c r="CD21" s="83"/>
      <c r="CE21" s="83"/>
    </row>
    <row r="22" spans="1:83" ht="16.5" customHeight="1">
      <c r="A22" s="465"/>
      <c r="B22" s="145"/>
      <c r="C22" s="20">
        <v>12</v>
      </c>
      <c r="D22" s="24"/>
      <c r="E22" s="14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281"/>
      <c r="AL22" s="23">
        <f t="shared" si="1"/>
        <v>0</v>
      </c>
      <c r="AM22" s="23">
        <f t="shared" si="2"/>
        <v>0</v>
      </c>
      <c r="AN22" s="23">
        <f t="shared" si="6"/>
        <v>0</v>
      </c>
      <c r="AO22" s="23">
        <f t="shared" si="7"/>
        <v>0</v>
      </c>
      <c r="AR22" s="401"/>
      <c r="AS22" s="331"/>
      <c r="AT22" s="349"/>
      <c r="AU22" s="379"/>
      <c r="AV22" s="389"/>
      <c r="AW22" s="390"/>
      <c r="AX22" s="391"/>
      <c r="AY22" s="339"/>
      <c r="AZ22" s="337"/>
      <c r="BA22" s="339"/>
      <c r="BB22" s="387"/>
      <c r="BC22" s="601"/>
      <c r="BD22" s="388"/>
      <c r="BE22" s="364"/>
      <c r="BF22" s="307"/>
      <c r="CA22" s="19" t="str">
        <f t="shared" si="3"/>
        <v/>
      </c>
      <c r="CB22" s="76">
        <f t="shared" si="4"/>
        <v>0</v>
      </c>
      <c r="CC22" s="76">
        <f t="shared" si="5"/>
        <v>0</v>
      </c>
      <c r="CD22" s="83"/>
      <c r="CE22" s="83"/>
    </row>
    <row r="23" spans="1:83" ht="16.5" customHeight="1">
      <c r="A23" s="465"/>
      <c r="B23" s="145"/>
      <c r="C23" s="20">
        <v>13</v>
      </c>
      <c r="D23" s="24"/>
      <c r="E23" s="14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281"/>
      <c r="AL23" s="23">
        <f t="shared" si="1"/>
        <v>0</v>
      </c>
      <c r="AM23" s="23">
        <f t="shared" si="2"/>
        <v>0</v>
      </c>
      <c r="AN23" s="23">
        <f t="shared" si="6"/>
        <v>0</v>
      </c>
      <c r="AO23" s="23">
        <f t="shared" si="7"/>
        <v>0</v>
      </c>
      <c r="AR23" s="401"/>
      <c r="AS23" s="331" t="str">
        <f ca="1">IF(AS21="","",IFERROR(INDEX(INDIRECT("$B$" &amp; AS21+11 &amp;  ":$F$31"),MATCH("FW1",INDIRECT("$B$" &amp; AS21+11 &amp; ":$B$31"),0),2),""))</f>
        <v/>
      </c>
      <c r="AT23" s="333"/>
      <c r="AU23" s="335" t="str">
        <f ca="1">IF(AS21="","",IFERROR(INDEX(INDIRECT("$B$" &amp; AS21+11 &amp;  ":$F$31"),MATCH("FW1",INDIRECT("$B$" &amp; AS21+11 &amp; ":$B$31"),0),5),""))</f>
        <v/>
      </c>
      <c r="AV23" s="387"/>
      <c r="AW23" s="390">
        <f t="shared" ref="AW23" si="9">IF($BM$12*90000&lt;=AV23,$BM$12*90000,AV23)</f>
        <v>0</v>
      </c>
      <c r="AX23" s="391"/>
      <c r="AY23" s="339">
        <f>IF(10000&lt;=AX23,10000,AX23)</f>
        <v>0</v>
      </c>
      <c r="AZ23" s="337"/>
      <c r="BA23" s="339">
        <f>IF(20000&lt;=AZ23,20000,AZ23)</f>
        <v>0</v>
      </c>
      <c r="BB23" s="387"/>
      <c r="BC23" s="601"/>
      <c r="BD23" s="388"/>
      <c r="BE23" s="364"/>
      <c r="BF23" s="307"/>
      <c r="CA23" s="19" t="str">
        <f t="shared" si="3"/>
        <v/>
      </c>
      <c r="CB23" s="76">
        <f t="shared" si="4"/>
        <v>0</v>
      </c>
      <c r="CC23" s="76">
        <f t="shared" si="5"/>
        <v>0</v>
      </c>
      <c r="CD23" s="83"/>
      <c r="CE23" s="83"/>
    </row>
    <row r="24" spans="1:83" ht="16.5" customHeight="1">
      <c r="A24" s="465"/>
      <c r="B24" s="145"/>
      <c r="C24" s="20">
        <v>14</v>
      </c>
      <c r="D24" s="24"/>
      <c r="E24" s="14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281"/>
      <c r="AL24" s="23">
        <f t="shared" si="1"/>
        <v>0</v>
      </c>
      <c r="AM24" s="23">
        <f t="shared" si="2"/>
        <v>0</v>
      </c>
      <c r="AN24" s="23">
        <f t="shared" si="6"/>
        <v>0</v>
      </c>
      <c r="AO24" s="23">
        <f t="shared" si="7"/>
        <v>0</v>
      </c>
      <c r="AR24" s="401"/>
      <c r="AS24" s="331"/>
      <c r="AT24" s="349"/>
      <c r="AU24" s="350"/>
      <c r="AV24" s="389"/>
      <c r="AW24" s="390"/>
      <c r="AX24" s="391"/>
      <c r="AY24" s="339"/>
      <c r="AZ24" s="337"/>
      <c r="BA24" s="339"/>
      <c r="BB24" s="387"/>
      <c r="BC24" s="601"/>
      <c r="BD24" s="388"/>
      <c r="BE24" s="364"/>
      <c r="BF24" s="307"/>
      <c r="CA24" s="19" t="str">
        <f t="shared" si="3"/>
        <v/>
      </c>
      <c r="CB24" s="76">
        <f t="shared" si="4"/>
        <v>0</v>
      </c>
      <c r="CC24" s="76">
        <f t="shared" si="5"/>
        <v>0</v>
      </c>
      <c r="CD24" s="83"/>
      <c r="CE24" s="83"/>
    </row>
    <row r="25" spans="1:83" ht="16.5" customHeight="1">
      <c r="A25" s="465"/>
      <c r="B25" s="145"/>
      <c r="C25" s="20">
        <v>15</v>
      </c>
      <c r="D25" s="24"/>
      <c r="E25" s="14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281"/>
      <c r="AL25" s="23">
        <f t="shared" si="1"/>
        <v>0</v>
      </c>
      <c r="AM25" s="23">
        <f t="shared" si="2"/>
        <v>0</v>
      </c>
      <c r="AN25" s="23">
        <f t="shared" si="6"/>
        <v>0</v>
      </c>
      <c r="AO25" s="23">
        <f t="shared" si="7"/>
        <v>0</v>
      </c>
      <c r="AR25" s="401"/>
      <c r="AS25" s="331" t="str">
        <f ca="1">IF(AS23="","",IFERROR(INDEX(INDIRECT("$B$" &amp; AS23+11 &amp;  ":$F$31"),MATCH("FW1",INDIRECT("$B$" &amp; AS23+11 &amp; ":$B$31"),0),2),""))</f>
        <v/>
      </c>
      <c r="AT25" s="333"/>
      <c r="AU25" s="335" t="str">
        <f ca="1">IF(AS23="","",IFERROR(INDEX(INDIRECT("$B$" &amp; AS23+11 &amp;  ":$F$31"),MATCH("FW1",INDIRECT("$B$" &amp; AS23+11 &amp; ":$B$31"),0),5),""))</f>
        <v/>
      </c>
      <c r="AV25" s="387"/>
      <c r="AW25" s="390">
        <f t="shared" ref="AW25" si="10">IF($BM$12*90000&lt;=AV25,$BM$12*90000,AV25)</f>
        <v>0</v>
      </c>
      <c r="AX25" s="391"/>
      <c r="AY25" s="339">
        <f>IF(10000&lt;=AX25,10000,AX25)</f>
        <v>0</v>
      </c>
      <c r="AZ25" s="337"/>
      <c r="BA25" s="339">
        <f>IF(20000&lt;=AZ25,20000,AZ25)</f>
        <v>0</v>
      </c>
      <c r="BB25" s="387"/>
      <c r="BC25" s="601"/>
      <c r="BD25" s="388"/>
      <c r="BE25" s="364"/>
      <c r="BF25" s="307"/>
      <c r="CA25" s="19" t="str">
        <f t="shared" si="3"/>
        <v/>
      </c>
      <c r="CB25" s="76">
        <f t="shared" si="4"/>
        <v>0</v>
      </c>
      <c r="CC25" s="76">
        <f t="shared" si="5"/>
        <v>0</v>
      </c>
      <c r="CD25" s="83"/>
      <c r="CE25" s="83"/>
    </row>
    <row r="26" spans="1:83" ht="16.5" customHeight="1">
      <c r="A26" s="465"/>
      <c r="B26" s="145"/>
      <c r="C26" s="20">
        <v>16</v>
      </c>
      <c r="D26" s="24"/>
      <c r="E26" s="14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281"/>
      <c r="AL26" s="23">
        <f t="shared" si="1"/>
        <v>0</v>
      </c>
      <c r="AM26" s="23">
        <f t="shared" si="2"/>
        <v>0</v>
      </c>
      <c r="AN26" s="23">
        <f t="shared" si="6"/>
        <v>0</v>
      </c>
      <c r="AO26" s="23">
        <f t="shared" si="7"/>
        <v>0</v>
      </c>
      <c r="AR26" s="401"/>
      <c r="AS26" s="331"/>
      <c r="AT26" s="349"/>
      <c r="AU26" s="350"/>
      <c r="AV26" s="389"/>
      <c r="AW26" s="390"/>
      <c r="AX26" s="391"/>
      <c r="AY26" s="339"/>
      <c r="AZ26" s="337"/>
      <c r="BA26" s="339"/>
      <c r="BB26" s="387"/>
      <c r="BC26" s="601"/>
      <c r="BD26" s="388"/>
      <c r="BE26" s="364"/>
      <c r="BF26" s="307"/>
      <c r="CA26" s="19" t="str">
        <f t="shared" si="3"/>
        <v/>
      </c>
      <c r="CB26" s="76">
        <f t="shared" si="4"/>
        <v>0</v>
      </c>
      <c r="CC26" s="76">
        <f t="shared" si="5"/>
        <v>0</v>
      </c>
      <c r="CD26" s="83"/>
      <c r="CE26" s="83"/>
    </row>
    <row r="27" spans="1:83" ht="16.5" customHeight="1">
      <c r="A27" s="465"/>
      <c r="B27" s="145"/>
      <c r="C27" s="20">
        <v>17</v>
      </c>
      <c r="D27" s="24"/>
      <c r="E27" s="14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281"/>
      <c r="AL27" s="23">
        <f t="shared" si="1"/>
        <v>0</v>
      </c>
      <c r="AM27" s="23">
        <f t="shared" si="2"/>
        <v>0</v>
      </c>
      <c r="AN27" s="23">
        <f t="shared" si="6"/>
        <v>0</v>
      </c>
      <c r="AO27" s="23">
        <f t="shared" si="7"/>
        <v>0</v>
      </c>
      <c r="AR27" s="401"/>
      <c r="AS27" s="331" t="str">
        <f ca="1">IF(AS25="","",IFERROR(INDEX(INDIRECT("$B$" &amp; AS25+11 &amp;  ":$F$31"),MATCH("FW1",INDIRECT("$B$" &amp; AS25+11 &amp; ":$B$31"),0),2),""))</f>
        <v/>
      </c>
      <c r="AT27" s="333"/>
      <c r="AU27" s="335" t="str">
        <f ca="1">IF(AS25="","",IFERROR(INDEX(INDIRECT("$B$" &amp; AS25+11 &amp;  ":$F$31"),MATCH("FW1",INDIRECT("$B$" &amp; AS25+11 &amp; ":$B$31"),0),5),""))</f>
        <v/>
      </c>
      <c r="AV27" s="387"/>
      <c r="AW27" s="390">
        <f t="shared" ref="AW27" si="11">IF($BM$12*90000&lt;=AV27,$BM$12*90000,AV27)</f>
        <v>0</v>
      </c>
      <c r="AX27" s="391"/>
      <c r="AY27" s="339">
        <f>IF(10000&lt;=AX27,10000,AX27)</f>
        <v>0</v>
      </c>
      <c r="AZ27" s="337"/>
      <c r="BA27" s="339">
        <f>IF(20000&lt;=AZ27,20000,AZ27)</f>
        <v>0</v>
      </c>
      <c r="BB27" s="387"/>
      <c r="BC27" s="601"/>
      <c r="BD27" s="388"/>
      <c r="BE27" s="364"/>
      <c r="BF27" s="307"/>
      <c r="CA27" s="19" t="str">
        <f t="shared" si="3"/>
        <v/>
      </c>
      <c r="CB27" s="76">
        <f t="shared" si="4"/>
        <v>0</v>
      </c>
      <c r="CC27" s="76">
        <f t="shared" si="5"/>
        <v>0</v>
      </c>
      <c r="CD27" s="83"/>
      <c r="CE27" s="83"/>
    </row>
    <row r="28" spans="1:83" ht="16.5" customHeight="1" thickBot="1">
      <c r="A28" s="465"/>
      <c r="B28" s="145"/>
      <c r="C28" s="20">
        <v>18</v>
      </c>
      <c r="D28" s="24"/>
      <c r="E28" s="14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281"/>
      <c r="AL28" s="23">
        <f t="shared" si="1"/>
        <v>0</v>
      </c>
      <c r="AM28" s="23">
        <f t="shared" si="2"/>
        <v>0</v>
      </c>
      <c r="AN28" s="23">
        <f t="shared" si="6"/>
        <v>0</v>
      </c>
      <c r="AO28" s="23">
        <f t="shared" si="7"/>
        <v>0</v>
      </c>
      <c r="AR28" s="402"/>
      <c r="AS28" s="332"/>
      <c r="AT28" s="334"/>
      <c r="AU28" s="336"/>
      <c r="AV28" s="406"/>
      <c r="AW28" s="392"/>
      <c r="AX28" s="393"/>
      <c r="AY28" s="340"/>
      <c r="AZ28" s="374"/>
      <c r="BA28" s="340"/>
      <c r="BB28" s="394"/>
      <c r="BC28" s="602"/>
      <c r="BD28" s="395"/>
      <c r="BE28" s="365"/>
      <c r="BF28" s="308"/>
      <c r="CA28" s="19" t="str">
        <f t="shared" si="3"/>
        <v/>
      </c>
      <c r="CB28" s="76">
        <f t="shared" si="4"/>
        <v>0</v>
      </c>
      <c r="CC28" s="76">
        <f t="shared" si="5"/>
        <v>0</v>
      </c>
      <c r="CD28" s="83"/>
      <c r="CE28" s="83"/>
    </row>
    <row r="29" spans="1:83" ht="16.5" customHeight="1">
      <c r="A29" s="465"/>
      <c r="B29" s="145"/>
      <c r="C29" s="20">
        <v>19</v>
      </c>
      <c r="D29" s="24"/>
      <c r="E29" s="14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281"/>
      <c r="AL29" s="23">
        <f t="shared" si="1"/>
        <v>0</v>
      </c>
      <c r="AM29" s="23">
        <f t="shared" si="2"/>
        <v>0</v>
      </c>
      <c r="AN29" s="23">
        <f t="shared" si="6"/>
        <v>0</v>
      </c>
      <c r="AO29" s="23">
        <f t="shared" si="7"/>
        <v>0</v>
      </c>
      <c r="AR29" s="400" t="s">
        <v>135</v>
      </c>
      <c r="AS29" s="352" t="str">
        <f>IFERROR(INDEX($B$11:$F$31,MATCH("FW2",$B$11:$B$31,0),2),"")</f>
        <v/>
      </c>
      <c r="AT29" s="403"/>
      <c r="AU29" s="405" t="str">
        <f>IFERROR(INDEX($B$11:$F$31,MATCH("FW2",$B$11:$B$31,0),5),"")</f>
        <v/>
      </c>
      <c r="AV29" s="384"/>
      <c r="AW29" s="386">
        <f>IF(90000&lt;=AV29,90000,AV29)</f>
        <v>0</v>
      </c>
      <c r="AX29" s="384"/>
      <c r="AY29" s="380">
        <f>IF(10000&lt;=AX29,10000,AX29)</f>
        <v>0</v>
      </c>
      <c r="AZ29" s="381"/>
      <c r="BA29" s="382"/>
      <c r="BB29" s="381"/>
      <c r="BC29" s="385"/>
      <c r="BD29" s="375"/>
      <c r="BE29" s="376"/>
      <c r="BF29" s="377"/>
      <c r="CA29" s="19" t="str">
        <f t="shared" si="3"/>
        <v/>
      </c>
      <c r="CB29" s="76">
        <f t="shared" si="4"/>
        <v>0</v>
      </c>
      <c r="CC29" s="76">
        <f t="shared" si="5"/>
        <v>0</v>
      </c>
      <c r="CD29" s="83"/>
      <c r="CE29" s="83"/>
    </row>
    <row r="30" spans="1:83" ht="16.5" customHeight="1" thickBot="1">
      <c r="A30" s="465"/>
      <c r="B30" s="146"/>
      <c r="C30" s="20">
        <v>20</v>
      </c>
      <c r="D30" s="63"/>
      <c r="E30" s="14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282"/>
      <c r="AL30" s="28">
        <f>COUNTA(G30:AK30)-COUNTIF(G30:AK30,"集")-COUNTIF(G30:AK30,"休")-COUNTIF(G30:AK30,"外")</f>
        <v>0</v>
      </c>
      <c r="AM30" s="28">
        <f t="shared" si="2"/>
        <v>0</v>
      </c>
      <c r="AN30" s="28">
        <f t="shared" si="6"/>
        <v>0</v>
      </c>
      <c r="AO30" s="28">
        <f t="shared" si="7"/>
        <v>0</v>
      </c>
      <c r="AR30" s="401"/>
      <c r="AS30" s="353"/>
      <c r="AT30" s="404"/>
      <c r="AU30" s="350"/>
      <c r="AV30" s="351"/>
      <c r="AW30" s="339"/>
      <c r="AX30" s="337"/>
      <c r="AY30" s="339"/>
      <c r="AZ30" s="341"/>
      <c r="BA30" s="343"/>
      <c r="BB30" s="341"/>
      <c r="BC30" s="345"/>
      <c r="BD30" s="372"/>
      <c r="BE30" s="364"/>
      <c r="BF30" s="307"/>
      <c r="CA30" s="19" t="str">
        <f t="shared" si="3"/>
        <v/>
      </c>
      <c r="CB30" s="76">
        <f t="shared" si="4"/>
        <v>0</v>
      </c>
      <c r="CC30" s="76">
        <f t="shared" si="5"/>
        <v>0</v>
      </c>
      <c r="CD30" s="83"/>
      <c r="CE30" s="83"/>
    </row>
    <row r="31" spans="1:83" ht="16.5" customHeight="1" thickBot="1">
      <c r="A31" s="466"/>
      <c r="B31" s="513" t="s">
        <v>32</v>
      </c>
      <c r="C31" s="514"/>
      <c r="D31" s="514"/>
      <c r="E31" s="514"/>
      <c r="F31" s="515"/>
      <c r="G31" s="29">
        <f>COUNTA(G11:G30)-COUNTIF(G11:G30,"外")-COUNTIF(G11:G30,"休")-COUNTIF(G11:G30,"集")</f>
        <v>0</v>
      </c>
      <c r="H31" s="29">
        <f t="shared" ref="H31:AJ31" si="12">COUNTA(H11:H30)-COUNTIF(H11:H30,"外")-COUNTIF(H11:H30,"休")-COUNTIF(H11:H30,"集")</f>
        <v>0</v>
      </c>
      <c r="I31" s="29">
        <f t="shared" si="12"/>
        <v>0</v>
      </c>
      <c r="J31" s="29">
        <f t="shared" si="12"/>
        <v>0</v>
      </c>
      <c r="K31" s="29">
        <f t="shared" si="12"/>
        <v>0</v>
      </c>
      <c r="L31" s="29">
        <f t="shared" si="12"/>
        <v>0</v>
      </c>
      <c r="M31" s="29">
        <f t="shared" si="12"/>
        <v>0</v>
      </c>
      <c r="N31" s="29">
        <f t="shared" si="12"/>
        <v>0</v>
      </c>
      <c r="O31" s="29">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4">
        <f>COUNTA(AK11:AK30)-COUNTIF(AK11:AK30,"外")-COUNTIF(AK11:AK30,"休")-COUNTIF(AK11:AK30,"集")</f>
        <v>0</v>
      </c>
      <c r="AL31" s="75"/>
      <c r="AR31" s="401"/>
      <c r="AS31" s="331" t="str">
        <f ca="1">IF(AS29="","",IFERROR(INDEX(INDIRECT("$B$" &amp; AS29+11 &amp;  ":$F$31"),MATCH("FW2",INDIRECT("$B$" &amp; AS29+11 &amp; ":$B$31"),0),2),""))</f>
        <v/>
      </c>
      <c r="AT31" s="333"/>
      <c r="AU31" s="378" t="str">
        <f ca="1">IF(AS29="","",IFERROR(INDEX(INDIRECT("$B$" &amp; AS29+11 &amp;  ":$F$31"),MATCH("FW2",INDIRECT("$B$" &amp; AS29+11 &amp; ":$B$31"),0),5),""))</f>
        <v/>
      </c>
      <c r="AV31" s="337"/>
      <c r="AW31" s="339">
        <f>IF(90000&lt;=AV31,90000,AV31)</f>
        <v>0</v>
      </c>
      <c r="AX31" s="337"/>
      <c r="AY31" s="339">
        <f>IF(10000&lt;=AX31,10000,AX31)</f>
        <v>0</v>
      </c>
      <c r="AZ31" s="341"/>
      <c r="BA31" s="343"/>
      <c r="BB31" s="341"/>
      <c r="BC31" s="345"/>
      <c r="BD31" s="372"/>
      <c r="BE31" s="364"/>
      <c r="BF31" s="307"/>
    </row>
    <row r="32" spans="1:83" ht="18" customHeight="1" thickBot="1">
      <c r="A32" s="516" t="s">
        <v>33</v>
      </c>
      <c r="B32" s="514"/>
      <c r="C32" s="514"/>
      <c r="D32" s="514"/>
      <c r="E32" s="514"/>
      <c r="F32" s="515"/>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4">
        <f t="shared" si="13"/>
        <v>0</v>
      </c>
      <c r="AL32" s="75"/>
      <c r="AP32" s="13"/>
      <c r="AQ32" s="13"/>
      <c r="AR32" s="401"/>
      <c r="AS32" s="331"/>
      <c r="AT32" s="349"/>
      <c r="AU32" s="379"/>
      <c r="AV32" s="351"/>
      <c r="AW32" s="339"/>
      <c r="AX32" s="337"/>
      <c r="AY32" s="339"/>
      <c r="AZ32" s="341"/>
      <c r="BA32" s="343"/>
      <c r="BB32" s="341"/>
      <c r="BC32" s="345"/>
      <c r="BD32" s="372"/>
      <c r="BE32" s="364"/>
      <c r="BF32" s="307"/>
    </row>
    <row r="33" spans="1:58" ht="16.5" customHeight="1" thickBot="1">
      <c r="A33" s="516" t="s">
        <v>34</v>
      </c>
      <c r="B33" s="514"/>
      <c r="C33" s="514"/>
      <c r="D33" s="514"/>
      <c r="E33" s="514"/>
      <c r="F33" s="515"/>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4"/>
      <c r="AL33" s="75"/>
      <c r="AP33" s="13"/>
      <c r="AQ33" s="13"/>
      <c r="AR33" s="401"/>
      <c r="AS33" s="331" t="str">
        <f ca="1">IF(AS31="","",IFERROR(INDEX(INDIRECT("$B$" &amp; AS31+11 &amp;  ":$F$31"),MATCH("FW2",INDIRECT("$B$" &amp; AS31+11 &amp; ":$B$31"),0),2),""))</f>
        <v/>
      </c>
      <c r="AT33" s="333"/>
      <c r="AU33" s="335" t="str">
        <f ca="1">IF(AS31="","",IFERROR(INDEX(INDIRECT("$B$" &amp; AS31+11 &amp;  ":$F$31"),MATCH("FW2",INDIRECT("$B$" &amp; AS31+11 &amp; ":$B$31"),0),5),""))</f>
        <v/>
      </c>
      <c r="AV33" s="337"/>
      <c r="AW33" s="339">
        <f>IF(90000&lt;=AV33,90000,AV33)</f>
        <v>0</v>
      </c>
      <c r="AX33" s="337"/>
      <c r="AY33" s="339">
        <f>IF(10000&lt;=AX33,10000,AX33)</f>
        <v>0</v>
      </c>
      <c r="AZ33" s="341"/>
      <c r="BA33" s="343"/>
      <c r="BB33" s="341"/>
      <c r="BC33" s="345"/>
      <c r="BD33" s="372"/>
      <c r="BE33" s="364"/>
      <c r="BF33" s="307"/>
    </row>
    <row r="34" spans="1:58" ht="16.5" customHeight="1" thickBot="1">
      <c r="AO34" s="35"/>
      <c r="AP34" s="13"/>
      <c r="AQ34" s="13"/>
      <c r="AR34" s="401"/>
      <c r="AS34" s="331"/>
      <c r="AT34" s="349"/>
      <c r="AU34" s="350"/>
      <c r="AV34" s="351"/>
      <c r="AW34" s="339"/>
      <c r="AX34" s="337"/>
      <c r="AY34" s="339"/>
      <c r="AZ34" s="341"/>
      <c r="BA34" s="343"/>
      <c r="BB34" s="341"/>
      <c r="BC34" s="345"/>
      <c r="BD34" s="372"/>
      <c r="BE34" s="364"/>
      <c r="BF34" s="307"/>
    </row>
    <row r="35" spans="1:58" ht="20.100000000000001" customHeight="1">
      <c r="A35" s="454" t="s">
        <v>4</v>
      </c>
      <c r="B35" s="455"/>
      <c r="C35" s="473" t="s">
        <v>5</v>
      </c>
      <c r="D35" s="435"/>
      <c r="E35" s="511" t="s">
        <v>110</v>
      </c>
      <c r="F35" s="459" t="s">
        <v>7</v>
      </c>
      <c r="G35" s="477" t="s">
        <v>35</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9"/>
      <c r="AL35" s="36" t="s">
        <v>36</v>
      </c>
      <c r="AM35" s="37" t="s">
        <v>37</v>
      </c>
      <c r="AN35" s="37" t="s">
        <v>38</v>
      </c>
      <c r="AO35" s="38" t="s">
        <v>39</v>
      </c>
      <c r="AR35" s="401"/>
      <c r="AS35" s="331" t="str">
        <f ca="1">IF(AS33="","",IFERROR(INDEX(INDIRECT("$B$" &amp; AS33+11 &amp;  ":$F$31"),MATCH("FW2",INDIRECT("$B$" &amp; AS33+11 &amp; ":$B$31"),0),2),""))</f>
        <v/>
      </c>
      <c r="AT35" s="333"/>
      <c r="AU35" s="335" t="str">
        <f ca="1">IF(AS33="","",IFERROR(INDEX(INDIRECT("$B$" &amp; AS33+11 &amp;  ":$F$31"),MATCH("FW2",INDIRECT("$B$" &amp; AS33+11 &amp; ":$B$31"),0),5),""))</f>
        <v/>
      </c>
      <c r="AV35" s="337"/>
      <c r="AW35" s="339">
        <f>IF(90000&lt;=AV35,90000,AV35)</f>
        <v>0</v>
      </c>
      <c r="AX35" s="337"/>
      <c r="AY35" s="339">
        <f>IF(10000&lt;=AX35,10000,AX35)</f>
        <v>0</v>
      </c>
      <c r="AZ35" s="341"/>
      <c r="BA35" s="343"/>
      <c r="BB35" s="341"/>
      <c r="BC35" s="345"/>
      <c r="BD35" s="372"/>
      <c r="BE35" s="364"/>
      <c r="BF35" s="307"/>
    </row>
    <row r="36" spans="1:58" ht="20.100000000000001" customHeight="1">
      <c r="A36" s="471"/>
      <c r="B36" s="472"/>
      <c r="C36" s="474"/>
      <c r="D36" s="475"/>
      <c r="E36" s="512"/>
      <c r="F36" s="476"/>
      <c r="G36" s="39">
        <f>日付!B5</f>
        <v>44713</v>
      </c>
      <c r="H36" s="39">
        <f>日付!C5</f>
        <v>44714</v>
      </c>
      <c r="I36" s="39">
        <f>日付!D5</f>
        <v>44715</v>
      </c>
      <c r="J36" s="39">
        <f>日付!E5</f>
        <v>44716</v>
      </c>
      <c r="K36" s="39">
        <f>日付!F5</f>
        <v>44717</v>
      </c>
      <c r="L36" s="39">
        <f>日付!G5</f>
        <v>44718</v>
      </c>
      <c r="M36" s="39">
        <f>日付!H5</f>
        <v>44719</v>
      </c>
      <c r="N36" s="39">
        <f>日付!I5</f>
        <v>44720</v>
      </c>
      <c r="O36" s="39">
        <f>日付!J5</f>
        <v>44721</v>
      </c>
      <c r="P36" s="39">
        <f>日付!K5</f>
        <v>44722</v>
      </c>
      <c r="Q36" s="39">
        <f>日付!L5</f>
        <v>44723</v>
      </c>
      <c r="R36" s="39">
        <f>日付!M5</f>
        <v>44724</v>
      </c>
      <c r="S36" s="39">
        <f>日付!N5</f>
        <v>44725</v>
      </c>
      <c r="T36" s="39">
        <f>日付!O5</f>
        <v>44726</v>
      </c>
      <c r="U36" s="39">
        <f>日付!P5</f>
        <v>44727</v>
      </c>
      <c r="V36" s="39">
        <f>日付!Q5</f>
        <v>44728</v>
      </c>
      <c r="W36" s="39">
        <f>日付!R5</f>
        <v>44729</v>
      </c>
      <c r="X36" s="39">
        <f>日付!S5</f>
        <v>44730</v>
      </c>
      <c r="Y36" s="39">
        <f>日付!T5</f>
        <v>44731</v>
      </c>
      <c r="Z36" s="39">
        <f>日付!U5</f>
        <v>44732</v>
      </c>
      <c r="AA36" s="39">
        <f>日付!V5</f>
        <v>44733</v>
      </c>
      <c r="AB36" s="39">
        <f>日付!W5</f>
        <v>44734</v>
      </c>
      <c r="AC36" s="39">
        <f>日付!X5</f>
        <v>44735</v>
      </c>
      <c r="AD36" s="39">
        <f>日付!Y5</f>
        <v>44736</v>
      </c>
      <c r="AE36" s="39">
        <f>日付!Z5</f>
        <v>44737</v>
      </c>
      <c r="AF36" s="39">
        <f>日付!AA5</f>
        <v>44738</v>
      </c>
      <c r="AG36" s="39">
        <f>日付!AB5</f>
        <v>44739</v>
      </c>
      <c r="AH36" s="39">
        <f>日付!AC5</f>
        <v>44740</v>
      </c>
      <c r="AI36" s="39">
        <f>日付!AD5</f>
        <v>44741</v>
      </c>
      <c r="AJ36" s="39">
        <f>日付!AE5</f>
        <v>44742</v>
      </c>
      <c r="AK36" s="283"/>
      <c r="AL36" s="480" t="s">
        <v>40</v>
      </c>
      <c r="AM36" s="492" t="s">
        <v>41</v>
      </c>
      <c r="AN36" s="518">
        <f>COUNTIF($G$32:$AK$32,1)+COUNTIF($G$32:$AK$32,2)+COUNTIF($G$32:$AK$32,3)</f>
        <v>0</v>
      </c>
      <c r="AO36" s="521">
        <f>AN36</f>
        <v>0</v>
      </c>
      <c r="AR36" s="401"/>
      <c r="AS36" s="331"/>
      <c r="AT36" s="349"/>
      <c r="AU36" s="350"/>
      <c r="AV36" s="351"/>
      <c r="AW36" s="339"/>
      <c r="AX36" s="337"/>
      <c r="AY36" s="339"/>
      <c r="AZ36" s="341"/>
      <c r="BA36" s="343"/>
      <c r="BB36" s="341"/>
      <c r="BC36" s="345"/>
      <c r="BD36" s="372"/>
      <c r="BE36" s="364"/>
      <c r="BF36" s="307"/>
    </row>
    <row r="37" spans="1:58" ht="16.5" customHeight="1">
      <c r="A37" s="464" t="s">
        <v>42</v>
      </c>
      <c r="B37" s="524"/>
      <c r="C37" s="528">
        <v>1</v>
      </c>
      <c r="D37" s="529"/>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284"/>
      <c r="AL37" s="481"/>
      <c r="AM37" s="493"/>
      <c r="AN37" s="519"/>
      <c r="AO37" s="522"/>
      <c r="AR37" s="401"/>
      <c r="AS37" s="331" t="str">
        <f ca="1">IF(AS35="","",IFERROR(INDEX(INDIRECT("$B$" &amp; AS35+11 &amp;  ":$F$31"),MATCH("FW2",INDIRECT("$B$" &amp; AS35+11 &amp; ":$B$31"),0),2),""))</f>
        <v/>
      </c>
      <c r="AT37" s="333"/>
      <c r="AU37" s="335" t="str">
        <f ca="1">IF(AS35="","",IFERROR(INDEX(INDIRECT("$B$" &amp; AS35+11 &amp;  ":$F$31"),MATCH("FW2",INDIRECT("$B$" &amp; AS35+11 &amp; ":$B$31"),0),5),""))</f>
        <v/>
      </c>
      <c r="AV37" s="337"/>
      <c r="AW37" s="339">
        <f>IF(90000&lt;=AV37,90000,AV37)</f>
        <v>0</v>
      </c>
      <c r="AX37" s="337"/>
      <c r="AY37" s="339">
        <f>IF(10000&lt;=AX37,10000,AX37)</f>
        <v>0</v>
      </c>
      <c r="AZ37" s="341"/>
      <c r="BA37" s="343"/>
      <c r="BB37" s="341"/>
      <c r="BC37" s="345"/>
      <c r="BD37" s="372"/>
      <c r="BE37" s="364"/>
      <c r="BF37" s="307"/>
    </row>
    <row r="38" spans="1:58" ht="16.5" customHeight="1" thickBot="1">
      <c r="A38" s="465"/>
      <c r="B38" s="525"/>
      <c r="C38" s="483">
        <v>2</v>
      </c>
      <c r="D38" s="484"/>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285"/>
      <c r="AL38" s="481"/>
      <c r="AM38" s="517"/>
      <c r="AN38" s="520"/>
      <c r="AO38" s="523"/>
      <c r="AR38" s="402"/>
      <c r="AS38" s="332"/>
      <c r="AT38" s="334"/>
      <c r="AU38" s="336"/>
      <c r="AV38" s="338"/>
      <c r="AW38" s="340"/>
      <c r="AX38" s="374"/>
      <c r="AY38" s="340"/>
      <c r="AZ38" s="342"/>
      <c r="BA38" s="344"/>
      <c r="BB38" s="342"/>
      <c r="BC38" s="347"/>
      <c r="BD38" s="373"/>
      <c r="BE38" s="365"/>
      <c r="BF38" s="308"/>
    </row>
    <row r="39" spans="1:58" ht="16.5" customHeight="1">
      <c r="A39" s="465"/>
      <c r="B39" s="525"/>
      <c r="C39" s="483">
        <v>3</v>
      </c>
      <c r="D39" s="484"/>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285"/>
      <c r="AL39" s="481"/>
      <c r="AM39" s="492" t="s">
        <v>44</v>
      </c>
      <c r="AN39" s="518">
        <f>COUNTIF($G$32:$AK$32,2)+COUNTIF($G$32:$AK$32,3)</f>
        <v>0</v>
      </c>
      <c r="AO39" s="521">
        <f>AN39</f>
        <v>0</v>
      </c>
      <c r="AR39" s="400" t="s">
        <v>136</v>
      </c>
      <c r="AS39" s="352" t="str">
        <f>IFERROR(INDEX($B$11:$F$31,MATCH("FW3",$B$11:$B$31,0),2),"")</f>
        <v/>
      </c>
      <c r="AT39" s="403"/>
      <c r="AU39" s="405" t="str">
        <f>IFERROR(INDEX($B$11:$F$31,MATCH("FW3",$B$11:$B$31,0),5),"")</f>
        <v/>
      </c>
      <c r="AV39" s="384"/>
      <c r="AW39" s="380">
        <f>IF(90000&lt;=AV39,90000,AV39)</f>
        <v>0</v>
      </c>
      <c r="AX39" s="384"/>
      <c r="AY39" s="380">
        <f>IF(10000&lt;=AX39,10000,AX39)</f>
        <v>0</v>
      </c>
      <c r="AZ39" s="381"/>
      <c r="BA39" s="382"/>
      <c r="BB39" s="381"/>
      <c r="BC39" s="383"/>
      <c r="BD39" s="375"/>
      <c r="BE39" s="376"/>
      <c r="BF39" s="377"/>
    </row>
    <row r="40" spans="1:58" ht="16.5" customHeight="1">
      <c r="A40" s="465"/>
      <c r="B40" s="525"/>
      <c r="C40" s="483">
        <v>4</v>
      </c>
      <c r="D40" s="484"/>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81"/>
      <c r="AL40" s="481"/>
      <c r="AM40" s="493"/>
      <c r="AN40" s="519"/>
      <c r="AO40" s="522"/>
      <c r="AR40" s="401"/>
      <c r="AS40" s="353"/>
      <c r="AT40" s="404"/>
      <c r="AU40" s="350"/>
      <c r="AV40" s="351"/>
      <c r="AW40" s="339"/>
      <c r="AX40" s="337"/>
      <c r="AY40" s="339"/>
      <c r="AZ40" s="341"/>
      <c r="BA40" s="343"/>
      <c r="BB40" s="341"/>
      <c r="BC40" s="345"/>
      <c r="BD40" s="372"/>
      <c r="BE40" s="364"/>
      <c r="BF40" s="307"/>
    </row>
    <row r="41" spans="1:58" ht="16.5" customHeight="1">
      <c r="A41" s="465"/>
      <c r="B41" s="525"/>
      <c r="C41" s="483">
        <v>5</v>
      </c>
      <c r="D41" s="484"/>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81"/>
      <c r="AL41" s="481"/>
      <c r="AM41" s="517"/>
      <c r="AN41" s="520"/>
      <c r="AO41" s="523"/>
      <c r="AR41" s="401"/>
      <c r="AS41" s="331" t="str">
        <f ca="1">IF(AS39="","",IFERROR(INDEX(INDIRECT("$B$" &amp; AS39+11 &amp;  ":$F$31"),MATCH("FW3",INDIRECT("$B$" &amp; AS39+11 &amp; ":$B$31"),0),2),""))</f>
        <v/>
      </c>
      <c r="AT41" s="333"/>
      <c r="AU41" s="378" t="str">
        <f ca="1">IF(AS39="","",IFERROR(INDEX(INDIRECT("$B$" &amp; AS39+11 &amp;  ":$F$31"),MATCH("FW3",INDIRECT("$B$" &amp; AS39+11 &amp; ":$B$31"),0),5),""))</f>
        <v/>
      </c>
      <c r="AV41" s="337"/>
      <c r="AW41" s="339">
        <f>IF(90000&lt;=AV41,90000,AV41)</f>
        <v>0</v>
      </c>
      <c r="AX41" s="337"/>
      <c r="AY41" s="339">
        <f>IF(10000&lt;=AX41,10000,AX41)</f>
        <v>0</v>
      </c>
      <c r="AZ41" s="341"/>
      <c r="BA41" s="343"/>
      <c r="BB41" s="341"/>
      <c r="BC41" s="345"/>
      <c r="BD41" s="372"/>
      <c r="BE41" s="364"/>
      <c r="BF41" s="307"/>
    </row>
    <row r="42" spans="1:58" ht="16.5" customHeight="1">
      <c r="A42" s="465"/>
      <c r="B42" s="525"/>
      <c r="C42" s="483">
        <v>6</v>
      </c>
      <c r="D42" s="484"/>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81"/>
      <c r="AL42" s="481"/>
      <c r="AM42" s="492" t="s">
        <v>51</v>
      </c>
      <c r="AN42" s="518">
        <f>COUNTIF($G$32:$AK$32,3)</f>
        <v>0</v>
      </c>
      <c r="AO42" s="521">
        <f>AN42</f>
        <v>0</v>
      </c>
      <c r="AR42" s="401"/>
      <c r="AS42" s="331"/>
      <c r="AT42" s="349"/>
      <c r="AU42" s="379"/>
      <c r="AV42" s="351"/>
      <c r="AW42" s="339"/>
      <c r="AX42" s="337"/>
      <c r="AY42" s="339"/>
      <c r="AZ42" s="341"/>
      <c r="BA42" s="343"/>
      <c r="BB42" s="341"/>
      <c r="BC42" s="345"/>
      <c r="BD42" s="372"/>
      <c r="BE42" s="364"/>
      <c r="BF42" s="307"/>
    </row>
    <row r="43" spans="1:58" ht="16.5" customHeight="1">
      <c r="A43" s="465"/>
      <c r="B43" s="525"/>
      <c r="C43" s="483">
        <v>7</v>
      </c>
      <c r="D43" s="484"/>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81"/>
      <c r="AL43" s="481"/>
      <c r="AM43" s="493"/>
      <c r="AN43" s="519"/>
      <c r="AO43" s="522"/>
      <c r="AR43" s="401"/>
      <c r="AS43" s="331" t="str">
        <f ca="1">IF(AS41="","",IFERROR(INDEX(INDIRECT("$B$" &amp; AS41+11 &amp;  ":$F$31"),MATCH("FW3",INDIRECT("$B$" &amp; AS41+11 &amp; ":$B$31"),0),2),""))</f>
        <v/>
      </c>
      <c r="AT43" s="333"/>
      <c r="AU43" s="335" t="str">
        <f ca="1">IF(AS41="","",IFERROR(INDEX(INDIRECT("$B$" &amp; AS41+11 &amp;  ":$F$31"),MATCH("FW3",INDIRECT("$B$" &amp; AS41+11 &amp; ":$B$31"),0),5),""))</f>
        <v/>
      </c>
      <c r="AV43" s="337"/>
      <c r="AW43" s="339">
        <f>IF(90000&lt;=AV43,90000,AV43)</f>
        <v>0</v>
      </c>
      <c r="AX43" s="337"/>
      <c r="AY43" s="339">
        <f>IF(10000&lt;=AX43,10000,AX43)</f>
        <v>0</v>
      </c>
      <c r="AZ43" s="341"/>
      <c r="BA43" s="343"/>
      <c r="BB43" s="341"/>
      <c r="BC43" s="345"/>
      <c r="BD43" s="372"/>
      <c r="BE43" s="364"/>
      <c r="BF43" s="307"/>
    </row>
    <row r="44" spans="1:58" ht="17.25" customHeight="1">
      <c r="A44" s="465"/>
      <c r="B44" s="525"/>
      <c r="C44" s="483">
        <v>8</v>
      </c>
      <c r="D44" s="484"/>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81"/>
      <c r="AL44" s="481"/>
      <c r="AM44" s="517"/>
      <c r="AN44" s="520"/>
      <c r="AO44" s="523"/>
      <c r="AR44" s="401"/>
      <c r="AS44" s="331"/>
      <c r="AT44" s="349"/>
      <c r="AU44" s="350"/>
      <c r="AV44" s="351"/>
      <c r="AW44" s="339"/>
      <c r="AX44" s="337"/>
      <c r="AY44" s="339"/>
      <c r="AZ44" s="341"/>
      <c r="BA44" s="343"/>
      <c r="BB44" s="341"/>
      <c r="BC44" s="345"/>
      <c r="BD44" s="372"/>
      <c r="BE44" s="364"/>
      <c r="BF44" s="307"/>
    </row>
    <row r="45" spans="1:58" ht="17.25" customHeight="1">
      <c r="A45" s="465"/>
      <c r="B45" s="525"/>
      <c r="C45" s="483">
        <v>9</v>
      </c>
      <c r="D45" s="484"/>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286"/>
      <c r="AL45" s="481"/>
      <c r="AM45" s="492" t="s">
        <v>52</v>
      </c>
      <c r="AN45" s="495">
        <f>SUM(AN36:AN44)</f>
        <v>0</v>
      </c>
      <c r="AO45" s="498">
        <f>SUM(AO36:AO44)</f>
        <v>0</v>
      </c>
      <c r="AR45" s="401"/>
      <c r="AS45" s="331" t="str">
        <f ca="1">IF(AS43="","",IFERROR(INDEX(INDIRECT("$B$" &amp; AS43+11 &amp;  ":$F$31"),MATCH("FW3",INDIRECT("$B$" &amp; AS43+11 &amp; ":$B$31"),0),2),""))</f>
        <v/>
      </c>
      <c r="AT45" s="333"/>
      <c r="AU45" s="335" t="str">
        <f ca="1">IF(AS43="","",IFERROR(INDEX(INDIRECT("$B$" &amp; AS43+11 &amp;  ":$F$31"),MATCH("FW3",INDIRECT("$B$" &amp; AS43+11 &amp; ":$B$31"),0),5),""))</f>
        <v/>
      </c>
      <c r="AV45" s="337"/>
      <c r="AW45" s="339">
        <f>IF(90000&lt;=AV45,90000,AV45)</f>
        <v>0</v>
      </c>
      <c r="AX45" s="337"/>
      <c r="AY45" s="339">
        <f>IF(10000&lt;=AX45,10000,AX45)</f>
        <v>0</v>
      </c>
      <c r="AZ45" s="341"/>
      <c r="BA45" s="343"/>
      <c r="BB45" s="341"/>
      <c r="BC45" s="345"/>
      <c r="BD45" s="372"/>
      <c r="BE45" s="364"/>
      <c r="BF45" s="307"/>
    </row>
    <row r="46" spans="1:58" ht="17.25" customHeight="1">
      <c r="A46" s="465"/>
      <c r="B46" s="525"/>
      <c r="C46" s="483">
        <v>10</v>
      </c>
      <c r="D46" s="484"/>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286"/>
      <c r="AL46" s="481"/>
      <c r="AM46" s="493"/>
      <c r="AN46" s="496"/>
      <c r="AO46" s="499"/>
      <c r="AR46" s="401"/>
      <c r="AS46" s="331"/>
      <c r="AT46" s="349"/>
      <c r="AU46" s="350"/>
      <c r="AV46" s="351"/>
      <c r="AW46" s="339"/>
      <c r="AX46" s="337"/>
      <c r="AY46" s="339"/>
      <c r="AZ46" s="341"/>
      <c r="BA46" s="343"/>
      <c r="BB46" s="341"/>
      <c r="BC46" s="345"/>
      <c r="BD46" s="372"/>
      <c r="BE46" s="364"/>
      <c r="BF46" s="307"/>
    </row>
    <row r="47" spans="1:58" ht="17.25" customHeight="1" thickBot="1">
      <c r="A47" s="465"/>
      <c r="B47" s="525"/>
      <c r="C47" s="483">
        <v>11</v>
      </c>
      <c r="D47" s="484"/>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286"/>
      <c r="AL47" s="482"/>
      <c r="AM47" s="494"/>
      <c r="AN47" s="497"/>
      <c r="AO47" s="500"/>
      <c r="AP47" s="8"/>
      <c r="AQ47" s="8"/>
      <c r="AR47" s="401"/>
      <c r="AS47" s="331" t="str">
        <f ca="1">IF(AS45="","",IFERROR(INDEX(INDIRECT("$B$" &amp; AS45+11 &amp;  ":$F$31"),MATCH("FW3",INDIRECT("$B$" &amp; AS45+11 &amp; ":$B$31"),0),2),""))</f>
        <v/>
      </c>
      <c r="AT47" s="333"/>
      <c r="AU47" s="335" t="str">
        <f ca="1">IF(AS45="","",IFERROR(INDEX(INDIRECT("$B$" &amp; AS45+11 &amp;  ":$F$31"),MATCH("FW3",INDIRECT("$B$" &amp; AS45+11 &amp; ":$B$31"),0),5),""))</f>
        <v/>
      </c>
      <c r="AV47" s="337"/>
      <c r="AW47" s="339">
        <f>IF(90000&lt;=AV47,90000,AV47)</f>
        <v>0</v>
      </c>
      <c r="AX47" s="337"/>
      <c r="AY47" s="339">
        <f>IF(10000&lt;=AX47,10000,AX47)</f>
        <v>0</v>
      </c>
      <c r="AZ47" s="341"/>
      <c r="BA47" s="343"/>
      <c r="BB47" s="341"/>
      <c r="BC47" s="345"/>
      <c r="BD47" s="372"/>
      <c r="BE47" s="364"/>
      <c r="BF47" s="307"/>
    </row>
    <row r="48" spans="1:58" ht="17.25" customHeight="1" thickBot="1">
      <c r="A48" s="465"/>
      <c r="B48" s="525"/>
      <c r="C48" s="483">
        <v>12</v>
      </c>
      <c r="D48" s="484"/>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287"/>
      <c r="AL48" s="67"/>
      <c r="AM48" s="44"/>
      <c r="AN48" s="45"/>
      <c r="AO48" s="46"/>
      <c r="AP48" s="46"/>
      <c r="AQ48" s="46"/>
      <c r="AR48" s="402"/>
      <c r="AS48" s="332"/>
      <c r="AT48" s="334"/>
      <c r="AU48" s="336"/>
      <c r="AV48" s="338"/>
      <c r="AW48" s="340"/>
      <c r="AX48" s="374"/>
      <c r="AY48" s="340"/>
      <c r="AZ48" s="342"/>
      <c r="BA48" s="344"/>
      <c r="BB48" s="342"/>
      <c r="BC48" s="347"/>
      <c r="BD48" s="373"/>
      <c r="BE48" s="365"/>
      <c r="BF48" s="308"/>
    </row>
    <row r="49" spans="1:58" ht="16.5" customHeight="1">
      <c r="A49" s="465"/>
      <c r="B49" s="525"/>
      <c r="C49" s="483">
        <v>13</v>
      </c>
      <c r="D49" s="484"/>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288"/>
      <c r="AL49" s="68"/>
      <c r="AM49" s="46"/>
      <c r="AN49" s="46"/>
      <c r="AO49" s="46"/>
      <c r="AP49" s="46"/>
      <c r="AQ49" s="46"/>
      <c r="AR49" s="309" t="s">
        <v>201</v>
      </c>
      <c r="AS49" s="352" t="str">
        <f>IFERROR(INDEX($B$11:$F$31,MATCH("多技能",$B$11:$B$31,0),2),"")</f>
        <v/>
      </c>
      <c r="AT49" s="333"/>
      <c r="AU49" s="335" t="str">
        <f>IFERROR(INDEX($B$11:$F$31,MATCH("多技能",$B$11:$B$31,0),5),"")</f>
        <v/>
      </c>
      <c r="AV49" s="337"/>
      <c r="AW49" s="339">
        <f>IF(90000&lt;=AV49,90000,AV49)</f>
        <v>0</v>
      </c>
      <c r="AX49" s="341"/>
      <c r="AY49" s="343"/>
      <c r="AZ49" s="341"/>
      <c r="BA49" s="343"/>
      <c r="BB49" s="341"/>
      <c r="BC49" s="345"/>
      <c r="BD49" s="343"/>
      <c r="BE49" s="346"/>
      <c r="BF49" s="307"/>
    </row>
    <row r="50" spans="1:58" ht="16.5" customHeight="1" thickBot="1">
      <c r="A50" s="526"/>
      <c r="B50" s="527"/>
      <c r="C50" s="530" t="s">
        <v>53</v>
      </c>
      <c r="D50" s="531"/>
      <c r="E50" s="531"/>
      <c r="F50" s="532"/>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289">
        <f t="shared" si="14"/>
        <v>0</v>
      </c>
      <c r="AL50" s="68"/>
      <c r="AM50" s="46"/>
      <c r="AN50" s="46"/>
      <c r="AO50" s="46"/>
      <c r="AP50" s="46"/>
      <c r="AQ50" s="46"/>
      <c r="AR50" s="310"/>
      <c r="AS50" s="353"/>
      <c r="AT50" s="349"/>
      <c r="AU50" s="350"/>
      <c r="AV50" s="351"/>
      <c r="AW50" s="339"/>
      <c r="AX50" s="341"/>
      <c r="AY50" s="343"/>
      <c r="AZ50" s="341"/>
      <c r="BA50" s="343"/>
      <c r="BB50" s="341"/>
      <c r="BC50" s="345"/>
      <c r="BD50" s="343"/>
      <c r="BE50" s="346"/>
      <c r="BF50" s="307"/>
    </row>
    <row r="51" spans="1:58" ht="16.5" customHeight="1">
      <c r="AK51" s="46"/>
      <c r="AL51" s="46"/>
      <c r="AM51" s="46"/>
      <c r="AN51" s="46"/>
      <c r="AO51" s="46"/>
      <c r="AP51" s="13"/>
      <c r="AQ51" s="13"/>
      <c r="AR51" s="310"/>
      <c r="AS51" s="331" t="str">
        <f ca="1">IF(AS49="","",IFERROR(INDEX(INDIRECT("$B$" &amp; AS49+11 &amp;  ":$F$31"),MATCH("多技能",INDIRECT("$B$" &amp; AS49+11 &amp; ":$B$31"),0),2),""))</f>
        <v/>
      </c>
      <c r="AT51" s="333"/>
      <c r="AU51" s="335" t="str">
        <f ca="1">IF(AS49="","",IFERROR(INDEX(INDIRECT("$B$" &amp; AS49+11 &amp;  ":$F$31"),MATCH("多技能",INDIRECT("$B$" &amp; AS49+11 &amp; ":$B$31"),0),5),""))</f>
        <v/>
      </c>
      <c r="AV51" s="337"/>
      <c r="AW51" s="339">
        <f>IF(90000&lt;=AV51,90000,AV51)</f>
        <v>0</v>
      </c>
      <c r="AX51" s="341"/>
      <c r="AY51" s="343"/>
      <c r="AZ51" s="341"/>
      <c r="BA51" s="343"/>
      <c r="BB51" s="341"/>
      <c r="BC51" s="345"/>
      <c r="BD51" s="343"/>
      <c r="BE51" s="346"/>
      <c r="BF51" s="307"/>
    </row>
    <row r="52" spans="1:58" ht="16.5" customHeight="1">
      <c r="A52" s="501" t="s">
        <v>54</v>
      </c>
      <c r="B52" s="502"/>
      <c r="C52" s="502"/>
      <c r="D52" s="502"/>
      <c r="E52" s="503"/>
      <c r="F52" s="50" t="s">
        <v>55</v>
      </c>
      <c r="G52" s="51" t="s">
        <v>31</v>
      </c>
      <c r="H52" s="51" t="s">
        <v>29</v>
      </c>
      <c r="I52" s="51" t="s">
        <v>30</v>
      </c>
      <c r="J52" s="51" t="s">
        <v>56</v>
      </c>
      <c r="K52" s="51" t="s">
        <v>57</v>
      </c>
      <c r="L52" s="51" t="s">
        <v>58</v>
      </c>
      <c r="M52" s="51" t="s">
        <v>59</v>
      </c>
      <c r="N52" s="51" t="s">
        <v>60</v>
      </c>
      <c r="O52" s="51" t="s">
        <v>61</v>
      </c>
      <c r="P52" s="51" t="s">
        <v>62</v>
      </c>
      <c r="Q52" s="51" t="s">
        <v>63</v>
      </c>
      <c r="R52" s="51" t="s">
        <v>64</v>
      </c>
      <c r="S52" s="51" t="s">
        <v>65</v>
      </c>
      <c r="T52" s="51" t="s">
        <v>66</v>
      </c>
      <c r="U52" s="51" t="s">
        <v>67</v>
      </c>
      <c r="V52" s="51" t="s">
        <v>68</v>
      </c>
      <c r="W52" s="485" t="s">
        <v>69</v>
      </c>
      <c r="X52" s="486"/>
      <c r="Y52" s="487"/>
      <c r="AL52" s="46"/>
      <c r="AM52" s="46"/>
      <c r="AN52" s="46"/>
      <c r="AO52" s="46"/>
      <c r="AP52" s="46"/>
      <c r="AQ52" s="46"/>
      <c r="AR52" s="310"/>
      <c r="AS52" s="331"/>
      <c r="AT52" s="349"/>
      <c r="AU52" s="350"/>
      <c r="AV52" s="351"/>
      <c r="AW52" s="339"/>
      <c r="AX52" s="341"/>
      <c r="AY52" s="343"/>
      <c r="AZ52" s="341"/>
      <c r="BA52" s="343"/>
      <c r="BB52" s="341"/>
      <c r="BC52" s="345"/>
      <c r="BD52" s="343"/>
      <c r="BE52" s="346"/>
      <c r="BF52" s="307"/>
    </row>
    <row r="53" spans="1:58" ht="16.5" customHeight="1">
      <c r="A53" s="504"/>
      <c r="B53" s="505"/>
      <c r="C53" s="505"/>
      <c r="D53" s="505"/>
      <c r="E53" s="506"/>
      <c r="F53" s="50" t="s">
        <v>70</v>
      </c>
      <c r="G53" s="52"/>
      <c r="H53" s="52"/>
      <c r="I53" s="52"/>
      <c r="J53" s="52"/>
      <c r="K53" s="52"/>
      <c r="L53" s="52"/>
      <c r="M53" s="52"/>
      <c r="N53" s="52"/>
      <c r="O53" s="52"/>
      <c r="P53" s="52"/>
      <c r="Q53" s="52"/>
      <c r="R53" s="52"/>
      <c r="S53" s="52"/>
      <c r="T53" s="52"/>
      <c r="U53" s="52"/>
      <c r="V53" s="52"/>
      <c r="W53" s="488">
        <f>SUM(G53:S53)</f>
        <v>0</v>
      </c>
      <c r="X53" s="489"/>
      <c r="Y53" s="490"/>
      <c r="AL53" s="46"/>
      <c r="AM53" s="46"/>
      <c r="AN53" s="46"/>
      <c r="AO53" s="46"/>
      <c r="AP53" s="46"/>
      <c r="AQ53" s="46"/>
      <c r="AR53" s="310"/>
      <c r="AS53" s="331" t="str">
        <f ca="1">IF(AS51="","",IFERROR(INDEX(INDIRECT("$B$" &amp; AS51+11 &amp;  ":$F$31"),MATCH("多技能",INDIRECT("$B$" &amp; AS51+11 &amp; ":$B$31"),0),2),""))</f>
        <v/>
      </c>
      <c r="AT53" s="333"/>
      <c r="AU53" s="335" t="str">
        <f ca="1">IF(AS51="","",IFERROR(INDEX(INDIRECT("$B$" &amp; AS51+11 &amp;  ":$F$31"),MATCH("多技能",INDIRECT("$B$" &amp; AS51+11 &amp; ":$B$31"),0),5),""))</f>
        <v/>
      </c>
      <c r="AV53" s="337"/>
      <c r="AW53" s="339">
        <f>IF(90000&lt;=AV53,90000,AV53)</f>
        <v>0</v>
      </c>
      <c r="AX53" s="341"/>
      <c r="AY53" s="343"/>
      <c r="AZ53" s="341"/>
      <c r="BA53" s="343"/>
      <c r="BB53" s="341"/>
      <c r="BC53" s="345"/>
      <c r="BD53" s="343"/>
      <c r="BE53" s="346"/>
      <c r="BF53" s="307"/>
    </row>
    <row r="54" spans="1:58" ht="16.5" customHeight="1" thickBot="1">
      <c r="A54" s="504"/>
      <c r="B54" s="505"/>
      <c r="C54" s="505"/>
      <c r="D54" s="505"/>
      <c r="E54" s="506"/>
      <c r="F54" s="5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88">
        <f>SUM(G54:S54)</f>
        <v>0</v>
      </c>
      <c r="X54" s="489"/>
      <c r="Y54" s="490"/>
      <c r="AO54" s="35"/>
      <c r="AP54" s="13"/>
      <c r="AQ54" s="13"/>
      <c r="AR54" s="311"/>
      <c r="AS54" s="332"/>
      <c r="AT54" s="334"/>
      <c r="AU54" s="336"/>
      <c r="AV54" s="338"/>
      <c r="AW54" s="340"/>
      <c r="AX54" s="342"/>
      <c r="AY54" s="344"/>
      <c r="AZ54" s="342"/>
      <c r="BA54" s="344"/>
      <c r="BB54" s="342"/>
      <c r="BC54" s="347"/>
      <c r="BD54" s="344"/>
      <c r="BE54" s="348"/>
      <c r="BF54" s="308"/>
    </row>
    <row r="55" spans="1:58" ht="16.5" customHeight="1">
      <c r="A55" s="507"/>
      <c r="B55" s="508"/>
      <c r="C55" s="508"/>
      <c r="D55" s="508"/>
      <c r="E55" s="509"/>
      <c r="F55" s="54" t="s">
        <v>72</v>
      </c>
      <c r="G55" s="124">
        <f>G54</f>
        <v>0</v>
      </c>
      <c r="H55" s="124">
        <f t="shared" ref="H55:V55" si="15">H54</f>
        <v>0</v>
      </c>
      <c r="I55" s="124">
        <f t="shared" si="15"/>
        <v>0</v>
      </c>
      <c r="J55" s="124">
        <f t="shared" si="15"/>
        <v>0</v>
      </c>
      <c r="K55" s="124">
        <f t="shared" si="15"/>
        <v>0</v>
      </c>
      <c r="L55" s="124">
        <f t="shared" si="15"/>
        <v>0</v>
      </c>
      <c r="M55" s="124">
        <f t="shared" si="15"/>
        <v>0</v>
      </c>
      <c r="N55" s="124">
        <f t="shared" si="15"/>
        <v>0</v>
      </c>
      <c r="O55" s="124">
        <f t="shared" si="15"/>
        <v>0</v>
      </c>
      <c r="P55" s="124">
        <f t="shared" si="15"/>
        <v>0</v>
      </c>
      <c r="Q55" s="124">
        <f t="shared" si="15"/>
        <v>0</v>
      </c>
      <c r="R55" s="124">
        <f t="shared" si="15"/>
        <v>0</v>
      </c>
      <c r="S55" s="124">
        <f t="shared" si="15"/>
        <v>0</v>
      </c>
      <c r="T55" s="124">
        <f t="shared" si="15"/>
        <v>0</v>
      </c>
      <c r="U55" s="124">
        <f t="shared" si="15"/>
        <v>0</v>
      </c>
      <c r="V55" s="124">
        <f t="shared" si="15"/>
        <v>0</v>
      </c>
      <c r="W55" s="491">
        <f>SUM(G55:S55)</f>
        <v>0</v>
      </c>
      <c r="X55" s="491"/>
      <c r="Y55" s="491"/>
      <c r="Z55" s="4" t="s">
        <v>73</v>
      </c>
      <c r="AO55" s="35"/>
      <c r="AP55" s="13"/>
      <c r="AQ55" s="13"/>
      <c r="AR55" s="314" t="s">
        <v>203</v>
      </c>
      <c r="AS55" s="315"/>
      <c r="AT55" s="316"/>
      <c r="AU55" s="320"/>
      <c r="AV55" s="322">
        <f>SUM(AV9:AV18,AV49:AV54)</f>
        <v>0</v>
      </c>
      <c r="AW55" s="324">
        <f t="shared" ref="AW55:BE55" si="16">SUM(AW9:AW18,AW49:AW54)</f>
        <v>0</v>
      </c>
      <c r="AX55" s="322">
        <f t="shared" si="16"/>
        <v>0</v>
      </c>
      <c r="AY55" s="324">
        <f t="shared" si="16"/>
        <v>0</v>
      </c>
      <c r="AZ55" s="322">
        <f t="shared" si="16"/>
        <v>0</v>
      </c>
      <c r="BA55" s="324">
        <f t="shared" si="16"/>
        <v>0</v>
      </c>
      <c r="BB55" s="322">
        <f t="shared" si="16"/>
        <v>0</v>
      </c>
      <c r="BC55" s="326">
        <f t="shared" si="16"/>
        <v>0</v>
      </c>
      <c r="BD55" s="324">
        <f t="shared" si="16"/>
        <v>0</v>
      </c>
      <c r="BE55" s="322">
        <f t="shared" si="16"/>
        <v>0</v>
      </c>
      <c r="BF55" s="329"/>
    </row>
    <row r="56" spans="1:58" ht="13.5" customHeight="1" thickBot="1">
      <c r="AO56" s="13"/>
      <c r="AP56" s="13"/>
      <c r="AQ56" s="13"/>
      <c r="AR56" s="317"/>
      <c r="AS56" s="318"/>
      <c r="AT56" s="319"/>
      <c r="AU56" s="321"/>
      <c r="AV56" s="323"/>
      <c r="AW56" s="325"/>
      <c r="AX56" s="323"/>
      <c r="AY56" s="325"/>
      <c r="AZ56" s="323"/>
      <c r="BA56" s="325"/>
      <c r="BB56" s="323"/>
      <c r="BC56" s="327"/>
      <c r="BD56" s="325"/>
      <c r="BE56" s="328"/>
      <c r="BF56" s="330"/>
    </row>
    <row r="57" spans="1:58" ht="13.5" customHeight="1">
      <c r="AO57" s="55"/>
      <c r="AP57" s="55"/>
      <c r="AQ57" s="55"/>
      <c r="AR57" s="366" t="s">
        <v>204</v>
      </c>
      <c r="AS57" s="367"/>
      <c r="AT57" s="368"/>
      <c r="AU57" s="320"/>
      <c r="AV57" s="322">
        <f>SUM(AV19:AV48)</f>
        <v>0</v>
      </c>
      <c r="AW57" s="324">
        <f t="shared" ref="AW57:BE57" si="17">SUM(AW19:AW48)</f>
        <v>0</v>
      </c>
      <c r="AX57" s="322">
        <f t="shared" si="17"/>
        <v>0</v>
      </c>
      <c r="AY57" s="324">
        <f t="shared" si="17"/>
        <v>0</v>
      </c>
      <c r="AZ57" s="322">
        <f t="shared" si="17"/>
        <v>0</v>
      </c>
      <c r="BA57" s="324">
        <f t="shared" si="17"/>
        <v>0</v>
      </c>
      <c r="BB57" s="322">
        <f t="shared" si="17"/>
        <v>0</v>
      </c>
      <c r="BC57" s="326">
        <f t="shared" si="17"/>
        <v>0</v>
      </c>
      <c r="BD57" s="324">
        <f t="shared" si="17"/>
        <v>0</v>
      </c>
      <c r="BE57" s="322">
        <f t="shared" si="17"/>
        <v>0</v>
      </c>
      <c r="BF57" s="329"/>
    </row>
    <row r="58" spans="1:58" ht="13.5" customHeight="1" thickBot="1">
      <c r="AO58" s="55"/>
      <c r="AP58" s="55"/>
      <c r="AQ58" s="55"/>
      <c r="AR58" s="369"/>
      <c r="AS58" s="370"/>
      <c r="AT58" s="371"/>
      <c r="AU58" s="321"/>
      <c r="AV58" s="323"/>
      <c r="AW58" s="325"/>
      <c r="AX58" s="323"/>
      <c r="AY58" s="325"/>
      <c r="AZ58" s="323"/>
      <c r="BA58" s="325"/>
      <c r="BB58" s="323"/>
      <c r="BC58" s="327"/>
      <c r="BD58" s="325"/>
      <c r="BE58" s="328"/>
      <c r="BF58" s="330"/>
    </row>
    <row r="59" spans="1:58" ht="13.5" customHeight="1">
      <c r="AO59" s="55"/>
      <c r="AP59" s="55"/>
      <c r="AQ59" s="55"/>
      <c r="AR59" s="360" t="s">
        <v>137</v>
      </c>
      <c r="AS59" s="361"/>
      <c r="AT59" s="361"/>
      <c r="AU59" s="90"/>
      <c r="AV59" s="91">
        <f t="shared" ref="AV59:BE59" si="18">SUM(AV9:AV18)</f>
        <v>0</v>
      </c>
      <c r="AW59" s="92">
        <f t="shared" si="18"/>
        <v>0</v>
      </c>
      <c r="AX59" s="93">
        <f t="shared" si="18"/>
        <v>0</v>
      </c>
      <c r="AY59" s="94">
        <f t="shared" si="18"/>
        <v>0</v>
      </c>
      <c r="AZ59" s="91">
        <f t="shared" si="18"/>
        <v>0</v>
      </c>
      <c r="BA59" s="92">
        <f t="shared" si="18"/>
        <v>0</v>
      </c>
      <c r="BB59" s="91">
        <f t="shared" si="18"/>
        <v>0</v>
      </c>
      <c r="BC59" s="95">
        <f t="shared" si="18"/>
        <v>0</v>
      </c>
      <c r="BD59" s="94">
        <f t="shared" si="18"/>
        <v>0</v>
      </c>
      <c r="BE59" s="96">
        <f t="shared" si="18"/>
        <v>0</v>
      </c>
      <c r="BF59" s="97"/>
    </row>
    <row r="60" spans="1:58" ht="13.5" customHeight="1">
      <c r="AO60" s="55"/>
      <c r="AP60" s="55"/>
      <c r="AQ60" s="55"/>
      <c r="AR60" s="362" t="s">
        <v>196</v>
      </c>
      <c r="AS60" s="363"/>
      <c r="AT60" s="363"/>
      <c r="AU60" s="98"/>
      <c r="AV60" s="99">
        <f t="shared" ref="AV60:BE60" si="19">SUM(AV19:AV28)</f>
        <v>0</v>
      </c>
      <c r="AW60" s="100">
        <f t="shared" si="19"/>
        <v>0</v>
      </c>
      <c r="AX60" s="99">
        <f t="shared" si="19"/>
        <v>0</v>
      </c>
      <c r="AY60" s="100">
        <f t="shared" si="19"/>
        <v>0</v>
      </c>
      <c r="AZ60" s="99">
        <f t="shared" si="19"/>
        <v>0</v>
      </c>
      <c r="BA60" s="100">
        <f t="shared" si="19"/>
        <v>0</v>
      </c>
      <c r="BB60" s="99">
        <f t="shared" si="19"/>
        <v>0</v>
      </c>
      <c r="BC60" s="101">
        <f t="shared" si="19"/>
        <v>0</v>
      </c>
      <c r="BD60" s="100">
        <f t="shared" si="19"/>
        <v>0</v>
      </c>
      <c r="BE60" s="102">
        <f t="shared" si="19"/>
        <v>0</v>
      </c>
      <c r="BF60" s="103"/>
    </row>
    <row r="61" spans="1:58" ht="13.5" customHeight="1">
      <c r="AO61" s="55"/>
      <c r="AP61" s="55"/>
      <c r="AQ61" s="55"/>
      <c r="AR61" s="362" t="s">
        <v>197</v>
      </c>
      <c r="AS61" s="363"/>
      <c r="AT61" s="363"/>
      <c r="AU61" s="98"/>
      <c r="AV61" s="99">
        <f t="shared" ref="AV61:BE61" si="20">SUM(AV29:AV38)</f>
        <v>0</v>
      </c>
      <c r="AW61" s="100">
        <f t="shared" si="20"/>
        <v>0</v>
      </c>
      <c r="AX61" s="99">
        <f t="shared" si="20"/>
        <v>0</v>
      </c>
      <c r="AY61" s="100">
        <f t="shared" si="20"/>
        <v>0</v>
      </c>
      <c r="AZ61" s="104">
        <f t="shared" si="20"/>
        <v>0</v>
      </c>
      <c r="BA61" s="105">
        <f t="shared" si="20"/>
        <v>0</v>
      </c>
      <c r="BB61" s="104">
        <f t="shared" si="20"/>
        <v>0</v>
      </c>
      <c r="BC61" s="106">
        <f t="shared" si="20"/>
        <v>0</v>
      </c>
      <c r="BD61" s="100">
        <f t="shared" si="20"/>
        <v>0</v>
      </c>
      <c r="BE61" s="102">
        <f t="shared" si="20"/>
        <v>0</v>
      </c>
      <c r="BF61" s="103"/>
    </row>
    <row r="62" spans="1:58" ht="13.5" customHeight="1">
      <c r="AO62" s="55"/>
      <c r="AP62" s="55"/>
      <c r="AQ62" s="55"/>
      <c r="AR62" s="362" t="s">
        <v>198</v>
      </c>
      <c r="AS62" s="363"/>
      <c r="AT62" s="363"/>
      <c r="AU62" s="98"/>
      <c r="AV62" s="99">
        <f t="shared" ref="AV62:BE62" si="21">SUM(AV39:AV48)</f>
        <v>0</v>
      </c>
      <c r="AW62" s="293">
        <f t="shared" si="21"/>
        <v>0</v>
      </c>
      <c r="AX62" s="99">
        <f t="shared" si="21"/>
        <v>0</v>
      </c>
      <c r="AY62" s="293">
        <f t="shared" si="21"/>
        <v>0</v>
      </c>
      <c r="AZ62" s="104">
        <f t="shared" si="21"/>
        <v>0</v>
      </c>
      <c r="BA62" s="105">
        <f t="shared" si="21"/>
        <v>0</v>
      </c>
      <c r="BB62" s="104">
        <f t="shared" si="21"/>
        <v>0</v>
      </c>
      <c r="BC62" s="106">
        <f t="shared" si="21"/>
        <v>0</v>
      </c>
      <c r="BD62" s="293">
        <f t="shared" si="21"/>
        <v>0</v>
      </c>
      <c r="BE62" s="102">
        <f t="shared" si="21"/>
        <v>0</v>
      </c>
      <c r="BF62" s="103"/>
    </row>
    <row r="63" spans="1:58" ht="13.5" customHeight="1" thickBot="1">
      <c r="AO63" s="55"/>
      <c r="AP63" s="55"/>
      <c r="AQ63" s="55"/>
      <c r="AR63" s="312" t="s">
        <v>202</v>
      </c>
      <c r="AS63" s="313"/>
      <c r="AT63" s="313"/>
      <c r="AU63" s="107"/>
      <c r="AV63" s="108">
        <f>SUM(AV49:AV54)</f>
        <v>0</v>
      </c>
      <c r="AW63" s="294">
        <f>SUM(AW49:AW54)</f>
        <v>0</v>
      </c>
      <c r="AX63" s="109">
        <f>SUM(AX49:AX54)</f>
        <v>0</v>
      </c>
      <c r="AY63" s="110">
        <f>SUM(AY49:AY54)</f>
        <v>0</v>
      </c>
      <c r="AZ63" s="109">
        <f t="shared" ref="AZ63:BE63" si="22">SUM(AZ49:AZ54)</f>
        <v>0</v>
      </c>
      <c r="BA63" s="110">
        <f t="shared" si="22"/>
        <v>0</v>
      </c>
      <c r="BB63" s="109">
        <f t="shared" si="22"/>
        <v>0</v>
      </c>
      <c r="BC63" s="111">
        <f t="shared" si="22"/>
        <v>0</v>
      </c>
      <c r="BD63" s="110">
        <f t="shared" si="22"/>
        <v>0</v>
      </c>
      <c r="BE63" s="301">
        <f t="shared" si="22"/>
        <v>0</v>
      </c>
      <c r="BF63" s="112"/>
    </row>
    <row r="64" spans="1:58"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94</v>
      </c>
      <c r="L77" s="56" t="s">
        <v>95</v>
      </c>
      <c r="U77" s="56"/>
      <c r="V77" s="56"/>
    </row>
    <row r="78" spans="11:43" ht="13.5" hidden="1" customHeight="1">
      <c r="K78" s="56" t="s">
        <v>96</v>
      </c>
      <c r="L78" s="56" t="s">
        <v>97</v>
      </c>
      <c r="U78" s="56"/>
      <c r="V78" s="56"/>
    </row>
    <row r="79" spans="11:43" ht="13.5" hidden="1" customHeight="1">
      <c r="K79" s="56" t="s">
        <v>98</v>
      </c>
      <c r="L79" s="56" t="s">
        <v>99</v>
      </c>
      <c r="U79" s="56"/>
      <c r="V79" s="56"/>
    </row>
    <row r="80" spans="11:43" ht="13.5" hidden="1" customHeight="1">
      <c r="K80" s="56" t="s">
        <v>100</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51" t="s">
        <v>37</v>
      </c>
    </row>
    <row r="91" spans="5:37" ht="13.5" hidden="1" customHeight="1">
      <c r="E91" s="51" t="s">
        <v>31</v>
      </c>
      <c r="F91" s="53">
        <f t="shared" ref="F91:AJ91" si="23">IF(COUNTIF(G$11:G$30,$E91)=0,0,1)</f>
        <v>0</v>
      </c>
      <c r="G91" s="53">
        <f t="shared" si="23"/>
        <v>0</v>
      </c>
      <c r="H91" s="53">
        <f t="shared" si="23"/>
        <v>0</v>
      </c>
      <c r="I91" s="53">
        <f t="shared" si="23"/>
        <v>0</v>
      </c>
      <c r="J91" s="53">
        <f t="shared" si="23"/>
        <v>0</v>
      </c>
      <c r="K91" s="53">
        <f t="shared" si="23"/>
        <v>0</v>
      </c>
      <c r="L91" s="53">
        <f t="shared" si="23"/>
        <v>0</v>
      </c>
      <c r="M91" s="53">
        <f t="shared" si="23"/>
        <v>0</v>
      </c>
      <c r="N91" s="53">
        <f t="shared" si="23"/>
        <v>0</v>
      </c>
      <c r="O91" s="53">
        <f t="shared" si="23"/>
        <v>0</v>
      </c>
      <c r="P91" s="53">
        <f t="shared" si="23"/>
        <v>0</v>
      </c>
      <c r="Q91" s="53">
        <f t="shared" si="23"/>
        <v>0</v>
      </c>
      <c r="R91" s="53">
        <f t="shared" si="23"/>
        <v>0</v>
      </c>
      <c r="S91" s="53">
        <f t="shared" si="23"/>
        <v>0</v>
      </c>
      <c r="T91" s="53">
        <f t="shared" si="23"/>
        <v>0</v>
      </c>
      <c r="U91" s="53">
        <f t="shared" si="23"/>
        <v>0</v>
      </c>
      <c r="V91" s="53">
        <f t="shared" si="23"/>
        <v>0</v>
      </c>
      <c r="W91" s="53">
        <f t="shared" si="23"/>
        <v>0</v>
      </c>
      <c r="X91" s="53">
        <f t="shared" si="23"/>
        <v>0</v>
      </c>
      <c r="Y91" s="53">
        <f t="shared" si="23"/>
        <v>0</v>
      </c>
      <c r="Z91" s="53">
        <f t="shared" si="23"/>
        <v>0</v>
      </c>
      <c r="AA91" s="53">
        <f t="shared" si="23"/>
        <v>0</v>
      </c>
      <c r="AB91" s="53">
        <f t="shared" si="23"/>
        <v>0</v>
      </c>
      <c r="AC91" s="53">
        <f t="shared" si="23"/>
        <v>0</v>
      </c>
      <c r="AD91" s="53">
        <f t="shared" si="23"/>
        <v>0</v>
      </c>
      <c r="AE91" s="53">
        <f t="shared" si="23"/>
        <v>0</v>
      </c>
      <c r="AF91" s="53">
        <f t="shared" si="23"/>
        <v>0</v>
      </c>
      <c r="AG91" s="53">
        <f t="shared" si="23"/>
        <v>0</v>
      </c>
      <c r="AH91" s="53">
        <f t="shared" si="23"/>
        <v>0</v>
      </c>
      <c r="AI91" s="53">
        <f t="shared" si="23"/>
        <v>0</v>
      </c>
      <c r="AJ91" s="53">
        <f t="shared" si="23"/>
        <v>0</v>
      </c>
      <c r="AK91" s="53">
        <f>COUNTIF(F91:AJ91,1)</f>
        <v>0</v>
      </c>
    </row>
    <row r="92" spans="5:37" ht="13.5" hidden="1" customHeight="1">
      <c r="E92" s="51" t="s">
        <v>29</v>
      </c>
      <c r="F92" s="53">
        <f t="shared" ref="F92:AJ92" si="24">IF(COUNTIF(G$11:G$30,$E92)=0,0,1)</f>
        <v>0</v>
      </c>
      <c r="G92" s="53">
        <f t="shared" si="24"/>
        <v>0</v>
      </c>
      <c r="H92" s="53">
        <f t="shared" si="24"/>
        <v>0</v>
      </c>
      <c r="I92" s="53">
        <f t="shared" si="24"/>
        <v>0</v>
      </c>
      <c r="J92" s="53">
        <f t="shared" si="24"/>
        <v>0</v>
      </c>
      <c r="K92" s="53">
        <f t="shared" si="24"/>
        <v>0</v>
      </c>
      <c r="L92" s="53">
        <f t="shared" si="24"/>
        <v>0</v>
      </c>
      <c r="M92" s="53">
        <f t="shared" si="24"/>
        <v>0</v>
      </c>
      <c r="N92" s="53">
        <f t="shared" si="24"/>
        <v>0</v>
      </c>
      <c r="O92" s="53">
        <f t="shared" si="24"/>
        <v>0</v>
      </c>
      <c r="P92" s="53">
        <f t="shared" si="24"/>
        <v>0</v>
      </c>
      <c r="Q92" s="53">
        <f t="shared" si="24"/>
        <v>0</v>
      </c>
      <c r="R92" s="53">
        <f t="shared" si="24"/>
        <v>0</v>
      </c>
      <c r="S92" s="53">
        <f t="shared" si="24"/>
        <v>0</v>
      </c>
      <c r="T92" s="53">
        <f t="shared" si="24"/>
        <v>0</v>
      </c>
      <c r="U92" s="53">
        <f t="shared" si="24"/>
        <v>0</v>
      </c>
      <c r="V92" s="53">
        <f t="shared" si="24"/>
        <v>0</v>
      </c>
      <c r="W92" s="53">
        <f t="shared" si="24"/>
        <v>0</v>
      </c>
      <c r="X92" s="53">
        <f t="shared" si="24"/>
        <v>0</v>
      </c>
      <c r="Y92" s="53">
        <f t="shared" si="24"/>
        <v>0</v>
      </c>
      <c r="Z92" s="53">
        <f t="shared" si="24"/>
        <v>0</v>
      </c>
      <c r="AA92" s="53">
        <f t="shared" si="24"/>
        <v>0</v>
      </c>
      <c r="AB92" s="53">
        <f t="shared" si="24"/>
        <v>0</v>
      </c>
      <c r="AC92" s="53">
        <f t="shared" si="24"/>
        <v>0</v>
      </c>
      <c r="AD92" s="53">
        <f t="shared" si="24"/>
        <v>0</v>
      </c>
      <c r="AE92" s="53">
        <f t="shared" si="24"/>
        <v>0</v>
      </c>
      <c r="AF92" s="53">
        <f t="shared" si="24"/>
        <v>0</v>
      </c>
      <c r="AG92" s="53">
        <f t="shared" si="24"/>
        <v>0</v>
      </c>
      <c r="AH92" s="53">
        <f t="shared" si="24"/>
        <v>0</v>
      </c>
      <c r="AI92" s="53">
        <f t="shared" si="24"/>
        <v>0</v>
      </c>
      <c r="AJ92" s="53">
        <f t="shared" si="24"/>
        <v>0</v>
      </c>
      <c r="AK92" s="53">
        <f t="shared" ref="AK92:AK106" si="25">COUNTIF(F92:AJ92,1)</f>
        <v>0</v>
      </c>
    </row>
    <row r="93" spans="5:37" ht="13.5" hidden="1" customHeight="1">
      <c r="E93" s="51" t="s">
        <v>30</v>
      </c>
      <c r="F93" s="53">
        <f t="shared" ref="F93:AJ93" si="26">IF(COUNTIF(G$11:G$30,$E93)=0,0,1)</f>
        <v>0</v>
      </c>
      <c r="G93" s="53">
        <f t="shared" si="26"/>
        <v>0</v>
      </c>
      <c r="H93" s="53">
        <f t="shared" si="26"/>
        <v>0</v>
      </c>
      <c r="I93" s="53">
        <f t="shared" si="26"/>
        <v>0</v>
      </c>
      <c r="J93" s="53">
        <f t="shared" si="26"/>
        <v>0</v>
      </c>
      <c r="K93" s="53">
        <f t="shared" si="26"/>
        <v>0</v>
      </c>
      <c r="L93" s="53">
        <f t="shared" si="26"/>
        <v>0</v>
      </c>
      <c r="M93" s="53">
        <f t="shared" si="26"/>
        <v>0</v>
      </c>
      <c r="N93" s="53">
        <f t="shared" si="26"/>
        <v>0</v>
      </c>
      <c r="O93" s="53">
        <f t="shared" si="26"/>
        <v>0</v>
      </c>
      <c r="P93" s="53">
        <f t="shared" si="26"/>
        <v>0</v>
      </c>
      <c r="Q93" s="53">
        <f t="shared" si="26"/>
        <v>0</v>
      </c>
      <c r="R93" s="53">
        <f t="shared" si="26"/>
        <v>0</v>
      </c>
      <c r="S93" s="53">
        <f t="shared" si="26"/>
        <v>0</v>
      </c>
      <c r="T93" s="53">
        <f t="shared" si="26"/>
        <v>0</v>
      </c>
      <c r="U93" s="53">
        <f t="shared" si="26"/>
        <v>0</v>
      </c>
      <c r="V93" s="53">
        <f t="shared" si="26"/>
        <v>0</v>
      </c>
      <c r="W93" s="53">
        <f t="shared" si="26"/>
        <v>0</v>
      </c>
      <c r="X93" s="53">
        <f t="shared" si="26"/>
        <v>0</v>
      </c>
      <c r="Y93" s="53">
        <f t="shared" si="26"/>
        <v>0</v>
      </c>
      <c r="Z93" s="53">
        <f t="shared" si="26"/>
        <v>0</v>
      </c>
      <c r="AA93" s="53">
        <f t="shared" si="26"/>
        <v>0</v>
      </c>
      <c r="AB93" s="53">
        <f t="shared" si="26"/>
        <v>0</v>
      </c>
      <c r="AC93" s="53">
        <f t="shared" si="26"/>
        <v>0</v>
      </c>
      <c r="AD93" s="53">
        <f t="shared" si="26"/>
        <v>0</v>
      </c>
      <c r="AE93" s="53">
        <f t="shared" si="26"/>
        <v>0</v>
      </c>
      <c r="AF93" s="53">
        <f t="shared" si="26"/>
        <v>0</v>
      </c>
      <c r="AG93" s="53">
        <f t="shared" si="26"/>
        <v>0</v>
      </c>
      <c r="AH93" s="53">
        <f t="shared" si="26"/>
        <v>0</v>
      </c>
      <c r="AI93" s="53">
        <f t="shared" si="26"/>
        <v>0</v>
      </c>
      <c r="AJ93" s="53">
        <f t="shared" si="26"/>
        <v>0</v>
      </c>
      <c r="AK93" s="53">
        <f t="shared" si="25"/>
        <v>0</v>
      </c>
    </row>
    <row r="94" spans="5:37" ht="13.5" hidden="1" customHeight="1">
      <c r="E94" s="51" t="s">
        <v>56</v>
      </c>
      <c r="F94" s="53">
        <f t="shared" ref="F94:AJ94" si="27">IF(COUNTIF(G$11:G$30,$E94)=0,0,1)</f>
        <v>0</v>
      </c>
      <c r="G94" s="53">
        <f t="shared" si="27"/>
        <v>0</v>
      </c>
      <c r="H94" s="53">
        <f t="shared" si="27"/>
        <v>0</v>
      </c>
      <c r="I94" s="53">
        <f t="shared" si="27"/>
        <v>0</v>
      </c>
      <c r="J94" s="53">
        <f t="shared" si="27"/>
        <v>0</v>
      </c>
      <c r="K94" s="53">
        <f t="shared" si="27"/>
        <v>0</v>
      </c>
      <c r="L94" s="53">
        <f t="shared" si="27"/>
        <v>0</v>
      </c>
      <c r="M94" s="53">
        <f t="shared" si="27"/>
        <v>0</v>
      </c>
      <c r="N94" s="53">
        <f t="shared" si="27"/>
        <v>0</v>
      </c>
      <c r="O94" s="53">
        <f t="shared" si="27"/>
        <v>0</v>
      </c>
      <c r="P94" s="53">
        <f t="shared" si="27"/>
        <v>0</v>
      </c>
      <c r="Q94" s="53">
        <f t="shared" si="27"/>
        <v>0</v>
      </c>
      <c r="R94" s="53">
        <f t="shared" si="27"/>
        <v>0</v>
      </c>
      <c r="S94" s="53">
        <f t="shared" si="27"/>
        <v>0</v>
      </c>
      <c r="T94" s="53">
        <f t="shared" si="27"/>
        <v>0</v>
      </c>
      <c r="U94" s="53">
        <f t="shared" si="27"/>
        <v>0</v>
      </c>
      <c r="V94" s="53">
        <f t="shared" si="27"/>
        <v>0</v>
      </c>
      <c r="W94" s="53">
        <f t="shared" si="27"/>
        <v>0</v>
      </c>
      <c r="X94" s="53">
        <f t="shared" si="27"/>
        <v>0</v>
      </c>
      <c r="Y94" s="53">
        <f t="shared" si="27"/>
        <v>0</v>
      </c>
      <c r="Z94" s="53">
        <f t="shared" si="27"/>
        <v>0</v>
      </c>
      <c r="AA94" s="53">
        <f t="shared" si="27"/>
        <v>0</v>
      </c>
      <c r="AB94" s="53">
        <f t="shared" si="27"/>
        <v>0</v>
      </c>
      <c r="AC94" s="53">
        <f t="shared" si="27"/>
        <v>0</v>
      </c>
      <c r="AD94" s="53">
        <f t="shared" si="27"/>
        <v>0</v>
      </c>
      <c r="AE94" s="53">
        <f t="shared" si="27"/>
        <v>0</v>
      </c>
      <c r="AF94" s="53">
        <f t="shared" si="27"/>
        <v>0</v>
      </c>
      <c r="AG94" s="53">
        <f t="shared" si="27"/>
        <v>0</v>
      </c>
      <c r="AH94" s="53">
        <f t="shared" si="27"/>
        <v>0</v>
      </c>
      <c r="AI94" s="53">
        <f t="shared" si="27"/>
        <v>0</v>
      </c>
      <c r="AJ94" s="53">
        <f t="shared" si="27"/>
        <v>0</v>
      </c>
      <c r="AK94" s="53">
        <f t="shared" si="25"/>
        <v>0</v>
      </c>
    </row>
    <row r="95" spans="5:37" ht="13.5" hidden="1" customHeight="1">
      <c r="E95" s="51" t="s">
        <v>57</v>
      </c>
      <c r="F95" s="53">
        <f t="shared" ref="F95:AJ95" si="28">IF(COUNTIF(G$11:G$30,$E95)=0,0,1)</f>
        <v>0</v>
      </c>
      <c r="G95" s="53">
        <f t="shared" si="28"/>
        <v>0</v>
      </c>
      <c r="H95" s="53">
        <f t="shared" si="28"/>
        <v>0</v>
      </c>
      <c r="I95" s="53">
        <f t="shared" si="28"/>
        <v>0</v>
      </c>
      <c r="J95" s="53">
        <f t="shared" si="28"/>
        <v>0</v>
      </c>
      <c r="K95" s="53">
        <f t="shared" si="28"/>
        <v>0</v>
      </c>
      <c r="L95" s="53">
        <f t="shared" si="28"/>
        <v>0</v>
      </c>
      <c r="M95" s="53">
        <f t="shared" si="28"/>
        <v>0</v>
      </c>
      <c r="N95" s="53">
        <f t="shared" si="28"/>
        <v>0</v>
      </c>
      <c r="O95" s="53">
        <f t="shared" si="28"/>
        <v>0</v>
      </c>
      <c r="P95" s="53">
        <f t="shared" si="28"/>
        <v>0</v>
      </c>
      <c r="Q95" s="53">
        <f t="shared" si="28"/>
        <v>0</v>
      </c>
      <c r="R95" s="53">
        <f t="shared" si="28"/>
        <v>0</v>
      </c>
      <c r="S95" s="53">
        <f t="shared" si="28"/>
        <v>0</v>
      </c>
      <c r="T95" s="53">
        <f t="shared" si="28"/>
        <v>0</v>
      </c>
      <c r="U95" s="53">
        <f t="shared" si="28"/>
        <v>0</v>
      </c>
      <c r="V95" s="53">
        <f t="shared" si="28"/>
        <v>0</v>
      </c>
      <c r="W95" s="53">
        <f t="shared" si="28"/>
        <v>0</v>
      </c>
      <c r="X95" s="53">
        <f t="shared" si="28"/>
        <v>0</v>
      </c>
      <c r="Y95" s="53">
        <f t="shared" si="28"/>
        <v>0</v>
      </c>
      <c r="Z95" s="53">
        <f t="shared" si="28"/>
        <v>0</v>
      </c>
      <c r="AA95" s="53">
        <f t="shared" si="28"/>
        <v>0</v>
      </c>
      <c r="AB95" s="53">
        <f t="shared" si="28"/>
        <v>0</v>
      </c>
      <c r="AC95" s="53">
        <f t="shared" si="28"/>
        <v>0</v>
      </c>
      <c r="AD95" s="53">
        <f t="shared" si="28"/>
        <v>0</v>
      </c>
      <c r="AE95" s="53">
        <f t="shared" si="28"/>
        <v>0</v>
      </c>
      <c r="AF95" s="53">
        <f t="shared" si="28"/>
        <v>0</v>
      </c>
      <c r="AG95" s="53">
        <f t="shared" si="28"/>
        <v>0</v>
      </c>
      <c r="AH95" s="53">
        <f t="shared" si="28"/>
        <v>0</v>
      </c>
      <c r="AI95" s="53">
        <f t="shared" si="28"/>
        <v>0</v>
      </c>
      <c r="AJ95" s="53">
        <f t="shared" si="28"/>
        <v>0</v>
      </c>
      <c r="AK95" s="53">
        <f t="shared" si="25"/>
        <v>0</v>
      </c>
    </row>
    <row r="96" spans="5:37" ht="13.5" hidden="1" customHeight="1">
      <c r="E96" s="51" t="s">
        <v>58</v>
      </c>
      <c r="F96" s="53">
        <f t="shared" ref="F96:AJ96" si="29">IF(COUNTIF(G$11:G$30,$E96)=0,0,1)</f>
        <v>0</v>
      </c>
      <c r="G96" s="53">
        <f t="shared" si="29"/>
        <v>0</v>
      </c>
      <c r="H96" s="53">
        <f t="shared" si="29"/>
        <v>0</v>
      </c>
      <c r="I96" s="53">
        <f t="shared" si="29"/>
        <v>0</v>
      </c>
      <c r="J96" s="53">
        <f t="shared" si="29"/>
        <v>0</v>
      </c>
      <c r="K96" s="53">
        <f t="shared" si="29"/>
        <v>0</v>
      </c>
      <c r="L96" s="53">
        <f t="shared" si="29"/>
        <v>0</v>
      </c>
      <c r="M96" s="53">
        <f t="shared" si="29"/>
        <v>0</v>
      </c>
      <c r="N96" s="53">
        <f t="shared" si="29"/>
        <v>0</v>
      </c>
      <c r="O96" s="53">
        <f t="shared" si="29"/>
        <v>0</v>
      </c>
      <c r="P96" s="53">
        <f t="shared" si="29"/>
        <v>0</v>
      </c>
      <c r="Q96" s="53">
        <f t="shared" si="29"/>
        <v>0</v>
      </c>
      <c r="R96" s="53">
        <f t="shared" si="29"/>
        <v>0</v>
      </c>
      <c r="S96" s="53">
        <f t="shared" si="29"/>
        <v>0</v>
      </c>
      <c r="T96" s="53">
        <f t="shared" si="29"/>
        <v>0</v>
      </c>
      <c r="U96" s="53">
        <f t="shared" si="29"/>
        <v>0</v>
      </c>
      <c r="V96" s="53">
        <f t="shared" si="29"/>
        <v>0</v>
      </c>
      <c r="W96" s="53">
        <f t="shared" si="29"/>
        <v>0</v>
      </c>
      <c r="X96" s="53">
        <f t="shared" si="29"/>
        <v>0</v>
      </c>
      <c r="Y96" s="53">
        <f t="shared" si="29"/>
        <v>0</v>
      </c>
      <c r="Z96" s="53">
        <f t="shared" si="29"/>
        <v>0</v>
      </c>
      <c r="AA96" s="53">
        <f t="shared" si="29"/>
        <v>0</v>
      </c>
      <c r="AB96" s="53">
        <f t="shared" si="29"/>
        <v>0</v>
      </c>
      <c r="AC96" s="53">
        <f t="shared" si="29"/>
        <v>0</v>
      </c>
      <c r="AD96" s="53">
        <f t="shared" si="29"/>
        <v>0</v>
      </c>
      <c r="AE96" s="53">
        <f t="shared" si="29"/>
        <v>0</v>
      </c>
      <c r="AF96" s="53">
        <f t="shared" si="29"/>
        <v>0</v>
      </c>
      <c r="AG96" s="53">
        <f t="shared" si="29"/>
        <v>0</v>
      </c>
      <c r="AH96" s="53">
        <f t="shared" si="29"/>
        <v>0</v>
      </c>
      <c r="AI96" s="53">
        <f t="shared" si="29"/>
        <v>0</v>
      </c>
      <c r="AJ96" s="53">
        <f t="shared" si="29"/>
        <v>0</v>
      </c>
      <c r="AK96" s="53">
        <f t="shared" si="25"/>
        <v>0</v>
      </c>
    </row>
    <row r="97" spans="5:37" ht="13.5" hidden="1" customHeight="1">
      <c r="E97" s="51" t="s">
        <v>59</v>
      </c>
      <c r="F97" s="53">
        <f t="shared" ref="F97:AJ97" si="30">IF(COUNTIF(G$11:G$30,$E97)=0,0,1)</f>
        <v>0</v>
      </c>
      <c r="G97" s="53">
        <f t="shared" si="30"/>
        <v>0</v>
      </c>
      <c r="H97" s="53">
        <f t="shared" si="30"/>
        <v>0</v>
      </c>
      <c r="I97" s="53">
        <f t="shared" si="30"/>
        <v>0</v>
      </c>
      <c r="J97" s="53">
        <f t="shared" si="30"/>
        <v>0</v>
      </c>
      <c r="K97" s="53">
        <f t="shared" si="30"/>
        <v>0</v>
      </c>
      <c r="L97" s="53">
        <f t="shared" si="30"/>
        <v>0</v>
      </c>
      <c r="M97" s="53">
        <f t="shared" si="30"/>
        <v>0</v>
      </c>
      <c r="N97" s="53">
        <f t="shared" si="30"/>
        <v>0</v>
      </c>
      <c r="O97" s="53">
        <f t="shared" si="30"/>
        <v>0</v>
      </c>
      <c r="P97" s="53">
        <f t="shared" si="30"/>
        <v>0</v>
      </c>
      <c r="Q97" s="53">
        <f t="shared" si="30"/>
        <v>0</v>
      </c>
      <c r="R97" s="53">
        <f t="shared" si="30"/>
        <v>0</v>
      </c>
      <c r="S97" s="53">
        <f t="shared" si="30"/>
        <v>0</v>
      </c>
      <c r="T97" s="53">
        <f t="shared" si="30"/>
        <v>0</v>
      </c>
      <c r="U97" s="53">
        <f t="shared" si="30"/>
        <v>0</v>
      </c>
      <c r="V97" s="53">
        <f t="shared" si="30"/>
        <v>0</v>
      </c>
      <c r="W97" s="53">
        <f t="shared" si="30"/>
        <v>0</v>
      </c>
      <c r="X97" s="53">
        <f t="shared" si="30"/>
        <v>0</v>
      </c>
      <c r="Y97" s="53">
        <f t="shared" si="30"/>
        <v>0</v>
      </c>
      <c r="Z97" s="53">
        <f t="shared" si="30"/>
        <v>0</v>
      </c>
      <c r="AA97" s="53">
        <f t="shared" si="30"/>
        <v>0</v>
      </c>
      <c r="AB97" s="53">
        <f t="shared" si="30"/>
        <v>0</v>
      </c>
      <c r="AC97" s="53">
        <f t="shared" si="30"/>
        <v>0</v>
      </c>
      <c r="AD97" s="53">
        <f t="shared" si="30"/>
        <v>0</v>
      </c>
      <c r="AE97" s="53">
        <f t="shared" si="30"/>
        <v>0</v>
      </c>
      <c r="AF97" s="53">
        <f t="shared" si="30"/>
        <v>0</v>
      </c>
      <c r="AG97" s="53">
        <f t="shared" si="30"/>
        <v>0</v>
      </c>
      <c r="AH97" s="53">
        <f t="shared" si="30"/>
        <v>0</v>
      </c>
      <c r="AI97" s="53">
        <f t="shared" si="30"/>
        <v>0</v>
      </c>
      <c r="AJ97" s="53">
        <f t="shared" si="30"/>
        <v>0</v>
      </c>
      <c r="AK97" s="53">
        <f t="shared" si="25"/>
        <v>0</v>
      </c>
    </row>
    <row r="98" spans="5:37" ht="13.5" hidden="1" customHeight="1">
      <c r="E98" s="51" t="s">
        <v>60</v>
      </c>
      <c r="F98" s="53">
        <f t="shared" ref="F98:AJ98" si="31">IF(COUNTIF(G$11:G$30,$E98)=0,0,1)</f>
        <v>0</v>
      </c>
      <c r="G98" s="53">
        <f t="shared" si="31"/>
        <v>0</v>
      </c>
      <c r="H98" s="53">
        <f t="shared" si="31"/>
        <v>0</v>
      </c>
      <c r="I98" s="53">
        <f t="shared" si="31"/>
        <v>0</v>
      </c>
      <c r="J98" s="53">
        <f t="shared" si="31"/>
        <v>0</v>
      </c>
      <c r="K98" s="53">
        <f t="shared" si="31"/>
        <v>0</v>
      </c>
      <c r="L98" s="53">
        <f t="shared" si="31"/>
        <v>0</v>
      </c>
      <c r="M98" s="53">
        <f t="shared" si="31"/>
        <v>0</v>
      </c>
      <c r="N98" s="53">
        <f t="shared" si="31"/>
        <v>0</v>
      </c>
      <c r="O98" s="53">
        <f t="shared" si="31"/>
        <v>0</v>
      </c>
      <c r="P98" s="53">
        <f t="shared" si="31"/>
        <v>0</v>
      </c>
      <c r="Q98" s="53">
        <f t="shared" si="31"/>
        <v>0</v>
      </c>
      <c r="R98" s="53">
        <f t="shared" si="31"/>
        <v>0</v>
      </c>
      <c r="S98" s="53">
        <f t="shared" si="31"/>
        <v>0</v>
      </c>
      <c r="T98" s="53">
        <f t="shared" si="31"/>
        <v>0</v>
      </c>
      <c r="U98" s="53">
        <f t="shared" si="31"/>
        <v>0</v>
      </c>
      <c r="V98" s="53">
        <f t="shared" si="31"/>
        <v>0</v>
      </c>
      <c r="W98" s="53">
        <f t="shared" si="31"/>
        <v>0</v>
      </c>
      <c r="X98" s="53">
        <f t="shared" si="31"/>
        <v>0</v>
      </c>
      <c r="Y98" s="53">
        <f t="shared" si="31"/>
        <v>0</v>
      </c>
      <c r="Z98" s="53">
        <f t="shared" si="31"/>
        <v>0</v>
      </c>
      <c r="AA98" s="53">
        <f t="shared" si="31"/>
        <v>0</v>
      </c>
      <c r="AB98" s="53">
        <f t="shared" si="31"/>
        <v>0</v>
      </c>
      <c r="AC98" s="53">
        <f t="shared" si="31"/>
        <v>0</v>
      </c>
      <c r="AD98" s="53">
        <f t="shared" si="31"/>
        <v>0</v>
      </c>
      <c r="AE98" s="53">
        <f t="shared" si="31"/>
        <v>0</v>
      </c>
      <c r="AF98" s="53">
        <f t="shared" si="31"/>
        <v>0</v>
      </c>
      <c r="AG98" s="53">
        <f t="shared" si="31"/>
        <v>0</v>
      </c>
      <c r="AH98" s="53">
        <f t="shared" si="31"/>
        <v>0</v>
      </c>
      <c r="AI98" s="53">
        <f t="shared" si="31"/>
        <v>0</v>
      </c>
      <c r="AJ98" s="53">
        <f t="shared" si="31"/>
        <v>0</v>
      </c>
      <c r="AK98" s="53">
        <f t="shared" si="25"/>
        <v>0</v>
      </c>
    </row>
    <row r="99" spans="5:37" ht="13.5" hidden="1" customHeight="1">
      <c r="E99" s="51" t="s">
        <v>61</v>
      </c>
      <c r="F99" s="53">
        <f t="shared" ref="F99:AJ99" si="32">IF(COUNTIF(G$11:G$30,$E99)=0,0,1)</f>
        <v>0</v>
      </c>
      <c r="G99" s="53">
        <f t="shared" si="32"/>
        <v>0</v>
      </c>
      <c r="H99" s="53">
        <f t="shared" si="32"/>
        <v>0</v>
      </c>
      <c r="I99" s="53">
        <f t="shared" si="32"/>
        <v>0</v>
      </c>
      <c r="J99" s="53">
        <f t="shared" si="32"/>
        <v>0</v>
      </c>
      <c r="K99" s="53">
        <f t="shared" si="32"/>
        <v>0</v>
      </c>
      <c r="L99" s="53">
        <f t="shared" si="32"/>
        <v>0</v>
      </c>
      <c r="M99" s="53">
        <f t="shared" si="32"/>
        <v>0</v>
      </c>
      <c r="N99" s="53">
        <f t="shared" si="32"/>
        <v>0</v>
      </c>
      <c r="O99" s="53">
        <f t="shared" si="32"/>
        <v>0</v>
      </c>
      <c r="P99" s="53">
        <f t="shared" si="32"/>
        <v>0</v>
      </c>
      <c r="Q99" s="53">
        <f t="shared" si="32"/>
        <v>0</v>
      </c>
      <c r="R99" s="53">
        <f t="shared" si="32"/>
        <v>0</v>
      </c>
      <c r="S99" s="53">
        <f t="shared" si="32"/>
        <v>0</v>
      </c>
      <c r="T99" s="53">
        <f t="shared" si="32"/>
        <v>0</v>
      </c>
      <c r="U99" s="53">
        <f t="shared" si="32"/>
        <v>0</v>
      </c>
      <c r="V99" s="53">
        <f t="shared" si="32"/>
        <v>0</v>
      </c>
      <c r="W99" s="53">
        <f t="shared" si="32"/>
        <v>0</v>
      </c>
      <c r="X99" s="53">
        <f t="shared" si="32"/>
        <v>0</v>
      </c>
      <c r="Y99" s="53">
        <f t="shared" si="32"/>
        <v>0</v>
      </c>
      <c r="Z99" s="53">
        <f t="shared" si="32"/>
        <v>0</v>
      </c>
      <c r="AA99" s="53">
        <f t="shared" si="32"/>
        <v>0</v>
      </c>
      <c r="AB99" s="53">
        <f t="shared" si="32"/>
        <v>0</v>
      </c>
      <c r="AC99" s="53">
        <f t="shared" si="32"/>
        <v>0</v>
      </c>
      <c r="AD99" s="53">
        <f t="shared" si="32"/>
        <v>0</v>
      </c>
      <c r="AE99" s="53">
        <f t="shared" si="32"/>
        <v>0</v>
      </c>
      <c r="AF99" s="53">
        <f t="shared" si="32"/>
        <v>0</v>
      </c>
      <c r="AG99" s="53">
        <f t="shared" si="32"/>
        <v>0</v>
      </c>
      <c r="AH99" s="53">
        <f t="shared" si="32"/>
        <v>0</v>
      </c>
      <c r="AI99" s="53">
        <f t="shared" si="32"/>
        <v>0</v>
      </c>
      <c r="AJ99" s="53">
        <f t="shared" si="32"/>
        <v>0</v>
      </c>
      <c r="AK99" s="53">
        <f>COUNTIF(F99:AJ99,1)</f>
        <v>0</v>
      </c>
    </row>
    <row r="100" spans="5:37" ht="13.5" hidden="1" customHeight="1">
      <c r="E100" s="51" t="s">
        <v>106</v>
      </c>
      <c r="F100" s="53">
        <f t="shared" ref="F100:AJ100" si="33">IF(COUNTIF(G$11:G$30,$E100)=0,0,1)</f>
        <v>0</v>
      </c>
      <c r="G100" s="53">
        <f t="shared" si="33"/>
        <v>0</v>
      </c>
      <c r="H100" s="53">
        <f t="shared" si="33"/>
        <v>0</v>
      </c>
      <c r="I100" s="53">
        <f t="shared" si="33"/>
        <v>0</v>
      </c>
      <c r="J100" s="53">
        <f t="shared" si="33"/>
        <v>0</v>
      </c>
      <c r="K100" s="53">
        <f t="shared" si="33"/>
        <v>0</v>
      </c>
      <c r="L100" s="53">
        <f t="shared" si="33"/>
        <v>0</v>
      </c>
      <c r="M100" s="53">
        <f t="shared" si="33"/>
        <v>0</v>
      </c>
      <c r="N100" s="53">
        <f t="shared" si="33"/>
        <v>0</v>
      </c>
      <c r="O100" s="53">
        <f t="shared" si="33"/>
        <v>0</v>
      </c>
      <c r="P100" s="53">
        <f t="shared" si="33"/>
        <v>0</v>
      </c>
      <c r="Q100" s="53">
        <f t="shared" si="33"/>
        <v>0</v>
      </c>
      <c r="R100" s="53">
        <f t="shared" si="33"/>
        <v>0</v>
      </c>
      <c r="S100" s="53">
        <f t="shared" si="33"/>
        <v>0</v>
      </c>
      <c r="T100" s="53">
        <f t="shared" si="33"/>
        <v>0</v>
      </c>
      <c r="U100" s="53">
        <f t="shared" si="33"/>
        <v>0</v>
      </c>
      <c r="V100" s="53">
        <f t="shared" si="33"/>
        <v>0</v>
      </c>
      <c r="W100" s="53">
        <f t="shared" si="33"/>
        <v>0</v>
      </c>
      <c r="X100" s="53">
        <f t="shared" si="33"/>
        <v>0</v>
      </c>
      <c r="Y100" s="53">
        <f t="shared" si="33"/>
        <v>0</v>
      </c>
      <c r="Z100" s="53">
        <f t="shared" si="33"/>
        <v>0</v>
      </c>
      <c r="AA100" s="53">
        <f t="shared" si="33"/>
        <v>0</v>
      </c>
      <c r="AB100" s="53">
        <f t="shared" si="33"/>
        <v>0</v>
      </c>
      <c r="AC100" s="53">
        <f t="shared" si="33"/>
        <v>0</v>
      </c>
      <c r="AD100" s="53">
        <f t="shared" si="33"/>
        <v>0</v>
      </c>
      <c r="AE100" s="53">
        <f t="shared" si="33"/>
        <v>0</v>
      </c>
      <c r="AF100" s="53">
        <f t="shared" si="33"/>
        <v>0</v>
      </c>
      <c r="AG100" s="53">
        <f t="shared" si="33"/>
        <v>0</v>
      </c>
      <c r="AH100" s="53">
        <f t="shared" si="33"/>
        <v>0</v>
      </c>
      <c r="AI100" s="53">
        <f t="shared" si="33"/>
        <v>0</v>
      </c>
      <c r="AJ100" s="53">
        <f t="shared" si="33"/>
        <v>0</v>
      </c>
      <c r="AK100" s="53">
        <f>COUNTIF(F100:AJ100,1)</f>
        <v>0</v>
      </c>
    </row>
    <row r="101" spans="5:37" ht="13.5" hidden="1" customHeight="1">
      <c r="E101" s="51" t="s">
        <v>107</v>
      </c>
      <c r="F101" s="53">
        <f t="shared" ref="F101:AJ101" si="34">IF(COUNTIF(G$11:G$30,$E101)=0,0,1)</f>
        <v>0</v>
      </c>
      <c r="G101" s="53">
        <f t="shared" si="34"/>
        <v>0</v>
      </c>
      <c r="H101" s="53">
        <f t="shared" si="34"/>
        <v>0</v>
      </c>
      <c r="I101" s="53">
        <f t="shared" si="34"/>
        <v>0</v>
      </c>
      <c r="J101" s="53">
        <f t="shared" si="34"/>
        <v>0</v>
      </c>
      <c r="K101" s="53">
        <f t="shared" si="34"/>
        <v>0</v>
      </c>
      <c r="L101" s="53">
        <f t="shared" si="34"/>
        <v>0</v>
      </c>
      <c r="M101" s="53">
        <f t="shared" si="34"/>
        <v>0</v>
      </c>
      <c r="N101" s="53">
        <f t="shared" si="34"/>
        <v>0</v>
      </c>
      <c r="O101" s="53">
        <f t="shared" si="34"/>
        <v>0</v>
      </c>
      <c r="P101" s="53">
        <f t="shared" si="34"/>
        <v>0</v>
      </c>
      <c r="Q101" s="53">
        <f t="shared" si="34"/>
        <v>0</v>
      </c>
      <c r="R101" s="53">
        <f t="shared" si="34"/>
        <v>0</v>
      </c>
      <c r="S101" s="53">
        <f t="shared" si="34"/>
        <v>0</v>
      </c>
      <c r="T101" s="53">
        <f t="shared" si="34"/>
        <v>0</v>
      </c>
      <c r="U101" s="53">
        <f t="shared" si="34"/>
        <v>0</v>
      </c>
      <c r="V101" s="53">
        <f t="shared" si="34"/>
        <v>0</v>
      </c>
      <c r="W101" s="53">
        <f t="shared" si="34"/>
        <v>0</v>
      </c>
      <c r="X101" s="53">
        <f t="shared" si="34"/>
        <v>0</v>
      </c>
      <c r="Y101" s="53">
        <f t="shared" si="34"/>
        <v>0</v>
      </c>
      <c r="Z101" s="53">
        <f t="shared" si="34"/>
        <v>0</v>
      </c>
      <c r="AA101" s="53">
        <f t="shared" si="34"/>
        <v>0</v>
      </c>
      <c r="AB101" s="53">
        <f t="shared" si="34"/>
        <v>0</v>
      </c>
      <c r="AC101" s="53">
        <f t="shared" si="34"/>
        <v>0</v>
      </c>
      <c r="AD101" s="53">
        <f t="shared" si="34"/>
        <v>0</v>
      </c>
      <c r="AE101" s="53">
        <f t="shared" si="34"/>
        <v>0</v>
      </c>
      <c r="AF101" s="53">
        <f t="shared" si="34"/>
        <v>0</v>
      </c>
      <c r="AG101" s="53">
        <f t="shared" si="34"/>
        <v>0</v>
      </c>
      <c r="AH101" s="53">
        <f t="shared" si="34"/>
        <v>0</v>
      </c>
      <c r="AI101" s="53">
        <f t="shared" si="34"/>
        <v>0</v>
      </c>
      <c r="AJ101" s="53">
        <f t="shared" si="34"/>
        <v>0</v>
      </c>
      <c r="AK101" s="53">
        <f>COUNTIF(F101:AJ101,1)</f>
        <v>0</v>
      </c>
    </row>
    <row r="102" spans="5:37" ht="13.5" hidden="1" customHeight="1">
      <c r="E102" s="51" t="s">
        <v>108</v>
      </c>
      <c r="F102" s="53">
        <f t="shared" ref="F102:AJ102" si="35">IF(COUNTIF(G$11:G$30,$E102)=0,0,1)</f>
        <v>0</v>
      </c>
      <c r="G102" s="53">
        <f t="shared" si="35"/>
        <v>0</v>
      </c>
      <c r="H102" s="53">
        <f t="shared" si="35"/>
        <v>0</v>
      </c>
      <c r="I102" s="53">
        <f t="shared" si="35"/>
        <v>0</v>
      </c>
      <c r="J102" s="53">
        <f t="shared" si="35"/>
        <v>0</v>
      </c>
      <c r="K102" s="53">
        <f t="shared" si="35"/>
        <v>0</v>
      </c>
      <c r="L102" s="53">
        <f t="shared" si="35"/>
        <v>0</v>
      </c>
      <c r="M102" s="53">
        <f t="shared" si="35"/>
        <v>0</v>
      </c>
      <c r="N102" s="53">
        <f t="shared" si="35"/>
        <v>0</v>
      </c>
      <c r="O102" s="53">
        <f t="shared" si="35"/>
        <v>0</v>
      </c>
      <c r="P102" s="53">
        <f t="shared" si="35"/>
        <v>0</v>
      </c>
      <c r="Q102" s="53">
        <f t="shared" si="35"/>
        <v>0</v>
      </c>
      <c r="R102" s="53">
        <f t="shared" si="35"/>
        <v>0</v>
      </c>
      <c r="S102" s="53">
        <f t="shared" si="35"/>
        <v>0</v>
      </c>
      <c r="T102" s="53">
        <f t="shared" si="35"/>
        <v>0</v>
      </c>
      <c r="U102" s="53">
        <f t="shared" si="35"/>
        <v>0</v>
      </c>
      <c r="V102" s="53">
        <f t="shared" si="35"/>
        <v>0</v>
      </c>
      <c r="W102" s="53">
        <f t="shared" si="35"/>
        <v>0</v>
      </c>
      <c r="X102" s="53">
        <f t="shared" si="35"/>
        <v>0</v>
      </c>
      <c r="Y102" s="53">
        <f t="shared" si="35"/>
        <v>0</v>
      </c>
      <c r="Z102" s="53">
        <f t="shared" si="35"/>
        <v>0</v>
      </c>
      <c r="AA102" s="53">
        <f t="shared" si="35"/>
        <v>0</v>
      </c>
      <c r="AB102" s="53">
        <f t="shared" si="35"/>
        <v>0</v>
      </c>
      <c r="AC102" s="53">
        <f t="shared" si="35"/>
        <v>0</v>
      </c>
      <c r="AD102" s="53">
        <f t="shared" si="35"/>
        <v>0</v>
      </c>
      <c r="AE102" s="53">
        <f t="shared" si="35"/>
        <v>0</v>
      </c>
      <c r="AF102" s="53">
        <f t="shared" si="35"/>
        <v>0</v>
      </c>
      <c r="AG102" s="53">
        <f t="shared" si="35"/>
        <v>0</v>
      </c>
      <c r="AH102" s="53">
        <f t="shared" si="35"/>
        <v>0</v>
      </c>
      <c r="AI102" s="53">
        <f t="shared" si="35"/>
        <v>0</v>
      </c>
      <c r="AJ102" s="53">
        <f t="shared" si="35"/>
        <v>0</v>
      </c>
      <c r="AK102" s="53">
        <f>COUNTIF(F102:AJ102,1)</f>
        <v>0</v>
      </c>
    </row>
    <row r="103" spans="5:37" ht="13.5" hidden="1" customHeight="1">
      <c r="E103" s="51" t="s">
        <v>109</v>
      </c>
      <c r="F103" s="53">
        <f t="shared" ref="F103:AJ103" si="36">IF(COUNTIF(G$11:G$30,$E103)=0,0,1)</f>
        <v>0</v>
      </c>
      <c r="G103" s="53">
        <f t="shared" si="36"/>
        <v>0</v>
      </c>
      <c r="H103" s="53">
        <f t="shared" si="36"/>
        <v>0</v>
      </c>
      <c r="I103" s="53">
        <f t="shared" si="36"/>
        <v>0</v>
      </c>
      <c r="J103" s="53">
        <f t="shared" si="36"/>
        <v>0</v>
      </c>
      <c r="K103" s="53">
        <f t="shared" si="36"/>
        <v>0</v>
      </c>
      <c r="L103" s="53">
        <f t="shared" si="36"/>
        <v>0</v>
      </c>
      <c r="M103" s="53">
        <f t="shared" si="36"/>
        <v>0</v>
      </c>
      <c r="N103" s="53">
        <f t="shared" si="36"/>
        <v>0</v>
      </c>
      <c r="O103" s="53">
        <f t="shared" si="36"/>
        <v>0</v>
      </c>
      <c r="P103" s="53">
        <f t="shared" si="36"/>
        <v>0</v>
      </c>
      <c r="Q103" s="53">
        <f t="shared" si="36"/>
        <v>0</v>
      </c>
      <c r="R103" s="53">
        <f t="shared" si="36"/>
        <v>0</v>
      </c>
      <c r="S103" s="53">
        <f t="shared" si="36"/>
        <v>0</v>
      </c>
      <c r="T103" s="53">
        <f t="shared" si="36"/>
        <v>0</v>
      </c>
      <c r="U103" s="53">
        <f t="shared" si="36"/>
        <v>0</v>
      </c>
      <c r="V103" s="53">
        <f t="shared" si="36"/>
        <v>0</v>
      </c>
      <c r="W103" s="53">
        <f t="shared" si="36"/>
        <v>0</v>
      </c>
      <c r="X103" s="53">
        <f t="shared" si="36"/>
        <v>0</v>
      </c>
      <c r="Y103" s="53">
        <f t="shared" si="36"/>
        <v>0</v>
      </c>
      <c r="Z103" s="53">
        <f t="shared" si="36"/>
        <v>0</v>
      </c>
      <c r="AA103" s="53">
        <f t="shared" si="36"/>
        <v>0</v>
      </c>
      <c r="AB103" s="53">
        <f t="shared" si="36"/>
        <v>0</v>
      </c>
      <c r="AC103" s="53">
        <f t="shared" si="36"/>
        <v>0</v>
      </c>
      <c r="AD103" s="53">
        <f t="shared" si="36"/>
        <v>0</v>
      </c>
      <c r="AE103" s="53">
        <f t="shared" si="36"/>
        <v>0</v>
      </c>
      <c r="AF103" s="53">
        <f t="shared" si="36"/>
        <v>0</v>
      </c>
      <c r="AG103" s="53">
        <f t="shared" si="36"/>
        <v>0</v>
      </c>
      <c r="AH103" s="53">
        <f t="shared" si="36"/>
        <v>0</v>
      </c>
      <c r="AI103" s="53">
        <f t="shared" si="36"/>
        <v>0</v>
      </c>
      <c r="AJ103" s="53">
        <f t="shared" si="36"/>
        <v>0</v>
      </c>
      <c r="AK103" s="53">
        <f>COUNTIF(F103:AJ103,1)</f>
        <v>0</v>
      </c>
    </row>
    <row r="104" spans="5:37" ht="13.5" hidden="1" customHeight="1">
      <c r="E104" s="51" t="s">
        <v>66</v>
      </c>
      <c r="F104" s="53">
        <f t="shared" ref="F104:AJ104" si="37">IF(COUNTIF(G$11:G$30,$E104)=0,0,1)</f>
        <v>0</v>
      </c>
      <c r="G104" s="53">
        <f t="shared" si="37"/>
        <v>0</v>
      </c>
      <c r="H104" s="53">
        <f t="shared" si="37"/>
        <v>0</v>
      </c>
      <c r="I104" s="53">
        <f t="shared" si="37"/>
        <v>0</v>
      </c>
      <c r="J104" s="53">
        <f t="shared" si="37"/>
        <v>0</v>
      </c>
      <c r="K104" s="53">
        <f t="shared" si="37"/>
        <v>0</v>
      </c>
      <c r="L104" s="53">
        <f t="shared" si="37"/>
        <v>0</v>
      </c>
      <c r="M104" s="53">
        <f t="shared" si="37"/>
        <v>0</v>
      </c>
      <c r="N104" s="53">
        <f t="shared" si="37"/>
        <v>0</v>
      </c>
      <c r="O104" s="53">
        <f t="shared" si="37"/>
        <v>0</v>
      </c>
      <c r="P104" s="53">
        <f t="shared" si="37"/>
        <v>0</v>
      </c>
      <c r="Q104" s="53">
        <f t="shared" si="37"/>
        <v>0</v>
      </c>
      <c r="R104" s="53">
        <f t="shared" si="37"/>
        <v>0</v>
      </c>
      <c r="S104" s="53">
        <f t="shared" si="37"/>
        <v>0</v>
      </c>
      <c r="T104" s="53">
        <f t="shared" si="37"/>
        <v>0</v>
      </c>
      <c r="U104" s="53">
        <f t="shared" si="37"/>
        <v>0</v>
      </c>
      <c r="V104" s="53">
        <f t="shared" si="37"/>
        <v>0</v>
      </c>
      <c r="W104" s="53">
        <f t="shared" si="37"/>
        <v>0</v>
      </c>
      <c r="X104" s="53">
        <f t="shared" si="37"/>
        <v>0</v>
      </c>
      <c r="Y104" s="53">
        <f t="shared" si="37"/>
        <v>0</v>
      </c>
      <c r="Z104" s="53">
        <f t="shared" si="37"/>
        <v>0</v>
      </c>
      <c r="AA104" s="53">
        <f t="shared" si="37"/>
        <v>0</v>
      </c>
      <c r="AB104" s="53">
        <f t="shared" si="37"/>
        <v>0</v>
      </c>
      <c r="AC104" s="53">
        <f t="shared" si="37"/>
        <v>0</v>
      </c>
      <c r="AD104" s="53">
        <f t="shared" si="37"/>
        <v>0</v>
      </c>
      <c r="AE104" s="53">
        <f t="shared" si="37"/>
        <v>0</v>
      </c>
      <c r="AF104" s="53">
        <f t="shared" si="37"/>
        <v>0</v>
      </c>
      <c r="AG104" s="53">
        <f t="shared" si="37"/>
        <v>0</v>
      </c>
      <c r="AH104" s="53">
        <f t="shared" si="37"/>
        <v>0</v>
      </c>
      <c r="AI104" s="53">
        <f t="shared" si="37"/>
        <v>0</v>
      </c>
      <c r="AJ104" s="53">
        <f t="shared" si="37"/>
        <v>0</v>
      </c>
      <c r="AK104" s="53">
        <f t="shared" si="25"/>
        <v>0</v>
      </c>
    </row>
    <row r="105" spans="5:37" ht="13.5" hidden="1" customHeight="1">
      <c r="E105" s="51" t="s">
        <v>67</v>
      </c>
      <c r="F105" s="53">
        <f t="shared" ref="F105:AJ105" si="38">IF(COUNTIF(G$11:G$30,$E105)=0,0,1)</f>
        <v>0</v>
      </c>
      <c r="G105" s="53">
        <f t="shared" si="38"/>
        <v>0</v>
      </c>
      <c r="H105" s="53">
        <f t="shared" si="38"/>
        <v>0</v>
      </c>
      <c r="I105" s="53">
        <f t="shared" si="38"/>
        <v>0</v>
      </c>
      <c r="J105" s="53">
        <f t="shared" si="38"/>
        <v>0</v>
      </c>
      <c r="K105" s="53">
        <f t="shared" si="38"/>
        <v>0</v>
      </c>
      <c r="L105" s="53">
        <f t="shared" si="38"/>
        <v>0</v>
      </c>
      <c r="M105" s="53">
        <f t="shared" si="38"/>
        <v>0</v>
      </c>
      <c r="N105" s="53">
        <f t="shared" si="38"/>
        <v>0</v>
      </c>
      <c r="O105" s="53">
        <f t="shared" si="38"/>
        <v>0</v>
      </c>
      <c r="P105" s="53">
        <f t="shared" si="38"/>
        <v>0</v>
      </c>
      <c r="Q105" s="53">
        <f t="shared" si="38"/>
        <v>0</v>
      </c>
      <c r="R105" s="53">
        <f t="shared" si="38"/>
        <v>0</v>
      </c>
      <c r="S105" s="53">
        <f t="shared" si="38"/>
        <v>0</v>
      </c>
      <c r="T105" s="53">
        <f t="shared" si="38"/>
        <v>0</v>
      </c>
      <c r="U105" s="53">
        <f t="shared" si="38"/>
        <v>0</v>
      </c>
      <c r="V105" s="53">
        <f t="shared" si="38"/>
        <v>0</v>
      </c>
      <c r="W105" s="53">
        <f t="shared" si="38"/>
        <v>0</v>
      </c>
      <c r="X105" s="53">
        <f t="shared" si="38"/>
        <v>0</v>
      </c>
      <c r="Y105" s="53">
        <f t="shared" si="38"/>
        <v>0</v>
      </c>
      <c r="Z105" s="53">
        <f t="shared" si="38"/>
        <v>0</v>
      </c>
      <c r="AA105" s="53">
        <f t="shared" si="38"/>
        <v>0</v>
      </c>
      <c r="AB105" s="53">
        <f t="shared" si="38"/>
        <v>0</v>
      </c>
      <c r="AC105" s="53">
        <f t="shared" si="38"/>
        <v>0</v>
      </c>
      <c r="AD105" s="53">
        <f t="shared" si="38"/>
        <v>0</v>
      </c>
      <c r="AE105" s="53">
        <f t="shared" si="38"/>
        <v>0</v>
      </c>
      <c r="AF105" s="53">
        <f t="shared" si="38"/>
        <v>0</v>
      </c>
      <c r="AG105" s="53">
        <f t="shared" si="38"/>
        <v>0</v>
      </c>
      <c r="AH105" s="53">
        <f t="shared" si="38"/>
        <v>0</v>
      </c>
      <c r="AI105" s="53">
        <f t="shared" si="38"/>
        <v>0</v>
      </c>
      <c r="AJ105" s="53">
        <f t="shared" si="38"/>
        <v>0</v>
      </c>
      <c r="AK105" s="53">
        <f t="shared" si="25"/>
        <v>0</v>
      </c>
    </row>
    <row r="106" spans="5:37" ht="13.5" hidden="1" customHeight="1">
      <c r="E106" s="51" t="s">
        <v>68</v>
      </c>
      <c r="F106" s="53">
        <f t="shared" ref="F106:AJ106" si="39">IF(COUNTIF(G$11:G$30,$E106)=0,0,1)</f>
        <v>0</v>
      </c>
      <c r="G106" s="53">
        <f t="shared" si="39"/>
        <v>0</v>
      </c>
      <c r="H106" s="53">
        <f t="shared" si="39"/>
        <v>0</v>
      </c>
      <c r="I106" s="53">
        <f t="shared" si="39"/>
        <v>0</v>
      </c>
      <c r="J106" s="53">
        <f t="shared" si="39"/>
        <v>0</v>
      </c>
      <c r="K106" s="53">
        <f t="shared" si="39"/>
        <v>0</v>
      </c>
      <c r="L106" s="53">
        <f t="shared" si="39"/>
        <v>0</v>
      </c>
      <c r="M106" s="53">
        <f t="shared" si="39"/>
        <v>0</v>
      </c>
      <c r="N106" s="53">
        <f t="shared" si="39"/>
        <v>0</v>
      </c>
      <c r="O106" s="53">
        <f t="shared" si="39"/>
        <v>0</v>
      </c>
      <c r="P106" s="53">
        <f t="shared" si="39"/>
        <v>0</v>
      </c>
      <c r="Q106" s="53">
        <f t="shared" si="39"/>
        <v>0</v>
      </c>
      <c r="R106" s="53">
        <f t="shared" si="39"/>
        <v>0</v>
      </c>
      <c r="S106" s="53">
        <f t="shared" si="39"/>
        <v>0</v>
      </c>
      <c r="T106" s="53">
        <f t="shared" si="39"/>
        <v>0</v>
      </c>
      <c r="U106" s="53">
        <f t="shared" si="39"/>
        <v>0</v>
      </c>
      <c r="V106" s="53">
        <f t="shared" si="39"/>
        <v>0</v>
      </c>
      <c r="W106" s="53">
        <f t="shared" si="39"/>
        <v>0</v>
      </c>
      <c r="X106" s="53">
        <f t="shared" si="39"/>
        <v>0</v>
      </c>
      <c r="Y106" s="53">
        <f t="shared" si="39"/>
        <v>0</v>
      </c>
      <c r="Z106" s="53">
        <f t="shared" si="39"/>
        <v>0</v>
      </c>
      <c r="AA106" s="53">
        <f t="shared" si="39"/>
        <v>0</v>
      </c>
      <c r="AB106" s="53">
        <f t="shared" si="39"/>
        <v>0</v>
      </c>
      <c r="AC106" s="53">
        <f t="shared" si="39"/>
        <v>0</v>
      </c>
      <c r="AD106" s="53">
        <f t="shared" si="39"/>
        <v>0</v>
      </c>
      <c r="AE106" s="53">
        <f t="shared" si="39"/>
        <v>0</v>
      </c>
      <c r="AF106" s="53">
        <f t="shared" si="39"/>
        <v>0</v>
      </c>
      <c r="AG106" s="53">
        <f t="shared" si="39"/>
        <v>0</v>
      </c>
      <c r="AH106" s="53">
        <f t="shared" si="39"/>
        <v>0</v>
      </c>
      <c r="AI106" s="53">
        <f t="shared" si="39"/>
        <v>0</v>
      </c>
      <c r="AJ106" s="53">
        <f t="shared" si="39"/>
        <v>0</v>
      </c>
      <c r="AK106" s="53">
        <f t="shared" si="25"/>
        <v>0</v>
      </c>
    </row>
    <row r="107" spans="5:37" ht="13.5" customHeight="1"/>
  </sheetData>
  <sheetProtection formatCells="0"/>
  <mergeCells count="478">
    <mergeCell ref="CB8:CB10"/>
    <mergeCell ref="CC8:CC10"/>
    <mergeCell ref="CD8:CD10"/>
    <mergeCell ref="CE8:CE10"/>
    <mergeCell ref="E35:E36"/>
    <mergeCell ref="B31:F31"/>
    <mergeCell ref="A32:F32"/>
    <mergeCell ref="A33:F33"/>
    <mergeCell ref="AM36:AM38"/>
    <mergeCell ref="AN36:AN38"/>
    <mergeCell ref="AO36:AO38"/>
    <mergeCell ref="A37:B50"/>
    <mergeCell ref="C37:D37"/>
    <mergeCell ref="C38:D38"/>
    <mergeCell ref="C39:D39"/>
    <mergeCell ref="C50:F50"/>
    <mergeCell ref="CA8:CA10"/>
    <mergeCell ref="C49:D49"/>
    <mergeCell ref="AO39:AO41"/>
    <mergeCell ref="AM42:AM44"/>
    <mergeCell ref="AN42:AN44"/>
    <mergeCell ref="AO42:AO44"/>
    <mergeCell ref="AM39:AM41"/>
    <mergeCell ref="AN39:AN41"/>
    <mergeCell ref="W52:Y52"/>
    <mergeCell ref="W53:Y53"/>
    <mergeCell ref="W54:Y54"/>
    <mergeCell ref="W55:Y55"/>
    <mergeCell ref="AM45:AM47"/>
    <mergeCell ref="AN45:AN47"/>
    <mergeCell ref="AO45:AO47"/>
    <mergeCell ref="C46:D46"/>
    <mergeCell ref="C47:D47"/>
    <mergeCell ref="C48:D48"/>
    <mergeCell ref="A52:E55"/>
    <mergeCell ref="AR39:AR48"/>
    <mergeCell ref="AS39:AS40"/>
    <mergeCell ref="AT39:AT40"/>
    <mergeCell ref="AU39:AU40"/>
    <mergeCell ref="A35:B36"/>
    <mergeCell ref="C35:D36"/>
    <mergeCell ref="F35:F36"/>
    <mergeCell ref="G35:AK35"/>
    <mergeCell ref="AL36:AL47"/>
    <mergeCell ref="C43:D43"/>
    <mergeCell ref="C44:D44"/>
    <mergeCell ref="C45:D45"/>
    <mergeCell ref="C40:D40"/>
    <mergeCell ref="C41:D41"/>
    <mergeCell ref="C42:D42"/>
    <mergeCell ref="AR29:AR38"/>
    <mergeCell ref="AS29:AS30"/>
    <mergeCell ref="AT29:AT30"/>
    <mergeCell ref="AU29:AU30"/>
    <mergeCell ref="AS35:AS36"/>
    <mergeCell ref="AT35:AT36"/>
    <mergeCell ref="AU35:AU36"/>
    <mergeCell ref="AS37:AS38"/>
    <mergeCell ref="AT37:AT38"/>
    <mergeCell ref="AM7:AM10"/>
    <mergeCell ref="AN7:AN10"/>
    <mergeCell ref="AO7:AO10"/>
    <mergeCell ref="A11:A31"/>
    <mergeCell ref="E7:E10"/>
    <mergeCell ref="AG7:AG10"/>
    <mergeCell ref="AH7:AH10"/>
    <mergeCell ref="AI7:AI10"/>
    <mergeCell ref="AJ7:AJ10"/>
    <mergeCell ref="AK7:AK10"/>
    <mergeCell ref="AL7:AL10"/>
    <mergeCell ref="AA7:AA10"/>
    <mergeCell ref="AB7:AB10"/>
    <mergeCell ref="AC7:AC10"/>
    <mergeCell ref="AD7:AD10"/>
    <mergeCell ref="AE7:AE10"/>
    <mergeCell ref="P7:P10"/>
    <mergeCell ref="Q7:Q10"/>
    <mergeCell ref="R7:R10"/>
    <mergeCell ref="S7:S10"/>
    <mergeCell ref="AF7:AF10"/>
    <mergeCell ref="U7:U10"/>
    <mergeCell ref="V7:V10"/>
    <mergeCell ref="W7:W10"/>
    <mergeCell ref="X7:X10"/>
    <mergeCell ref="Y7:Y10"/>
    <mergeCell ref="Z7:Z10"/>
    <mergeCell ref="BE3:BF3"/>
    <mergeCell ref="BE5:BF5"/>
    <mergeCell ref="H7:H10"/>
    <mergeCell ref="A1:E1"/>
    <mergeCell ref="AO1:AP1"/>
    <mergeCell ref="AO2:AP3"/>
    <mergeCell ref="A3:G5"/>
    <mergeCell ref="H3:Z5"/>
    <mergeCell ref="AB5:AD5"/>
    <mergeCell ref="AE5:AJ5"/>
    <mergeCell ref="AM5:AQ5"/>
    <mergeCell ref="A7:B10"/>
    <mergeCell ref="C7:C10"/>
    <mergeCell ref="D7:D10"/>
    <mergeCell ref="F7:F10"/>
    <mergeCell ref="G7:G10"/>
    <mergeCell ref="T7:T10"/>
    <mergeCell ref="I7:I10"/>
    <mergeCell ref="J7:J10"/>
    <mergeCell ref="K7:K10"/>
    <mergeCell ref="L7:L10"/>
    <mergeCell ref="M7:M10"/>
    <mergeCell ref="N7:N10"/>
    <mergeCell ref="O7:O10"/>
    <mergeCell ref="AR7:AR8"/>
    <mergeCell ref="AS7:AS8"/>
    <mergeCell ref="AT7:AT8"/>
    <mergeCell ref="AU7:AU8"/>
    <mergeCell ref="AV7:AV8"/>
    <mergeCell ref="AV1:AV2"/>
    <mergeCell ref="AR9:AR18"/>
    <mergeCell ref="AS9:AS10"/>
    <mergeCell ref="AT9:AT10"/>
    <mergeCell ref="AU9:AU10"/>
    <mergeCell ref="AV9:AV10"/>
    <mergeCell ref="AS11:AS12"/>
    <mergeCell ref="AT11:AT12"/>
    <mergeCell ref="AU11:AU12"/>
    <mergeCell ref="AV11:AV12"/>
    <mergeCell ref="AS13:AS14"/>
    <mergeCell ref="AT13:AT14"/>
    <mergeCell ref="AU13:AU14"/>
    <mergeCell ref="AV13:AV14"/>
    <mergeCell ref="AS15:AS16"/>
    <mergeCell ref="AT15:AT16"/>
    <mergeCell ref="AW1:AW2"/>
    <mergeCell ref="AS3:AV5"/>
    <mergeCell ref="AW3:BB5"/>
    <mergeCell ref="BB7:BB8"/>
    <mergeCell ref="BC7:BC8"/>
    <mergeCell ref="BD7:BD8"/>
    <mergeCell ref="BE7:BE8"/>
    <mergeCell ref="BF7:BF8"/>
    <mergeCell ref="AW7:AW8"/>
    <mergeCell ref="AX7:AX8"/>
    <mergeCell ref="AY7:AY8"/>
    <mergeCell ref="AZ7:AZ8"/>
    <mergeCell ref="BA7:BA8"/>
    <mergeCell ref="AU15:AU16"/>
    <mergeCell ref="BB9:BB10"/>
    <mergeCell ref="BC9:BC10"/>
    <mergeCell ref="BD9:BD10"/>
    <mergeCell ref="BE9:BE10"/>
    <mergeCell ref="BF9:BF10"/>
    <mergeCell ref="AW9:AW10"/>
    <mergeCell ref="AX9:AX10"/>
    <mergeCell ref="AY9:AY10"/>
    <mergeCell ref="AZ9:AZ10"/>
    <mergeCell ref="BA9:BA10"/>
    <mergeCell ref="BB11:BB12"/>
    <mergeCell ref="BC11:BC12"/>
    <mergeCell ref="BD11:BD12"/>
    <mergeCell ref="BE11:BE12"/>
    <mergeCell ref="BF11:BF12"/>
    <mergeCell ref="AW11:AW12"/>
    <mergeCell ref="AX11:AX12"/>
    <mergeCell ref="AY11:AY12"/>
    <mergeCell ref="AZ11:AZ12"/>
    <mergeCell ref="BA11:BA12"/>
    <mergeCell ref="AZ15:AZ16"/>
    <mergeCell ref="BB13:BB14"/>
    <mergeCell ref="BC13:BC14"/>
    <mergeCell ref="BD13:BD14"/>
    <mergeCell ref="BE13:BE14"/>
    <mergeCell ref="BF13:BF14"/>
    <mergeCell ref="AW13:AW14"/>
    <mergeCell ref="AX13:AX14"/>
    <mergeCell ref="AY13:AY14"/>
    <mergeCell ref="AZ13:AZ14"/>
    <mergeCell ref="BA13:BA14"/>
    <mergeCell ref="BF15:BF16"/>
    <mergeCell ref="AS17:AS18"/>
    <mergeCell ref="AT17:AT18"/>
    <mergeCell ref="AU17:AU18"/>
    <mergeCell ref="AV17:AV18"/>
    <mergeCell ref="AW17:AW18"/>
    <mergeCell ref="AX17:AX18"/>
    <mergeCell ref="AY17:AY18"/>
    <mergeCell ref="AZ17:AZ18"/>
    <mergeCell ref="BA17:BA18"/>
    <mergeCell ref="BB17:BB18"/>
    <mergeCell ref="BC17:BC18"/>
    <mergeCell ref="BD17:BD18"/>
    <mergeCell ref="BE17:BE18"/>
    <mergeCell ref="BF17:BF18"/>
    <mergeCell ref="BA15:BA16"/>
    <mergeCell ref="BB15:BB16"/>
    <mergeCell ref="BC15:BC16"/>
    <mergeCell ref="BD15:BD16"/>
    <mergeCell ref="BE15:BE16"/>
    <mergeCell ref="AV15:AV16"/>
    <mergeCell ref="AW15:AW16"/>
    <mergeCell ref="AX15:AX16"/>
    <mergeCell ref="AY15:AY16"/>
    <mergeCell ref="AR19:AR28"/>
    <mergeCell ref="AS19:AS20"/>
    <mergeCell ref="AT19:AT20"/>
    <mergeCell ref="AU19:AU20"/>
    <mergeCell ref="AV19:AV20"/>
    <mergeCell ref="AS21:AS22"/>
    <mergeCell ref="AT21:AT22"/>
    <mergeCell ref="AU21:AU22"/>
    <mergeCell ref="AV21:AV22"/>
    <mergeCell ref="AS23:AS24"/>
    <mergeCell ref="AT23:AT24"/>
    <mergeCell ref="AU23:AU24"/>
    <mergeCell ref="AV23:AV24"/>
    <mergeCell ref="AS25:AS26"/>
    <mergeCell ref="AT25:AT26"/>
    <mergeCell ref="AU25:AU26"/>
    <mergeCell ref="AS27:AS28"/>
    <mergeCell ref="AT27:AT28"/>
    <mergeCell ref="AU27:AU28"/>
    <mergeCell ref="AV27:AV28"/>
    <mergeCell ref="BB19:BB20"/>
    <mergeCell ref="BC19:BC20"/>
    <mergeCell ref="BD19:BD20"/>
    <mergeCell ref="BE19:BE20"/>
    <mergeCell ref="BF19:BF20"/>
    <mergeCell ref="AW19:AW20"/>
    <mergeCell ref="AX19:AX20"/>
    <mergeCell ref="AY19:AY20"/>
    <mergeCell ref="AZ19:AZ20"/>
    <mergeCell ref="BA19:BA20"/>
    <mergeCell ref="BB21:BB22"/>
    <mergeCell ref="BC21:BC22"/>
    <mergeCell ref="BD21:BD22"/>
    <mergeCell ref="BE21:BE22"/>
    <mergeCell ref="BF21:BF22"/>
    <mergeCell ref="AW21:AW22"/>
    <mergeCell ref="AX21:AX22"/>
    <mergeCell ref="AY21:AY22"/>
    <mergeCell ref="AZ21:AZ22"/>
    <mergeCell ref="BA21:BA22"/>
    <mergeCell ref="BB23:BB24"/>
    <mergeCell ref="BC23:BC24"/>
    <mergeCell ref="BD23:BD24"/>
    <mergeCell ref="BE23:BE24"/>
    <mergeCell ref="BF23:BF24"/>
    <mergeCell ref="AW23:AW24"/>
    <mergeCell ref="AX23:AX24"/>
    <mergeCell ref="AY23:AY24"/>
    <mergeCell ref="AZ23:AZ24"/>
    <mergeCell ref="BA23:BA24"/>
    <mergeCell ref="BF27:BF28"/>
    <mergeCell ref="BA25:BA26"/>
    <mergeCell ref="BB25:BB26"/>
    <mergeCell ref="BC25:BC26"/>
    <mergeCell ref="BD25:BD26"/>
    <mergeCell ref="BE25:BE26"/>
    <mergeCell ref="AV25:AV26"/>
    <mergeCell ref="AW25:AW26"/>
    <mergeCell ref="AX25:AX26"/>
    <mergeCell ref="AY25:AY26"/>
    <mergeCell ref="AW27:AW28"/>
    <mergeCell ref="AX27:AX28"/>
    <mergeCell ref="AY27:AY28"/>
    <mergeCell ref="AZ27:AZ28"/>
    <mergeCell ref="BA27:BA28"/>
    <mergeCell ref="BB27:BB28"/>
    <mergeCell ref="BC27:BC28"/>
    <mergeCell ref="BD27:BD28"/>
    <mergeCell ref="BE27:BE28"/>
    <mergeCell ref="AZ25:AZ26"/>
    <mergeCell ref="BF25:BF26"/>
    <mergeCell ref="AV29:AV30"/>
    <mergeCell ref="AS31:AS32"/>
    <mergeCell ref="AT31:AT32"/>
    <mergeCell ref="AU31:AU32"/>
    <mergeCell ref="AV31:AV32"/>
    <mergeCell ref="AS33:AS34"/>
    <mergeCell ref="AT33:AT34"/>
    <mergeCell ref="AU33:AU34"/>
    <mergeCell ref="AV33:AV34"/>
    <mergeCell ref="BB29:BB30"/>
    <mergeCell ref="BC29:BC30"/>
    <mergeCell ref="BD29:BD30"/>
    <mergeCell ref="BE29:BE30"/>
    <mergeCell ref="BF29:BF30"/>
    <mergeCell ref="AW29:AW30"/>
    <mergeCell ref="AX29:AX30"/>
    <mergeCell ref="AY29:AY30"/>
    <mergeCell ref="AZ29:AZ30"/>
    <mergeCell ref="BA29:BA30"/>
    <mergeCell ref="BB31:BB32"/>
    <mergeCell ref="BC31:BC32"/>
    <mergeCell ref="BD31:BD32"/>
    <mergeCell ref="BE31:BE32"/>
    <mergeCell ref="BF31:BF32"/>
    <mergeCell ref="AW31:AW32"/>
    <mergeCell ref="AX31:AX32"/>
    <mergeCell ref="AY31:AY32"/>
    <mergeCell ref="AZ31:AZ32"/>
    <mergeCell ref="BA31:BA32"/>
    <mergeCell ref="BB33:BB34"/>
    <mergeCell ref="BC33:BC34"/>
    <mergeCell ref="BD33:BD34"/>
    <mergeCell ref="BE33:BE34"/>
    <mergeCell ref="BF33:BF34"/>
    <mergeCell ref="AW33:AW34"/>
    <mergeCell ref="AX33:AX34"/>
    <mergeCell ref="AY33:AY34"/>
    <mergeCell ref="AZ33:AZ34"/>
    <mergeCell ref="BA33:BA34"/>
    <mergeCell ref="AV35:AV36"/>
    <mergeCell ref="AW35:AW36"/>
    <mergeCell ref="AX35:AX36"/>
    <mergeCell ref="AY35:AY36"/>
    <mergeCell ref="AU37:AU38"/>
    <mergeCell ref="AV37:AV38"/>
    <mergeCell ref="AW37:AW38"/>
    <mergeCell ref="AX37:AX38"/>
    <mergeCell ref="AY37:AY38"/>
    <mergeCell ref="AW39:AW40"/>
    <mergeCell ref="AX39:AX40"/>
    <mergeCell ref="BD37:BD38"/>
    <mergeCell ref="BE37:BE38"/>
    <mergeCell ref="BF37:BF38"/>
    <mergeCell ref="BA35:BA36"/>
    <mergeCell ref="BB35:BB36"/>
    <mergeCell ref="BC35:BC36"/>
    <mergeCell ref="BD35:BD36"/>
    <mergeCell ref="BE35:BE36"/>
    <mergeCell ref="AZ37:AZ38"/>
    <mergeCell ref="BA37:BA38"/>
    <mergeCell ref="BB37:BB38"/>
    <mergeCell ref="BC37:BC38"/>
    <mergeCell ref="AZ35:AZ36"/>
    <mergeCell ref="BF35:BF36"/>
    <mergeCell ref="BE45:BE46"/>
    <mergeCell ref="BF45:BF46"/>
    <mergeCell ref="BD39:BD40"/>
    <mergeCell ref="BE39:BE40"/>
    <mergeCell ref="BF39:BF40"/>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AY39:AY40"/>
    <mergeCell ref="AZ39:AZ40"/>
    <mergeCell ref="BA39:BA40"/>
    <mergeCell ref="BB39:BB40"/>
    <mergeCell ref="BC39:BC40"/>
    <mergeCell ref="AV39:AV40"/>
    <mergeCell ref="BF41:BF42"/>
    <mergeCell ref="AS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BF43:BF44"/>
    <mergeCell ref="BB47:BB48"/>
    <mergeCell ref="BC47:BC48"/>
    <mergeCell ref="BD47:BD48"/>
    <mergeCell ref="AX45:AX46"/>
    <mergeCell ref="AY45:AY46"/>
    <mergeCell ref="AZ45:AZ46"/>
    <mergeCell ref="BA45:BA46"/>
    <mergeCell ref="BB45:BB46"/>
    <mergeCell ref="AS45:AS46"/>
    <mergeCell ref="AT45:AT46"/>
    <mergeCell ref="AU45:AU46"/>
    <mergeCell ref="AV45:AV46"/>
    <mergeCell ref="AS47:AS48"/>
    <mergeCell ref="AT47:AT48"/>
    <mergeCell ref="AU47:AU48"/>
    <mergeCell ref="AV47:AV48"/>
    <mergeCell ref="AW47:AW48"/>
    <mergeCell ref="AX47:AX48"/>
    <mergeCell ref="AY47:AY48"/>
    <mergeCell ref="AZ47:AZ48"/>
    <mergeCell ref="BA47:BA48"/>
    <mergeCell ref="AW45:AW46"/>
    <mergeCell ref="BD45:BD46"/>
    <mergeCell ref="BH9:BI9"/>
    <mergeCell ref="BH11:BK11"/>
    <mergeCell ref="BM12:BM15"/>
    <mergeCell ref="BN12:BN15"/>
    <mergeCell ref="AR59:AT59"/>
    <mergeCell ref="AR60:AT60"/>
    <mergeCell ref="AR61:AT61"/>
    <mergeCell ref="AR62:AT62"/>
    <mergeCell ref="BE47:BE48"/>
    <mergeCell ref="BF47:BF48"/>
    <mergeCell ref="AR57:AT58"/>
    <mergeCell ref="AU57:AU58"/>
    <mergeCell ref="AV57:AV58"/>
    <mergeCell ref="AW57:AW58"/>
    <mergeCell ref="AX57:AX58"/>
    <mergeCell ref="AY57:AY58"/>
    <mergeCell ref="AZ57:AZ58"/>
    <mergeCell ref="BA57:BA58"/>
    <mergeCell ref="BB57:BB58"/>
    <mergeCell ref="BC57:BC58"/>
    <mergeCell ref="BD57:BD58"/>
    <mergeCell ref="BE57:BE58"/>
    <mergeCell ref="BF57:BF58"/>
    <mergeCell ref="BC45:BC46"/>
    <mergeCell ref="BF49:BF50"/>
    <mergeCell ref="AS51:AS52"/>
    <mergeCell ref="AT51:AT52"/>
    <mergeCell ref="AU51:AU52"/>
    <mergeCell ref="AV51:AV52"/>
    <mergeCell ref="AW51:AW52"/>
    <mergeCell ref="AX51:AX52"/>
    <mergeCell ref="AY51:AY52"/>
    <mergeCell ref="AZ51:AZ52"/>
    <mergeCell ref="BA51:BA52"/>
    <mergeCell ref="BB51:BB52"/>
    <mergeCell ref="BC51:BC52"/>
    <mergeCell ref="BD51:BD52"/>
    <mergeCell ref="BE51:BE52"/>
    <mergeCell ref="BF51:BF52"/>
    <mergeCell ref="AS49:AS50"/>
    <mergeCell ref="AT49:AT50"/>
    <mergeCell ref="AU49:AU50"/>
    <mergeCell ref="AV49:AV50"/>
    <mergeCell ref="AW49:AW50"/>
    <mergeCell ref="AX49:AX50"/>
    <mergeCell ref="AY49:AY50"/>
    <mergeCell ref="AZ49:AZ50"/>
    <mergeCell ref="BA49:BA50"/>
    <mergeCell ref="BA53:BA54"/>
    <mergeCell ref="BB49:BB50"/>
    <mergeCell ref="BC49:BC50"/>
    <mergeCell ref="BD49:BD50"/>
    <mergeCell ref="BE49:BE50"/>
    <mergeCell ref="BB53:BB54"/>
    <mergeCell ref="BC53:BC54"/>
    <mergeCell ref="BD53:BD54"/>
    <mergeCell ref="BE53:BE54"/>
    <mergeCell ref="BF53:BF54"/>
    <mergeCell ref="AR49:AR54"/>
    <mergeCell ref="AR63:AT63"/>
    <mergeCell ref="AR55:AT56"/>
    <mergeCell ref="AU55:AU56"/>
    <mergeCell ref="AV55:AV56"/>
    <mergeCell ref="AW55:AW56"/>
    <mergeCell ref="AX55:AX56"/>
    <mergeCell ref="AY55:AY56"/>
    <mergeCell ref="AZ55:AZ56"/>
    <mergeCell ref="BA55:BA56"/>
    <mergeCell ref="BB55:BB56"/>
    <mergeCell ref="BC55:BC56"/>
    <mergeCell ref="BD55:BD56"/>
    <mergeCell ref="BE55:BE56"/>
    <mergeCell ref="BF55:BF56"/>
    <mergeCell ref="AS53:AS54"/>
    <mergeCell ref="AT53:AT54"/>
    <mergeCell ref="AU53:AU54"/>
    <mergeCell ref="AV53:AV54"/>
    <mergeCell ref="AW53:AW54"/>
    <mergeCell ref="AX53:AX54"/>
    <mergeCell ref="AY53:AY54"/>
    <mergeCell ref="AZ53:AZ54"/>
  </mergeCells>
  <phoneticPr fontId="1"/>
  <conditionalFormatting sqref="G33:AJ33">
    <cfRule type="containsBlanks" dxfId="135" priority="19" stopIfTrue="1">
      <formula>LEN(TRIM(G33))=0</formula>
    </cfRule>
  </conditionalFormatting>
  <conditionalFormatting sqref="G53:V53">
    <cfRule type="containsBlanks" dxfId="134" priority="18" stopIfTrue="1">
      <formula>LEN(TRIM(G53))=0</formula>
    </cfRule>
  </conditionalFormatting>
  <conditionalFormatting sqref="G36:AJ36 G7:AJ10">
    <cfRule type="expression" dxfId="133" priority="16" stopIfTrue="1">
      <formula>WEEKDAY(G7,1)=1</formula>
    </cfRule>
    <cfRule type="expression" dxfId="132" priority="17" stopIfTrue="1">
      <formula>WEEKDAY(G7,1)=7</formula>
    </cfRule>
  </conditionalFormatting>
  <conditionalFormatting sqref="AE5:AJ5 AM5">
    <cfRule type="containsBlanks" dxfId="131" priority="15" stopIfTrue="1">
      <formula>LEN(TRIM(AE5))=0</formula>
    </cfRule>
  </conditionalFormatting>
  <conditionalFormatting sqref="AW1:AW2">
    <cfRule type="containsBlanks" dxfId="130" priority="21" stopIfTrue="1">
      <formula>LEN(TRIM(AW1))=0</formula>
    </cfRule>
  </conditionalFormatting>
  <conditionalFormatting sqref="AV9:AV48 AX19:AX48 AZ9:AZ28 BB9:BB28 BD29:BD48 BF9:BF48 BC19:BD28 BE19:BE48">
    <cfRule type="containsBlanks" dxfId="129" priority="13" stopIfTrue="1">
      <formula>LEN(TRIM(AV9))=0</formula>
    </cfRule>
  </conditionalFormatting>
  <conditionalFormatting sqref="BE3:BF3 BE5:BF5">
    <cfRule type="containsBlanks" dxfId="128" priority="12" stopIfTrue="1">
      <formula>LEN(TRIM(BE3))=0</formula>
    </cfRule>
  </conditionalFormatting>
  <conditionalFormatting sqref="AS9:AS54 AU9:AU54">
    <cfRule type="containsBlanks" dxfId="127" priority="22" stopIfTrue="1">
      <formula>LEN(TRIM(AS9))=0</formula>
    </cfRule>
  </conditionalFormatting>
  <conditionalFormatting sqref="B11:B30 E11:AJ30 F37:AJ49">
    <cfRule type="containsBlanks" dxfId="126" priority="6">
      <formula>LEN(TRIM(B11))=0</formula>
    </cfRule>
  </conditionalFormatting>
  <conditionalFormatting sqref="AV49:AV54 BF49:BF54">
    <cfRule type="containsBlanks" dxfId="125" priority="4" stopIfTrue="1">
      <formula>LEN(TRIM(AV49))=0</formula>
    </cfRule>
  </conditionalFormatting>
  <dataValidations count="6">
    <dataValidation type="list" allowBlank="1" showInputMessage="1" showErrorMessage="1" sqref="G37:AK49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80:AJ65592 KC65580:LG65592 TY65580:VC65592 ADU65580:AEY65592 ANQ65580:AOU65592 AXM65580:AYQ65592 BHI65580:BIM65592 BRE65580:BSI65592 CBA65580:CCE65592 CKW65580:CMA65592 CUS65580:CVW65592 DEO65580:DFS65592 DOK65580:DPO65592 DYG65580:DZK65592 EIC65580:EJG65592 ERY65580:ETC65592 FBU65580:FCY65592 FLQ65580:FMU65592 FVM65580:FWQ65592 GFI65580:GGM65592 GPE65580:GQI65592 GZA65580:HAE65592 HIW65580:HKA65592 HSS65580:HTW65592 ICO65580:IDS65592 IMK65580:INO65592 IWG65580:IXK65592 JGC65580:JHG65592 JPY65580:JRC65592 JZU65580:KAY65592 KJQ65580:KKU65592 KTM65580:KUQ65592 LDI65580:LEM65592 LNE65580:LOI65592 LXA65580:LYE65592 MGW65580:MIA65592 MQS65580:MRW65592 NAO65580:NBS65592 NKK65580:NLO65592 NUG65580:NVK65592 OEC65580:OFG65592 ONY65580:OPC65592 OXU65580:OYY65592 PHQ65580:PIU65592 PRM65580:PSQ65592 QBI65580:QCM65592 QLE65580:QMI65592 QVA65580:QWE65592 REW65580:RGA65592 ROS65580:RPW65592 RYO65580:RZS65592 SIK65580:SJO65592 SSG65580:STK65592 TCC65580:TDG65592 TLY65580:TNC65592 TVU65580:TWY65592 UFQ65580:UGU65592 UPM65580:UQQ65592 UZI65580:VAM65592 VJE65580:VKI65592 VTA65580:VUE65592 WCW65580:WEA65592 WMS65580:WNW65592 WWO65580:WXS65592 F131116:AJ131128 KC131116:LG131128 TY131116:VC131128 ADU131116:AEY131128 ANQ131116:AOU131128 AXM131116:AYQ131128 BHI131116:BIM131128 BRE131116:BSI131128 CBA131116:CCE131128 CKW131116:CMA131128 CUS131116:CVW131128 DEO131116:DFS131128 DOK131116:DPO131128 DYG131116:DZK131128 EIC131116:EJG131128 ERY131116:ETC131128 FBU131116:FCY131128 FLQ131116:FMU131128 FVM131116:FWQ131128 GFI131116:GGM131128 GPE131116:GQI131128 GZA131116:HAE131128 HIW131116:HKA131128 HSS131116:HTW131128 ICO131116:IDS131128 IMK131116:INO131128 IWG131116:IXK131128 JGC131116:JHG131128 JPY131116:JRC131128 JZU131116:KAY131128 KJQ131116:KKU131128 KTM131116:KUQ131128 LDI131116:LEM131128 LNE131116:LOI131128 LXA131116:LYE131128 MGW131116:MIA131128 MQS131116:MRW131128 NAO131116:NBS131128 NKK131116:NLO131128 NUG131116:NVK131128 OEC131116:OFG131128 ONY131116:OPC131128 OXU131116:OYY131128 PHQ131116:PIU131128 PRM131116:PSQ131128 QBI131116:QCM131128 QLE131116:QMI131128 QVA131116:QWE131128 REW131116:RGA131128 ROS131116:RPW131128 RYO131116:RZS131128 SIK131116:SJO131128 SSG131116:STK131128 TCC131116:TDG131128 TLY131116:TNC131128 TVU131116:TWY131128 UFQ131116:UGU131128 UPM131116:UQQ131128 UZI131116:VAM131128 VJE131116:VKI131128 VTA131116:VUE131128 WCW131116:WEA131128 WMS131116:WNW131128 WWO131116:WXS131128 F196652:AJ196664 KC196652:LG196664 TY196652:VC196664 ADU196652:AEY196664 ANQ196652:AOU196664 AXM196652:AYQ196664 BHI196652:BIM196664 BRE196652:BSI196664 CBA196652:CCE196664 CKW196652:CMA196664 CUS196652:CVW196664 DEO196652:DFS196664 DOK196652:DPO196664 DYG196652:DZK196664 EIC196652:EJG196664 ERY196652:ETC196664 FBU196652:FCY196664 FLQ196652:FMU196664 FVM196652:FWQ196664 GFI196652:GGM196664 GPE196652:GQI196664 GZA196652:HAE196664 HIW196652:HKA196664 HSS196652:HTW196664 ICO196652:IDS196664 IMK196652:INO196664 IWG196652:IXK196664 JGC196652:JHG196664 JPY196652:JRC196664 JZU196652:KAY196664 KJQ196652:KKU196664 KTM196652:KUQ196664 LDI196652:LEM196664 LNE196652:LOI196664 LXA196652:LYE196664 MGW196652:MIA196664 MQS196652:MRW196664 NAO196652:NBS196664 NKK196652:NLO196664 NUG196652:NVK196664 OEC196652:OFG196664 ONY196652:OPC196664 OXU196652:OYY196664 PHQ196652:PIU196664 PRM196652:PSQ196664 QBI196652:QCM196664 QLE196652:QMI196664 QVA196652:QWE196664 REW196652:RGA196664 ROS196652:RPW196664 RYO196652:RZS196664 SIK196652:SJO196664 SSG196652:STK196664 TCC196652:TDG196664 TLY196652:TNC196664 TVU196652:TWY196664 UFQ196652:UGU196664 UPM196652:UQQ196664 UZI196652:VAM196664 VJE196652:VKI196664 VTA196652:VUE196664 WCW196652:WEA196664 WMS196652:WNW196664 WWO196652:WXS196664 F262188:AJ262200 KC262188:LG262200 TY262188:VC262200 ADU262188:AEY262200 ANQ262188:AOU262200 AXM262188:AYQ262200 BHI262188:BIM262200 BRE262188:BSI262200 CBA262188:CCE262200 CKW262188:CMA262200 CUS262188:CVW262200 DEO262188:DFS262200 DOK262188:DPO262200 DYG262188:DZK262200 EIC262188:EJG262200 ERY262188:ETC262200 FBU262188:FCY262200 FLQ262188:FMU262200 FVM262188:FWQ262200 GFI262188:GGM262200 GPE262188:GQI262200 GZA262188:HAE262200 HIW262188:HKA262200 HSS262188:HTW262200 ICO262188:IDS262200 IMK262188:INO262200 IWG262188:IXK262200 JGC262188:JHG262200 JPY262188:JRC262200 JZU262188:KAY262200 KJQ262188:KKU262200 KTM262188:KUQ262200 LDI262188:LEM262200 LNE262188:LOI262200 LXA262188:LYE262200 MGW262188:MIA262200 MQS262188:MRW262200 NAO262188:NBS262200 NKK262188:NLO262200 NUG262188:NVK262200 OEC262188:OFG262200 ONY262188:OPC262200 OXU262188:OYY262200 PHQ262188:PIU262200 PRM262188:PSQ262200 QBI262188:QCM262200 QLE262188:QMI262200 QVA262188:QWE262200 REW262188:RGA262200 ROS262188:RPW262200 RYO262188:RZS262200 SIK262188:SJO262200 SSG262188:STK262200 TCC262188:TDG262200 TLY262188:TNC262200 TVU262188:TWY262200 UFQ262188:UGU262200 UPM262188:UQQ262200 UZI262188:VAM262200 VJE262188:VKI262200 VTA262188:VUE262200 WCW262188:WEA262200 WMS262188:WNW262200 WWO262188:WXS262200 F327724:AJ327736 KC327724:LG327736 TY327724:VC327736 ADU327724:AEY327736 ANQ327724:AOU327736 AXM327724:AYQ327736 BHI327724:BIM327736 BRE327724:BSI327736 CBA327724:CCE327736 CKW327724:CMA327736 CUS327724:CVW327736 DEO327724:DFS327736 DOK327724:DPO327736 DYG327724:DZK327736 EIC327724:EJG327736 ERY327724:ETC327736 FBU327724:FCY327736 FLQ327724:FMU327736 FVM327724:FWQ327736 GFI327724:GGM327736 GPE327724:GQI327736 GZA327724:HAE327736 HIW327724:HKA327736 HSS327724:HTW327736 ICO327724:IDS327736 IMK327724:INO327736 IWG327724:IXK327736 JGC327724:JHG327736 JPY327724:JRC327736 JZU327724:KAY327736 KJQ327724:KKU327736 KTM327724:KUQ327736 LDI327724:LEM327736 LNE327724:LOI327736 LXA327724:LYE327736 MGW327724:MIA327736 MQS327724:MRW327736 NAO327724:NBS327736 NKK327724:NLO327736 NUG327724:NVK327736 OEC327724:OFG327736 ONY327724:OPC327736 OXU327724:OYY327736 PHQ327724:PIU327736 PRM327724:PSQ327736 QBI327724:QCM327736 QLE327724:QMI327736 QVA327724:QWE327736 REW327724:RGA327736 ROS327724:RPW327736 RYO327724:RZS327736 SIK327724:SJO327736 SSG327724:STK327736 TCC327724:TDG327736 TLY327724:TNC327736 TVU327724:TWY327736 UFQ327724:UGU327736 UPM327724:UQQ327736 UZI327724:VAM327736 VJE327724:VKI327736 VTA327724:VUE327736 WCW327724:WEA327736 WMS327724:WNW327736 WWO327724:WXS327736 F393260:AJ393272 KC393260:LG393272 TY393260:VC393272 ADU393260:AEY393272 ANQ393260:AOU393272 AXM393260:AYQ393272 BHI393260:BIM393272 BRE393260:BSI393272 CBA393260:CCE393272 CKW393260:CMA393272 CUS393260:CVW393272 DEO393260:DFS393272 DOK393260:DPO393272 DYG393260:DZK393272 EIC393260:EJG393272 ERY393260:ETC393272 FBU393260:FCY393272 FLQ393260:FMU393272 FVM393260:FWQ393272 GFI393260:GGM393272 GPE393260:GQI393272 GZA393260:HAE393272 HIW393260:HKA393272 HSS393260:HTW393272 ICO393260:IDS393272 IMK393260:INO393272 IWG393260:IXK393272 JGC393260:JHG393272 JPY393260:JRC393272 JZU393260:KAY393272 KJQ393260:KKU393272 KTM393260:KUQ393272 LDI393260:LEM393272 LNE393260:LOI393272 LXA393260:LYE393272 MGW393260:MIA393272 MQS393260:MRW393272 NAO393260:NBS393272 NKK393260:NLO393272 NUG393260:NVK393272 OEC393260:OFG393272 ONY393260:OPC393272 OXU393260:OYY393272 PHQ393260:PIU393272 PRM393260:PSQ393272 QBI393260:QCM393272 QLE393260:QMI393272 QVA393260:QWE393272 REW393260:RGA393272 ROS393260:RPW393272 RYO393260:RZS393272 SIK393260:SJO393272 SSG393260:STK393272 TCC393260:TDG393272 TLY393260:TNC393272 TVU393260:TWY393272 UFQ393260:UGU393272 UPM393260:UQQ393272 UZI393260:VAM393272 VJE393260:VKI393272 VTA393260:VUE393272 WCW393260:WEA393272 WMS393260:WNW393272 WWO393260:WXS393272 F458796:AJ458808 KC458796:LG458808 TY458796:VC458808 ADU458796:AEY458808 ANQ458796:AOU458808 AXM458796:AYQ458808 BHI458796:BIM458808 BRE458796:BSI458808 CBA458796:CCE458808 CKW458796:CMA458808 CUS458796:CVW458808 DEO458796:DFS458808 DOK458796:DPO458808 DYG458796:DZK458808 EIC458796:EJG458808 ERY458796:ETC458808 FBU458796:FCY458808 FLQ458796:FMU458808 FVM458796:FWQ458808 GFI458796:GGM458808 GPE458796:GQI458808 GZA458796:HAE458808 HIW458796:HKA458808 HSS458796:HTW458808 ICO458796:IDS458808 IMK458796:INO458808 IWG458796:IXK458808 JGC458796:JHG458808 JPY458796:JRC458808 JZU458796:KAY458808 KJQ458796:KKU458808 KTM458796:KUQ458808 LDI458796:LEM458808 LNE458796:LOI458808 LXA458796:LYE458808 MGW458796:MIA458808 MQS458796:MRW458808 NAO458796:NBS458808 NKK458796:NLO458808 NUG458796:NVK458808 OEC458796:OFG458808 ONY458796:OPC458808 OXU458796:OYY458808 PHQ458796:PIU458808 PRM458796:PSQ458808 QBI458796:QCM458808 QLE458796:QMI458808 QVA458796:QWE458808 REW458796:RGA458808 ROS458796:RPW458808 RYO458796:RZS458808 SIK458796:SJO458808 SSG458796:STK458808 TCC458796:TDG458808 TLY458796:TNC458808 TVU458796:TWY458808 UFQ458796:UGU458808 UPM458796:UQQ458808 UZI458796:VAM458808 VJE458796:VKI458808 VTA458796:VUE458808 WCW458796:WEA458808 WMS458796:WNW458808 WWO458796:WXS458808 F524332:AJ524344 KC524332:LG524344 TY524332:VC524344 ADU524332:AEY524344 ANQ524332:AOU524344 AXM524332:AYQ524344 BHI524332:BIM524344 BRE524332:BSI524344 CBA524332:CCE524344 CKW524332:CMA524344 CUS524332:CVW524344 DEO524332:DFS524344 DOK524332:DPO524344 DYG524332:DZK524344 EIC524332:EJG524344 ERY524332:ETC524344 FBU524332:FCY524344 FLQ524332:FMU524344 FVM524332:FWQ524344 GFI524332:GGM524344 GPE524332:GQI524344 GZA524332:HAE524344 HIW524332:HKA524344 HSS524332:HTW524344 ICO524332:IDS524344 IMK524332:INO524344 IWG524332:IXK524344 JGC524332:JHG524344 JPY524332:JRC524344 JZU524332:KAY524344 KJQ524332:KKU524344 KTM524332:KUQ524344 LDI524332:LEM524344 LNE524332:LOI524344 LXA524332:LYE524344 MGW524332:MIA524344 MQS524332:MRW524344 NAO524332:NBS524344 NKK524332:NLO524344 NUG524332:NVK524344 OEC524332:OFG524344 ONY524332:OPC524344 OXU524332:OYY524344 PHQ524332:PIU524344 PRM524332:PSQ524344 QBI524332:QCM524344 QLE524332:QMI524344 QVA524332:QWE524344 REW524332:RGA524344 ROS524332:RPW524344 RYO524332:RZS524344 SIK524332:SJO524344 SSG524332:STK524344 TCC524332:TDG524344 TLY524332:TNC524344 TVU524332:TWY524344 UFQ524332:UGU524344 UPM524332:UQQ524344 UZI524332:VAM524344 VJE524332:VKI524344 VTA524332:VUE524344 WCW524332:WEA524344 WMS524332:WNW524344 WWO524332:WXS524344 F589868:AJ589880 KC589868:LG589880 TY589868:VC589880 ADU589868:AEY589880 ANQ589868:AOU589880 AXM589868:AYQ589880 BHI589868:BIM589880 BRE589868:BSI589880 CBA589868:CCE589880 CKW589868:CMA589880 CUS589868:CVW589880 DEO589868:DFS589880 DOK589868:DPO589880 DYG589868:DZK589880 EIC589868:EJG589880 ERY589868:ETC589880 FBU589868:FCY589880 FLQ589868:FMU589880 FVM589868:FWQ589880 GFI589868:GGM589880 GPE589868:GQI589880 GZA589868:HAE589880 HIW589868:HKA589880 HSS589868:HTW589880 ICO589868:IDS589880 IMK589868:INO589880 IWG589868:IXK589880 JGC589868:JHG589880 JPY589868:JRC589880 JZU589868:KAY589880 KJQ589868:KKU589880 KTM589868:KUQ589880 LDI589868:LEM589880 LNE589868:LOI589880 LXA589868:LYE589880 MGW589868:MIA589880 MQS589868:MRW589880 NAO589868:NBS589880 NKK589868:NLO589880 NUG589868:NVK589880 OEC589868:OFG589880 ONY589868:OPC589880 OXU589868:OYY589880 PHQ589868:PIU589880 PRM589868:PSQ589880 QBI589868:QCM589880 QLE589868:QMI589880 QVA589868:QWE589880 REW589868:RGA589880 ROS589868:RPW589880 RYO589868:RZS589880 SIK589868:SJO589880 SSG589868:STK589880 TCC589868:TDG589880 TLY589868:TNC589880 TVU589868:TWY589880 UFQ589868:UGU589880 UPM589868:UQQ589880 UZI589868:VAM589880 VJE589868:VKI589880 VTA589868:VUE589880 WCW589868:WEA589880 WMS589868:WNW589880 WWO589868:WXS589880 F655404:AJ655416 KC655404:LG655416 TY655404:VC655416 ADU655404:AEY655416 ANQ655404:AOU655416 AXM655404:AYQ655416 BHI655404:BIM655416 BRE655404:BSI655416 CBA655404:CCE655416 CKW655404:CMA655416 CUS655404:CVW655416 DEO655404:DFS655416 DOK655404:DPO655416 DYG655404:DZK655416 EIC655404:EJG655416 ERY655404:ETC655416 FBU655404:FCY655416 FLQ655404:FMU655416 FVM655404:FWQ655416 GFI655404:GGM655416 GPE655404:GQI655416 GZA655404:HAE655416 HIW655404:HKA655416 HSS655404:HTW655416 ICO655404:IDS655416 IMK655404:INO655416 IWG655404:IXK655416 JGC655404:JHG655416 JPY655404:JRC655416 JZU655404:KAY655416 KJQ655404:KKU655416 KTM655404:KUQ655416 LDI655404:LEM655416 LNE655404:LOI655416 LXA655404:LYE655416 MGW655404:MIA655416 MQS655404:MRW655416 NAO655404:NBS655416 NKK655404:NLO655416 NUG655404:NVK655416 OEC655404:OFG655416 ONY655404:OPC655416 OXU655404:OYY655416 PHQ655404:PIU655416 PRM655404:PSQ655416 QBI655404:QCM655416 QLE655404:QMI655416 QVA655404:QWE655416 REW655404:RGA655416 ROS655404:RPW655416 RYO655404:RZS655416 SIK655404:SJO655416 SSG655404:STK655416 TCC655404:TDG655416 TLY655404:TNC655416 TVU655404:TWY655416 UFQ655404:UGU655416 UPM655404:UQQ655416 UZI655404:VAM655416 VJE655404:VKI655416 VTA655404:VUE655416 WCW655404:WEA655416 WMS655404:WNW655416 WWO655404:WXS655416 F720940:AJ720952 KC720940:LG720952 TY720940:VC720952 ADU720940:AEY720952 ANQ720940:AOU720952 AXM720940:AYQ720952 BHI720940:BIM720952 BRE720940:BSI720952 CBA720940:CCE720952 CKW720940:CMA720952 CUS720940:CVW720952 DEO720940:DFS720952 DOK720940:DPO720952 DYG720940:DZK720952 EIC720940:EJG720952 ERY720940:ETC720952 FBU720940:FCY720952 FLQ720940:FMU720952 FVM720940:FWQ720952 GFI720940:GGM720952 GPE720940:GQI720952 GZA720940:HAE720952 HIW720940:HKA720952 HSS720940:HTW720952 ICO720940:IDS720952 IMK720940:INO720952 IWG720940:IXK720952 JGC720940:JHG720952 JPY720940:JRC720952 JZU720940:KAY720952 KJQ720940:KKU720952 KTM720940:KUQ720952 LDI720940:LEM720952 LNE720940:LOI720952 LXA720940:LYE720952 MGW720940:MIA720952 MQS720940:MRW720952 NAO720940:NBS720952 NKK720940:NLO720952 NUG720940:NVK720952 OEC720940:OFG720952 ONY720940:OPC720952 OXU720940:OYY720952 PHQ720940:PIU720952 PRM720940:PSQ720952 QBI720940:QCM720952 QLE720940:QMI720952 QVA720940:QWE720952 REW720940:RGA720952 ROS720940:RPW720952 RYO720940:RZS720952 SIK720940:SJO720952 SSG720940:STK720952 TCC720940:TDG720952 TLY720940:TNC720952 TVU720940:TWY720952 UFQ720940:UGU720952 UPM720940:UQQ720952 UZI720940:VAM720952 VJE720940:VKI720952 VTA720940:VUE720952 WCW720940:WEA720952 WMS720940:WNW720952 WWO720940:WXS720952 F786476:AJ786488 KC786476:LG786488 TY786476:VC786488 ADU786476:AEY786488 ANQ786476:AOU786488 AXM786476:AYQ786488 BHI786476:BIM786488 BRE786476:BSI786488 CBA786476:CCE786488 CKW786476:CMA786488 CUS786476:CVW786488 DEO786476:DFS786488 DOK786476:DPO786488 DYG786476:DZK786488 EIC786476:EJG786488 ERY786476:ETC786488 FBU786476:FCY786488 FLQ786476:FMU786488 FVM786476:FWQ786488 GFI786476:GGM786488 GPE786476:GQI786488 GZA786476:HAE786488 HIW786476:HKA786488 HSS786476:HTW786488 ICO786476:IDS786488 IMK786476:INO786488 IWG786476:IXK786488 JGC786476:JHG786488 JPY786476:JRC786488 JZU786476:KAY786488 KJQ786476:KKU786488 KTM786476:KUQ786488 LDI786476:LEM786488 LNE786476:LOI786488 LXA786476:LYE786488 MGW786476:MIA786488 MQS786476:MRW786488 NAO786476:NBS786488 NKK786476:NLO786488 NUG786476:NVK786488 OEC786476:OFG786488 ONY786476:OPC786488 OXU786476:OYY786488 PHQ786476:PIU786488 PRM786476:PSQ786488 QBI786476:QCM786488 QLE786476:QMI786488 QVA786476:QWE786488 REW786476:RGA786488 ROS786476:RPW786488 RYO786476:RZS786488 SIK786476:SJO786488 SSG786476:STK786488 TCC786476:TDG786488 TLY786476:TNC786488 TVU786476:TWY786488 UFQ786476:UGU786488 UPM786476:UQQ786488 UZI786476:VAM786488 VJE786476:VKI786488 VTA786476:VUE786488 WCW786476:WEA786488 WMS786476:WNW786488 WWO786476:WXS786488 F852012:AJ852024 KC852012:LG852024 TY852012:VC852024 ADU852012:AEY852024 ANQ852012:AOU852024 AXM852012:AYQ852024 BHI852012:BIM852024 BRE852012:BSI852024 CBA852012:CCE852024 CKW852012:CMA852024 CUS852012:CVW852024 DEO852012:DFS852024 DOK852012:DPO852024 DYG852012:DZK852024 EIC852012:EJG852024 ERY852012:ETC852024 FBU852012:FCY852024 FLQ852012:FMU852024 FVM852012:FWQ852024 GFI852012:GGM852024 GPE852012:GQI852024 GZA852012:HAE852024 HIW852012:HKA852024 HSS852012:HTW852024 ICO852012:IDS852024 IMK852012:INO852024 IWG852012:IXK852024 JGC852012:JHG852024 JPY852012:JRC852024 JZU852012:KAY852024 KJQ852012:KKU852024 KTM852012:KUQ852024 LDI852012:LEM852024 LNE852012:LOI852024 LXA852012:LYE852024 MGW852012:MIA852024 MQS852012:MRW852024 NAO852012:NBS852024 NKK852012:NLO852024 NUG852012:NVK852024 OEC852012:OFG852024 ONY852012:OPC852024 OXU852012:OYY852024 PHQ852012:PIU852024 PRM852012:PSQ852024 QBI852012:QCM852024 QLE852012:QMI852024 QVA852012:QWE852024 REW852012:RGA852024 ROS852012:RPW852024 RYO852012:RZS852024 SIK852012:SJO852024 SSG852012:STK852024 TCC852012:TDG852024 TLY852012:TNC852024 TVU852012:TWY852024 UFQ852012:UGU852024 UPM852012:UQQ852024 UZI852012:VAM852024 VJE852012:VKI852024 VTA852012:VUE852024 WCW852012:WEA852024 WMS852012:WNW852024 WWO852012:WXS852024 F917548:AJ917560 KC917548:LG917560 TY917548:VC917560 ADU917548:AEY917560 ANQ917548:AOU917560 AXM917548:AYQ917560 BHI917548:BIM917560 BRE917548:BSI917560 CBA917548:CCE917560 CKW917548:CMA917560 CUS917548:CVW917560 DEO917548:DFS917560 DOK917548:DPO917560 DYG917548:DZK917560 EIC917548:EJG917560 ERY917548:ETC917560 FBU917548:FCY917560 FLQ917548:FMU917560 FVM917548:FWQ917560 GFI917548:GGM917560 GPE917548:GQI917560 GZA917548:HAE917560 HIW917548:HKA917560 HSS917548:HTW917560 ICO917548:IDS917560 IMK917548:INO917560 IWG917548:IXK917560 JGC917548:JHG917560 JPY917548:JRC917560 JZU917548:KAY917560 KJQ917548:KKU917560 KTM917548:KUQ917560 LDI917548:LEM917560 LNE917548:LOI917560 LXA917548:LYE917560 MGW917548:MIA917560 MQS917548:MRW917560 NAO917548:NBS917560 NKK917548:NLO917560 NUG917548:NVK917560 OEC917548:OFG917560 ONY917548:OPC917560 OXU917548:OYY917560 PHQ917548:PIU917560 PRM917548:PSQ917560 QBI917548:QCM917560 QLE917548:QMI917560 QVA917548:QWE917560 REW917548:RGA917560 ROS917548:RPW917560 RYO917548:RZS917560 SIK917548:SJO917560 SSG917548:STK917560 TCC917548:TDG917560 TLY917548:TNC917560 TVU917548:TWY917560 UFQ917548:UGU917560 UPM917548:UQQ917560 UZI917548:VAM917560 VJE917548:VKI917560 VTA917548:VUE917560 WCW917548:WEA917560 WMS917548:WNW917560 WWO917548:WXS917560 F983084:AJ983096 KC983084:LG983096 TY983084:VC983096 ADU983084:AEY983096 ANQ983084:AOU983096 AXM983084:AYQ983096 BHI983084:BIM983096 BRE983084:BSI983096 CBA983084:CCE983096 CKW983084:CMA983096 CUS983084:CVW983096 DEO983084:DFS983096 DOK983084:DPO983096 DYG983084:DZK983096 EIC983084:EJG983096 ERY983084:ETC983096 FBU983084:FCY983096 FLQ983084:FMU983096 FVM983084:FWQ983096 GFI983084:GGM983096 GPE983084:GQI983096 GZA983084:HAE983096 HIW983084:HKA983096 HSS983084:HTW983096 ICO983084:IDS983096 IMK983084:INO983096 IWG983084:IXK983096 JGC983084:JHG983096 JPY983084:JRC983096 JZU983084:KAY983096 KJQ983084:KKU983096 KTM983084:KUQ983096 LDI983084:LEM983096 LNE983084:LOI983096 LXA983084:LYE983096 MGW983084:MIA983096 MQS983084:MRW983096 NAO983084:NBS983096 NKK983084:NLO983096 NUG983084:NVK983096 OEC983084:OFG983096 ONY983084:OPC983096 OXU983084:OYY983096 PHQ983084:PIU983096 PRM983084:PSQ983096 QBI983084:QCM983096 QLE983084:QMI983096 QVA983084:QWE983096 REW983084:RGA983096 ROS983084:RPW983096 RYO983084:RZS983096 SIK983084:SJO983096 SSG983084:STK983096 TCC983084:TDG983096 TLY983084:TNC983096 TVU983084:TWY983096 UFQ983084:UGU983096 UPM983084:UQQ983096 UZI983084:VAM983096 VJE983084:VKI983096 VTA983084:VUE983096 WCW983084:WEA983096 WMS983084:WNW983096 WWO983084:WXS983096">
      <formula1>"出"</formula1>
    </dataValidation>
    <dataValidation type="list" allowBlank="1" showInputMessage="1" showErrorMessage="1" sqref="WWO983058:WXS983077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54:AJ65573 KC65554:LG65573 TY65554:VC65573 ADU65554:AEY65573 ANQ65554:AOU65573 AXM65554:AYQ65573 BHI65554:BIM65573 BRE65554:BSI65573 CBA65554:CCE65573 CKW65554:CMA65573 CUS65554:CVW65573 DEO65554:DFS65573 DOK65554:DPO65573 DYG65554:DZK65573 EIC65554:EJG65573 ERY65554:ETC65573 FBU65554:FCY65573 FLQ65554:FMU65573 FVM65554:FWQ65573 GFI65554:GGM65573 GPE65554:GQI65573 GZA65554:HAE65573 HIW65554:HKA65573 HSS65554:HTW65573 ICO65554:IDS65573 IMK65554:INO65573 IWG65554:IXK65573 JGC65554:JHG65573 JPY65554:JRC65573 JZU65554:KAY65573 KJQ65554:KKU65573 KTM65554:KUQ65573 LDI65554:LEM65573 LNE65554:LOI65573 LXA65554:LYE65573 MGW65554:MIA65573 MQS65554:MRW65573 NAO65554:NBS65573 NKK65554:NLO65573 NUG65554:NVK65573 OEC65554:OFG65573 ONY65554:OPC65573 OXU65554:OYY65573 PHQ65554:PIU65573 PRM65554:PSQ65573 QBI65554:QCM65573 QLE65554:QMI65573 QVA65554:QWE65573 REW65554:RGA65573 ROS65554:RPW65573 RYO65554:RZS65573 SIK65554:SJO65573 SSG65554:STK65573 TCC65554:TDG65573 TLY65554:TNC65573 TVU65554:TWY65573 UFQ65554:UGU65573 UPM65554:UQQ65573 UZI65554:VAM65573 VJE65554:VKI65573 VTA65554:VUE65573 WCW65554:WEA65573 WMS65554:WNW65573 WWO65554:WXS65573 F131090:AJ131109 KC131090:LG131109 TY131090:VC131109 ADU131090:AEY131109 ANQ131090:AOU131109 AXM131090:AYQ131109 BHI131090:BIM131109 BRE131090:BSI131109 CBA131090:CCE131109 CKW131090:CMA131109 CUS131090:CVW131109 DEO131090:DFS131109 DOK131090:DPO131109 DYG131090:DZK131109 EIC131090:EJG131109 ERY131090:ETC131109 FBU131090:FCY131109 FLQ131090:FMU131109 FVM131090:FWQ131109 GFI131090:GGM131109 GPE131090:GQI131109 GZA131090:HAE131109 HIW131090:HKA131109 HSS131090:HTW131109 ICO131090:IDS131109 IMK131090:INO131109 IWG131090:IXK131109 JGC131090:JHG131109 JPY131090:JRC131109 JZU131090:KAY131109 KJQ131090:KKU131109 KTM131090:KUQ131109 LDI131090:LEM131109 LNE131090:LOI131109 LXA131090:LYE131109 MGW131090:MIA131109 MQS131090:MRW131109 NAO131090:NBS131109 NKK131090:NLO131109 NUG131090:NVK131109 OEC131090:OFG131109 ONY131090:OPC131109 OXU131090:OYY131109 PHQ131090:PIU131109 PRM131090:PSQ131109 QBI131090:QCM131109 QLE131090:QMI131109 QVA131090:QWE131109 REW131090:RGA131109 ROS131090:RPW131109 RYO131090:RZS131109 SIK131090:SJO131109 SSG131090:STK131109 TCC131090:TDG131109 TLY131090:TNC131109 TVU131090:TWY131109 UFQ131090:UGU131109 UPM131090:UQQ131109 UZI131090:VAM131109 VJE131090:VKI131109 VTA131090:VUE131109 WCW131090:WEA131109 WMS131090:WNW131109 WWO131090:WXS131109 F196626:AJ196645 KC196626:LG196645 TY196626:VC196645 ADU196626:AEY196645 ANQ196626:AOU196645 AXM196626:AYQ196645 BHI196626:BIM196645 BRE196626:BSI196645 CBA196626:CCE196645 CKW196626:CMA196645 CUS196626:CVW196645 DEO196626:DFS196645 DOK196626:DPO196645 DYG196626:DZK196645 EIC196626:EJG196645 ERY196626:ETC196645 FBU196626:FCY196645 FLQ196626:FMU196645 FVM196626:FWQ196645 GFI196626:GGM196645 GPE196626:GQI196645 GZA196626:HAE196645 HIW196626:HKA196645 HSS196626:HTW196645 ICO196626:IDS196645 IMK196626:INO196645 IWG196626:IXK196645 JGC196626:JHG196645 JPY196626:JRC196645 JZU196626:KAY196645 KJQ196626:KKU196645 KTM196626:KUQ196645 LDI196626:LEM196645 LNE196626:LOI196645 LXA196626:LYE196645 MGW196626:MIA196645 MQS196626:MRW196645 NAO196626:NBS196645 NKK196626:NLO196645 NUG196626:NVK196645 OEC196626:OFG196645 ONY196626:OPC196645 OXU196626:OYY196645 PHQ196626:PIU196645 PRM196626:PSQ196645 QBI196626:QCM196645 QLE196626:QMI196645 QVA196626:QWE196645 REW196626:RGA196645 ROS196626:RPW196645 RYO196626:RZS196645 SIK196626:SJO196645 SSG196626:STK196645 TCC196626:TDG196645 TLY196626:TNC196645 TVU196626:TWY196645 UFQ196626:UGU196645 UPM196626:UQQ196645 UZI196626:VAM196645 VJE196626:VKI196645 VTA196626:VUE196645 WCW196626:WEA196645 WMS196626:WNW196645 WWO196626:WXS196645 F262162:AJ262181 KC262162:LG262181 TY262162:VC262181 ADU262162:AEY262181 ANQ262162:AOU262181 AXM262162:AYQ262181 BHI262162:BIM262181 BRE262162:BSI262181 CBA262162:CCE262181 CKW262162:CMA262181 CUS262162:CVW262181 DEO262162:DFS262181 DOK262162:DPO262181 DYG262162:DZK262181 EIC262162:EJG262181 ERY262162:ETC262181 FBU262162:FCY262181 FLQ262162:FMU262181 FVM262162:FWQ262181 GFI262162:GGM262181 GPE262162:GQI262181 GZA262162:HAE262181 HIW262162:HKA262181 HSS262162:HTW262181 ICO262162:IDS262181 IMK262162:INO262181 IWG262162:IXK262181 JGC262162:JHG262181 JPY262162:JRC262181 JZU262162:KAY262181 KJQ262162:KKU262181 KTM262162:KUQ262181 LDI262162:LEM262181 LNE262162:LOI262181 LXA262162:LYE262181 MGW262162:MIA262181 MQS262162:MRW262181 NAO262162:NBS262181 NKK262162:NLO262181 NUG262162:NVK262181 OEC262162:OFG262181 ONY262162:OPC262181 OXU262162:OYY262181 PHQ262162:PIU262181 PRM262162:PSQ262181 QBI262162:QCM262181 QLE262162:QMI262181 QVA262162:QWE262181 REW262162:RGA262181 ROS262162:RPW262181 RYO262162:RZS262181 SIK262162:SJO262181 SSG262162:STK262181 TCC262162:TDG262181 TLY262162:TNC262181 TVU262162:TWY262181 UFQ262162:UGU262181 UPM262162:UQQ262181 UZI262162:VAM262181 VJE262162:VKI262181 VTA262162:VUE262181 WCW262162:WEA262181 WMS262162:WNW262181 WWO262162:WXS262181 F327698:AJ327717 KC327698:LG327717 TY327698:VC327717 ADU327698:AEY327717 ANQ327698:AOU327717 AXM327698:AYQ327717 BHI327698:BIM327717 BRE327698:BSI327717 CBA327698:CCE327717 CKW327698:CMA327717 CUS327698:CVW327717 DEO327698:DFS327717 DOK327698:DPO327717 DYG327698:DZK327717 EIC327698:EJG327717 ERY327698:ETC327717 FBU327698:FCY327717 FLQ327698:FMU327717 FVM327698:FWQ327717 GFI327698:GGM327717 GPE327698:GQI327717 GZA327698:HAE327717 HIW327698:HKA327717 HSS327698:HTW327717 ICO327698:IDS327717 IMK327698:INO327717 IWG327698:IXK327717 JGC327698:JHG327717 JPY327698:JRC327717 JZU327698:KAY327717 KJQ327698:KKU327717 KTM327698:KUQ327717 LDI327698:LEM327717 LNE327698:LOI327717 LXA327698:LYE327717 MGW327698:MIA327717 MQS327698:MRW327717 NAO327698:NBS327717 NKK327698:NLO327717 NUG327698:NVK327717 OEC327698:OFG327717 ONY327698:OPC327717 OXU327698:OYY327717 PHQ327698:PIU327717 PRM327698:PSQ327717 QBI327698:QCM327717 QLE327698:QMI327717 QVA327698:QWE327717 REW327698:RGA327717 ROS327698:RPW327717 RYO327698:RZS327717 SIK327698:SJO327717 SSG327698:STK327717 TCC327698:TDG327717 TLY327698:TNC327717 TVU327698:TWY327717 UFQ327698:UGU327717 UPM327698:UQQ327717 UZI327698:VAM327717 VJE327698:VKI327717 VTA327698:VUE327717 WCW327698:WEA327717 WMS327698:WNW327717 WWO327698:WXS327717 F393234:AJ393253 KC393234:LG393253 TY393234:VC393253 ADU393234:AEY393253 ANQ393234:AOU393253 AXM393234:AYQ393253 BHI393234:BIM393253 BRE393234:BSI393253 CBA393234:CCE393253 CKW393234:CMA393253 CUS393234:CVW393253 DEO393234:DFS393253 DOK393234:DPO393253 DYG393234:DZK393253 EIC393234:EJG393253 ERY393234:ETC393253 FBU393234:FCY393253 FLQ393234:FMU393253 FVM393234:FWQ393253 GFI393234:GGM393253 GPE393234:GQI393253 GZA393234:HAE393253 HIW393234:HKA393253 HSS393234:HTW393253 ICO393234:IDS393253 IMK393234:INO393253 IWG393234:IXK393253 JGC393234:JHG393253 JPY393234:JRC393253 JZU393234:KAY393253 KJQ393234:KKU393253 KTM393234:KUQ393253 LDI393234:LEM393253 LNE393234:LOI393253 LXA393234:LYE393253 MGW393234:MIA393253 MQS393234:MRW393253 NAO393234:NBS393253 NKK393234:NLO393253 NUG393234:NVK393253 OEC393234:OFG393253 ONY393234:OPC393253 OXU393234:OYY393253 PHQ393234:PIU393253 PRM393234:PSQ393253 QBI393234:QCM393253 QLE393234:QMI393253 QVA393234:QWE393253 REW393234:RGA393253 ROS393234:RPW393253 RYO393234:RZS393253 SIK393234:SJO393253 SSG393234:STK393253 TCC393234:TDG393253 TLY393234:TNC393253 TVU393234:TWY393253 UFQ393234:UGU393253 UPM393234:UQQ393253 UZI393234:VAM393253 VJE393234:VKI393253 VTA393234:VUE393253 WCW393234:WEA393253 WMS393234:WNW393253 WWO393234:WXS393253 F458770:AJ458789 KC458770:LG458789 TY458770:VC458789 ADU458770:AEY458789 ANQ458770:AOU458789 AXM458770:AYQ458789 BHI458770:BIM458789 BRE458770:BSI458789 CBA458770:CCE458789 CKW458770:CMA458789 CUS458770:CVW458789 DEO458770:DFS458789 DOK458770:DPO458789 DYG458770:DZK458789 EIC458770:EJG458789 ERY458770:ETC458789 FBU458770:FCY458789 FLQ458770:FMU458789 FVM458770:FWQ458789 GFI458770:GGM458789 GPE458770:GQI458789 GZA458770:HAE458789 HIW458770:HKA458789 HSS458770:HTW458789 ICO458770:IDS458789 IMK458770:INO458789 IWG458770:IXK458789 JGC458770:JHG458789 JPY458770:JRC458789 JZU458770:KAY458789 KJQ458770:KKU458789 KTM458770:KUQ458789 LDI458770:LEM458789 LNE458770:LOI458789 LXA458770:LYE458789 MGW458770:MIA458789 MQS458770:MRW458789 NAO458770:NBS458789 NKK458770:NLO458789 NUG458770:NVK458789 OEC458770:OFG458789 ONY458770:OPC458789 OXU458770:OYY458789 PHQ458770:PIU458789 PRM458770:PSQ458789 QBI458770:QCM458789 QLE458770:QMI458789 QVA458770:QWE458789 REW458770:RGA458789 ROS458770:RPW458789 RYO458770:RZS458789 SIK458770:SJO458789 SSG458770:STK458789 TCC458770:TDG458789 TLY458770:TNC458789 TVU458770:TWY458789 UFQ458770:UGU458789 UPM458770:UQQ458789 UZI458770:VAM458789 VJE458770:VKI458789 VTA458770:VUE458789 WCW458770:WEA458789 WMS458770:WNW458789 WWO458770:WXS458789 F524306:AJ524325 KC524306:LG524325 TY524306:VC524325 ADU524306:AEY524325 ANQ524306:AOU524325 AXM524306:AYQ524325 BHI524306:BIM524325 BRE524306:BSI524325 CBA524306:CCE524325 CKW524306:CMA524325 CUS524306:CVW524325 DEO524306:DFS524325 DOK524306:DPO524325 DYG524306:DZK524325 EIC524306:EJG524325 ERY524306:ETC524325 FBU524306:FCY524325 FLQ524306:FMU524325 FVM524306:FWQ524325 GFI524306:GGM524325 GPE524306:GQI524325 GZA524306:HAE524325 HIW524306:HKA524325 HSS524306:HTW524325 ICO524306:IDS524325 IMK524306:INO524325 IWG524306:IXK524325 JGC524306:JHG524325 JPY524306:JRC524325 JZU524306:KAY524325 KJQ524306:KKU524325 KTM524306:KUQ524325 LDI524306:LEM524325 LNE524306:LOI524325 LXA524306:LYE524325 MGW524306:MIA524325 MQS524306:MRW524325 NAO524306:NBS524325 NKK524306:NLO524325 NUG524306:NVK524325 OEC524306:OFG524325 ONY524306:OPC524325 OXU524306:OYY524325 PHQ524306:PIU524325 PRM524306:PSQ524325 QBI524306:QCM524325 QLE524306:QMI524325 QVA524306:QWE524325 REW524306:RGA524325 ROS524306:RPW524325 RYO524306:RZS524325 SIK524306:SJO524325 SSG524306:STK524325 TCC524306:TDG524325 TLY524306:TNC524325 TVU524306:TWY524325 UFQ524306:UGU524325 UPM524306:UQQ524325 UZI524306:VAM524325 VJE524306:VKI524325 VTA524306:VUE524325 WCW524306:WEA524325 WMS524306:WNW524325 WWO524306:WXS524325 F589842:AJ589861 KC589842:LG589861 TY589842:VC589861 ADU589842:AEY589861 ANQ589842:AOU589861 AXM589842:AYQ589861 BHI589842:BIM589861 BRE589842:BSI589861 CBA589842:CCE589861 CKW589842:CMA589861 CUS589842:CVW589861 DEO589842:DFS589861 DOK589842:DPO589861 DYG589842:DZK589861 EIC589842:EJG589861 ERY589842:ETC589861 FBU589842:FCY589861 FLQ589842:FMU589861 FVM589842:FWQ589861 GFI589842:GGM589861 GPE589842:GQI589861 GZA589842:HAE589861 HIW589842:HKA589861 HSS589842:HTW589861 ICO589842:IDS589861 IMK589842:INO589861 IWG589842:IXK589861 JGC589842:JHG589861 JPY589842:JRC589861 JZU589842:KAY589861 KJQ589842:KKU589861 KTM589842:KUQ589861 LDI589842:LEM589861 LNE589842:LOI589861 LXA589842:LYE589861 MGW589842:MIA589861 MQS589842:MRW589861 NAO589842:NBS589861 NKK589842:NLO589861 NUG589842:NVK589861 OEC589842:OFG589861 ONY589842:OPC589861 OXU589842:OYY589861 PHQ589842:PIU589861 PRM589842:PSQ589861 QBI589842:QCM589861 QLE589842:QMI589861 QVA589842:QWE589861 REW589842:RGA589861 ROS589842:RPW589861 RYO589842:RZS589861 SIK589842:SJO589861 SSG589842:STK589861 TCC589842:TDG589861 TLY589842:TNC589861 TVU589842:TWY589861 UFQ589842:UGU589861 UPM589842:UQQ589861 UZI589842:VAM589861 VJE589842:VKI589861 VTA589842:VUE589861 WCW589842:WEA589861 WMS589842:WNW589861 WWO589842:WXS589861 F655378:AJ655397 KC655378:LG655397 TY655378:VC655397 ADU655378:AEY655397 ANQ655378:AOU655397 AXM655378:AYQ655397 BHI655378:BIM655397 BRE655378:BSI655397 CBA655378:CCE655397 CKW655378:CMA655397 CUS655378:CVW655397 DEO655378:DFS655397 DOK655378:DPO655397 DYG655378:DZK655397 EIC655378:EJG655397 ERY655378:ETC655397 FBU655378:FCY655397 FLQ655378:FMU655397 FVM655378:FWQ655397 GFI655378:GGM655397 GPE655378:GQI655397 GZA655378:HAE655397 HIW655378:HKA655397 HSS655378:HTW655397 ICO655378:IDS655397 IMK655378:INO655397 IWG655378:IXK655397 JGC655378:JHG655397 JPY655378:JRC655397 JZU655378:KAY655397 KJQ655378:KKU655397 KTM655378:KUQ655397 LDI655378:LEM655397 LNE655378:LOI655397 LXA655378:LYE655397 MGW655378:MIA655397 MQS655378:MRW655397 NAO655378:NBS655397 NKK655378:NLO655397 NUG655378:NVK655397 OEC655378:OFG655397 ONY655378:OPC655397 OXU655378:OYY655397 PHQ655378:PIU655397 PRM655378:PSQ655397 QBI655378:QCM655397 QLE655378:QMI655397 QVA655378:QWE655397 REW655378:RGA655397 ROS655378:RPW655397 RYO655378:RZS655397 SIK655378:SJO655397 SSG655378:STK655397 TCC655378:TDG655397 TLY655378:TNC655397 TVU655378:TWY655397 UFQ655378:UGU655397 UPM655378:UQQ655397 UZI655378:VAM655397 VJE655378:VKI655397 VTA655378:VUE655397 WCW655378:WEA655397 WMS655378:WNW655397 WWO655378:WXS655397 F720914:AJ720933 KC720914:LG720933 TY720914:VC720933 ADU720914:AEY720933 ANQ720914:AOU720933 AXM720914:AYQ720933 BHI720914:BIM720933 BRE720914:BSI720933 CBA720914:CCE720933 CKW720914:CMA720933 CUS720914:CVW720933 DEO720914:DFS720933 DOK720914:DPO720933 DYG720914:DZK720933 EIC720914:EJG720933 ERY720914:ETC720933 FBU720914:FCY720933 FLQ720914:FMU720933 FVM720914:FWQ720933 GFI720914:GGM720933 GPE720914:GQI720933 GZA720914:HAE720933 HIW720914:HKA720933 HSS720914:HTW720933 ICO720914:IDS720933 IMK720914:INO720933 IWG720914:IXK720933 JGC720914:JHG720933 JPY720914:JRC720933 JZU720914:KAY720933 KJQ720914:KKU720933 KTM720914:KUQ720933 LDI720914:LEM720933 LNE720914:LOI720933 LXA720914:LYE720933 MGW720914:MIA720933 MQS720914:MRW720933 NAO720914:NBS720933 NKK720914:NLO720933 NUG720914:NVK720933 OEC720914:OFG720933 ONY720914:OPC720933 OXU720914:OYY720933 PHQ720914:PIU720933 PRM720914:PSQ720933 QBI720914:QCM720933 QLE720914:QMI720933 QVA720914:QWE720933 REW720914:RGA720933 ROS720914:RPW720933 RYO720914:RZS720933 SIK720914:SJO720933 SSG720914:STK720933 TCC720914:TDG720933 TLY720914:TNC720933 TVU720914:TWY720933 UFQ720914:UGU720933 UPM720914:UQQ720933 UZI720914:VAM720933 VJE720914:VKI720933 VTA720914:VUE720933 WCW720914:WEA720933 WMS720914:WNW720933 WWO720914:WXS720933 F786450:AJ786469 KC786450:LG786469 TY786450:VC786469 ADU786450:AEY786469 ANQ786450:AOU786469 AXM786450:AYQ786469 BHI786450:BIM786469 BRE786450:BSI786469 CBA786450:CCE786469 CKW786450:CMA786469 CUS786450:CVW786469 DEO786450:DFS786469 DOK786450:DPO786469 DYG786450:DZK786469 EIC786450:EJG786469 ERY786450:ETC786469 FBU786450:FCY786469 FLQ786450:FMU786469 FVM786450:FWQ786469 GFI786450:GGM786469 GPE786450:GQI786469 GZA786450:HAE786469 HIW786450:HKA786469 HSS786450:HTW786469 ICO786450:IDS786469 IMK786450:INO786469 IWG786450:IXK786469 JGC786450:JHG786469 JPY786450:JRC786469 JZU786450:KAY786469 KJQ786450:KKU786469 KTM786450:KUQ786469 LDI786450:LEM786469 LNE786450:LOI786469 LXA786450:LYE786469 MGW786450:MIA786469 MQS786450:MRW786469 NAO786450:NBS786469 NKK786450:NLO786469 NUG786450:NVK786469 OEC786450:OFG786469 ONY786450:OPC786469 OXU786450:OYY786469 PHQ786450:PIU786469 PRM786450:PSQ786469 QBI786450:QCM786469 QLE786450:QMI786469 QVA786450:QWE786469 REW786450:RGA786469 ROS786450:RPW786469 RYO786450:RZS786469 SIK786450:SJO786469 SSG786450:STK786469 TCC786450:TDG786469 TLY786450:TNC786469 TVU786450:TWY786469 UFQ786450:UGU786469 UPM786450:UQQ786469 UZI786450:VAM786469 VJE786450:VKI786469 VTA786450:VUE786469 WCW786450:WEA786469 WMS786450:WNW786469 WWO786450:WXS786469 F851986:AJ852005 KC851986:LG852005 TY851986:VC852005 ADU851986:AEY852005 ANQ851986:AOU852005 AXM851986:AYQ852005 BHI851986:BIM852005 BRE851986:BSI852005 CBA851986:CCE852005 CKW851986:CMA852005 CUS851986:CVW852005 DEO851986:DFS852005 DOK851986:DPO852005 DYG851986:DZK852005 EIC851986:EJG852005 ERY851986:ETC852005 FBU851986:FCY852005 FLQ851986:FMU852005 FVM851986:FWQ852005 GFI851986:GGM852005 GPE851986:GQI852005 GZA851986:HAE852005 HIW851986:HKA852005 HSS851986:HTW852005 ICO851986:IDS852005 IMK851986:INO852005 IWG851986:IXK852005 JGC851986:JHG852005 JPY851986:JRC852005 JZU851986:KAY852005 KJQ851986:KKU852005 KTM851986:KUQ852005 LDI851986:LEM852005 LNE851986:LOI852005 LXA851986:LYE852005 MGW851986:MIA852005 MQS851986:MRW852005 NAO851986:NBS852005 NKK851986:NLO852005 NUG851986:NVK852005 OEC851986:OFG852005 ONY851986:OPC852005 OXU851986:OYY852005 PHQ851986:PIU852005 PRM851986:PSQ852005 QBI851986:QCM852005 QLE851986:QMI852005 QVA851986:QWE852005 REW851986:RGA852005 ROS851986:RPW852005 RYO851986:RZS852005 SIK851986:SJO852005 SSG851986:STK852005 TCC851986:TDG852005 TLY851986:TNC852005 TVU851986:TWY852005 UFQ851986:UGU852005 UPM851986:UQQ852005 UZI851986:VAM852005 VJE851986:VKI852005 VTA851986:VUE852005 WCW851986:WEA852005 WMS851986:WNW852005 WWO851986:WXS852005 F917522:AJ917541 KC917522:LG917541 TY917522:VC917541 ADU917522:AEY917541 ANQ917522:AOU917541 AXM917522:AYQ917541 BHI917522:BIM917541 BRE917522:BSI917541 CBA917522:CCE917541 CKW917522:CMA917541 CUS917522:CVW917541 DEO917522:DFS917541 DOK917522:DPO917541 DYG917522:DZK917541 EIC917522:EJG917541 ERY917522:ETC917541 FBU917522:FCY917541 FLQ917522:FMU917541 FVM917522:FWQ917541 GFI917522:GGM917541 GPE917522:GQI917541 GZA917522:HAE917541 HIW917522:HKA917541 HSS917522:HTW917541 ICO917522:IDS917541 IMK917522:INO917541 IWG917522:IXK917541 JGC917522:JHG917541 JPY917522:JRC917541 JZU917522:KAY917541 KJQ917522:KKU917541 KTM917522:KUQ917541 LDI917522:LEM917541 LNE917522:LOI917541 LXA917522:LYE917541 MGW917522:MIA917541 MQS917522:MRW917541 NAO917522:NBS917541 NKK917522:NLO917541 NUG917522:NVK917541 OEC917522:OFG917541 ONY917522:OPC917541 OXU917522:OYY917541 PHQ917522:PIU917541 PRM917522:PSQ917541 QBI917522:QCM917541 QLE917522:QMI917541 QVA917522:QWE917541 REW917522:RGA917541 ROS917522:RPW917541 RYO917522:RZS917541 SIK917522:SJO917541 SSG917522:STK917541 TCC917522:TDG917541 TLY917522:TNC917541 TVU917522:TWY917541 UFQ917522:UGU917541 UPM917522:UQQ917541 UZI917522:VAM917541 VJE917522:VKI917541 VTA917522:VUE917541 WCW917522:WEA917541 WMS917522:WNW917541 WWO917522:WXS917541 F983058:AJ983077 KC983058:LG983077 TY983058:VC983077 ADU983058:AEY983077 ANQ983058:AOU983077 AXM983058:AYQ983077 BHI983058:BIM983077 BRE983058:BSI983077 CBA983058:CCE983077 CKW983058:CMA983077 CUS983058:CVW983077 DEO983058:DFS983077 DOK983058:DPO983077 DYG983058:DZK983077 EIC983058:EJG983077 ERY983058:ETC983077 FBU983058:FCY983077 FLQ983058:FMU983077 FVM983058:FWQ983077 GFI983058:GGM983077 GPE983058:GQI983077 GZA983058:HAE983077 HIW983058:HKA983077 HSS983058:HTW983077 ICO983058:IDS983077 IMK983058:INO983077 IWG983058:IXK983077 JGC983058:JHG983077 JPY983058:JRC983077 JZU983058:KAY983077 KJQ983058:KKU983077 KTM983058:KUQ983077 LDI983058:LEM983077 LNE983058:LOI983077 LXA983058:LYE983077 MGW983058:MIA983077 MQS983058:MRW983077 NAO983058:NBS983077 NKK983058:NLO983077 NUG983058:NVK983077 OEC983058:OFG983077 ONY983058:OPC983077 OXU983058:OYY983077 PHQ983058:PIU983077 PRM983058:PSQ983077 QBI983058:QCM983077 QLE983058:QMI983077 QVA983058:QWE983077 REW983058:RGA983077 ROS983058:RPW983077 RYO983058:RZS983077 SIK983058:SJO983077 SSG983058:STK983077 TCC983058:TDG983077 TLY983058:TNC983077 TVU983058:TWY983077 UFQ983058:UGU983077 UPM983058:UQQ983077 UZI983058:VAM983077 VJE983058:VKI983077 VTA983058:VUE983077 WCW983058:WEA983077 WMS983058:WNW983077 G11:AK30">
      <formula1>INDIRECT("$K$68:$K$83")</formula1>
    </dataValidation>
    <dataValidation type="list" allowBlank="1" showInputMessage="1" showErrorMessage="1" sqref="G33:AK33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76:AJ65576 KC65576:LG65576 TY65576:VC65576 ADU65576:AEY65576 ANQ65576:AOU65576 AXM65576:AYQ65576 BHI65576:BIM65576 BRE65576:BSI65576 CBA65576:CCE65576 CKW65576:CMA65576 CUS65576:CVW65576 DEO65576:DFS65576 DOK65576:DPO65576 DYG65576:DZK65576 EIC65576:EJG65576 ERY65576:ETC65576 FBU65576:FCY65576 FLQ65576:FMU65576 FVM65576:FWQ65576 GFI65576:GGM65576 GPE65576:GQI65576 GZA65576:HAE65576 HIW65576:HKA65576 HSS65576:HTW65576 ICO65576:IDS65576 IMK65576:INO65576 IWG65576:IXK65576 JGC65576:JHG65576 JPY65576:JRC65576 JZU65576:KAY65576 KJQ65576:KKU65576 KTM65576:KUQ65576 LDI65576:LEM65576 LNE65576:LOI65576 LXA65576:LYE65576 MGW65576:MIA65576 MQS65576:MRW65576 NAO65576:NBS65576 NKK65576:NLO65576 NUG65576:NVK65576 OEC65576:OFG65576 ONY65576:OPC65576 OXU65576:OYY65576 PHQ65576:PIU65576 PRM65576:PSQ65576 QBI65576:QCM65576 QLE65576:QMI65576 QVA65576:QWE65576 REW65576:RGA65576 ROS65576:RPW65576 RYO65576:RZS65576 SIK65576:SJO65576 SSG65576:STK65576 TCC65576:TDG65576 TLY65576:TNC65576 TVU65576:TWY65576 UFQ65576:UGU65576 UPM65576:UQQ65576 UZI65576:VAM65576 VJE65576:VKI65576 VTA65576:VUE65576 WCW65576:WEA65576 WMS65576:WNW65576 WWO65576:WXS65576 F131112:AJ131112 KC131112:LG131112 TY131112:VC131112 ADU131112:AEY131112 ANQ131112:AOU131112 AXM131112:AYQ131112 BHI131112:BIM131112 BRE131112:BSI131112 CBA131112:CCE131112 CKW131112:CMA131112 CUS131112:CVW131112 DEO131112:DFS131112 DOK131112:DPO131112 DYG131112:DZK131112 EIC131112:EJG131112 ERY131112:ETC131112 FBU131112:FCY131112 FLQ131112:FMU131112 FVM131112:FWQ131112 GFI131112:GGM131112 GPE131112:GQI131112 GZA131112:HAE131112 HIW131112:HKA131112 HSS131112:HTW131112 ICO131112:IDS131112 IMK131112:INO131112 IWG131112:IXK131112 JGC131112:JHG131112 JPY131112:JRC131112 JZU131112:KAY131112 KJQ131112:KKU131112 KTM131112:KUQ131112 LDI131112:LEM131112 LNE131112:LOI131112 LXA131112:LYE131112 MGW131112:MIA131112 MQS131112:MRW131112 NAO131112:NBS131112 NKK131112:NLO131112 NUG131112:NVK131112 OEC131112:OFG131112 ONY131112:OPC131112 OXU131112:OYY131112 PHQ131112:PIU131112 PRM131112:PSQ131112 QBI131112:QCM131112 QLE131112:QMI131112 QVA131112:QWE131112 REW131112:RGA131112 ROS131112:RPW131112 RYO131112:RZS131112 SIK131112:SJO131112 SSG131112:STK131112 TCC131112:TDG131112 TLY131112:TNC131112 TVU131112:TWY131112 UFQ131112:UGU131112 UPM131112:UQQ131112 UZI131112:VAM131112 VJE131112:VKI131112 VTA131112:VUE131112 WCW131112:WEA131112 WMS131112:WNW131112 WWO131112:WXS131112 F196648:AJ196648 KC196648:LG196648 TY196648:VC196648 ADU196648:AEY196648 ANQ196648:AOU196648 AXM196648:AYQ196648 BHI196648:BIM196648 BRE196648:BSI196648 CBA196648:CCE196648 CKW196648:CMA196648 CUS196648:CVW196648 DEO196648:DFS196648 DOK196648:DPO196648 DYG196648:DZK196648 EIC196648:EJG196648 ERY196648:ETC196648 FBU196648:FCY196648 FLQ196648:FMU196648 FVM196648:FWQ196648 GFI196648:GGM196648 GPE196648:GQI196648 GZA196648:HAE196648 HIW196648:HKA196648 HSS196648:HTW196648 ICO196648:IDS196648 IMK196648:INO196648 IWG196648:IXK196648 JGC196648:JHG196648 JPY196648:JRC196648 JZU196648:KAY196648 KJQ196648:KKU196648 KTM196648:KUQ196648 LDI196648:LEM196648 LNE196648:LOI196648 LXA196648:LYE196648 MGW196648:MIA196648 MQS196648:MRW196648 NAO196648:NBS196648 NKK196648:NLO196648 NUG196648:NVK196648 OEC196648:OFG196648 ONY196648:OPC196648 OXU196648:OYY196648 PHQ196648:PIU196648 PRM196648:PSQ196648 QBI196648:QCM196648 QLE196648:QMI196648 QVA196648:QWE196648 REW196648:RGA196648 ROS196648:RPW196648 RYO196648:RZS196648 SIK196648:SJO196648 SSG196648:STK196648 TCC196648:TDG196648 TLY196648:TNC196648 TVU196648:TWY196648 UFQ196648:UGU196648 UPM196648:UQQ196648 UZI196648:VAM196648 VJE196648:VKI196648 VTA196648:VUE196648 WCW196648:WEA196648 WMS196648:WNW196648 WWO196648:WXS196648 F262184:AJ262184 KC262184:LG262184 TY262184:VC262184 ADU262184:AEY262184 ANQ262184:AOU262184 AXM262184:AYQ262184 BHI262184:BIM262184 BRE262184:BSI262184 CBA262184:CCE262184 CKW262184:CMA262184 CUS262184:CVW262184 DEO262184:DFS262184 DOK262184:DPO262184 DYG262184:DZK262184 EIC262184:EJG262184 ERY262184:ETC262184 FBU262184:FCY262184 FLQ262184:FMU262184 FVM262184:FWQ262184 GFI262184:GGM262184 GPE262184:GQI262184 GZA262184:HAE262184 HIW262184:HKA262184 HSS262184:HTW262184 ICO262184:IDS262184 IMK262184:INO262184 IWG262184:IXK262184 JGC262184:JHG262184 JPY262184:JRC262184 JZU262184:KAY262184 KJQ262184:KKU262184 KTM262184:KUQ262184 LDI262184:LEM262184 LNE262184:LOI262184 LXA262184:LYE262184 MGW262184:MIA262184 MQS262184:MRW262184 NAO262184:NBS262184 NKK262184:NLO262184 NUG262184:NVK262184 OEC262184:OFG262184 ONY262184:OPC262184 OXU262184:OYY262184 PHQ262184:PIU262184 PRM262184:PSQ262184 QBI262184:QCM262184 QLE262184:QMI262184 QVA262184:QWE262184 REW262184:RGA262184 ROS262184:RPW262184 RYO262184:RZS262184 SIK262184:SJO262184 SSG262184:STK262184 TCC262184:TDG262184 TLY262184:TNC262184 TVU262184:TWY262184 UFQ262184:UGU262184 UPM262184:UQQ262184 UZI262184:VAM262184 VJE262184:VKI262184 VTA262184:VUE262184 WCW262184:WEA262184 WMS262184:WNW262184 WWO262184:WXS262184 F327720:AJ327720 KC327720:LG327720 TY327720:VC327720 ADU327720:AEY327720 ANQ327720:AOU327720 AXM327720:AYQ327720 BHI327720:BIM327720 BRE327720:BSI327720 CBA327720:CCE327720 CKW327720:CMA327720 CUS327720:CVW327720 DEO327720:DFS327720 DOK327720:DPO327720 DYG327720:DZK327720 EIC327720:EJG327720 ERY327720:ETC327720 FBU327720:FCY327720 FLQ327720:FMU327720 FVM327720:FWQ327720 GFI327720:GGM327720 GPE327720:GQI327720 GZA327720:HAE327720 HIW327720:HKA327720 HSS327720:HTW327720 ICO327720:IDS327720 IMK327720:INO327720 IWG327720:IXK327720 JGC327720:JHG327720 JPY327720:JRC327720 JZU327720:KAY327720 KJQ327720:KKU327720 KTM327720:KUQ327720 LDI327720:LEM327720 LNE327720:LOI327720 LXA327720:LYE327720 MGW327720:MIA327720 MQS327720:MRW327720 NAO327720:NBS327720 NKK327720:NLO327720 NUG327720:NVK327720 OEC327720:OFG327720 ONY327720:OPC327720 OXU327720:OYY327720 PHQ327720:PIU327720 PRM327720:PSQ327720 QBI327720:QCM327720 QLE327720:QMI327720 QVA327720:QWE327720 REW327720:RGA327720 ROS327720:RPW327720 RYO327720:RZS327720 SIK327720:SJO327720 SSG327720:STK327720 TCC327720:TDG327720 TLY327720:TNC327720 TVU327720:TWY327720 UFQ327720:UGU327720 UPM327720:UQQ327720 UZI327720:VAM327720 VJE327720:VKI327720 VTA327720:VUE327720 WCW327720:WEA327720 WMS327720:WNW327720 WWO327720:WXS327720 F393256:AJ393256 KC393256:LG393256 TY393256:VC393256 ADU393256:AEY393256 ANQ393256:AOU393256 AXM393256:AYQ393256 BHI393256:BIM393256 BRE393256:BSI393256 CBA393256:CCE393256 CKW393256:CMA393256 CUS393256:CVW393256 DEO393256:DFS393256 DOK393256:DPO393256 DYG393256:DZK393256 EIC393256:EJG393256 ERY393256:ETC393256 FBU393256:FCY393256 FLQ393256:FMU393256 FVM393256:FWQ393256 GFI393256:GGM393256 GPE393256:GQI393256 GZA393256:HAE393256 HIW393256:HKA393256 HSS393256:HTW393256 ICO393256:IDS393256 IMK393256:INO393256 IWG393256:IXK393256 JGC393256:JHG393256 JPY393256:JRC393256 JZU393256:KAY393256 KJQ393256:KKU393256 KTM393256:KUQ393256 LDI393256:LEM393256 LNE393256:LOI393256 LXA393256:LYE393256 MGW393256:MIA393256 MQS393256:MRW393256 NAO393256:NBS393256 NKK393256:NLO393256 NUG393256:NVK393256 OEC393256:OFG393256 ONY393256:OPC393256 OXU393256:OYY393256 PHQ393256:PIU393256 PRM393256:PSQ393256 QBI393256:QCM393256 QLE393256:QMI393256 QVA393256:QWE393256 REW393256:RGA393256 ROS393256:RPW393256 RYO393256:RZS393256 SIK393256:SJO393256 SSG393256:STK393256 TCC393256:TDG393256 TLY393256:TNC393256 TVU393256:TWY393256 UFQ393256:UGU393256 UPM393256:UQQ393256 UZI393256:VAM393256 VJE393256:VKI393256 VTA393256:VUE393256 WCW393256:WEA393256 WMS393256:WNW393256 WWO393256:WXS393256 F458792:AJ458792 KC458792:LG458792 TY458792:VC458792 ADU458792:AEY458792 ANQ458792:AOU458792 AXM458792:AYQ458792 BHI458792:BIM458792 BRE458792:BSI458792 CBA458792:CCE458792 CKW458792:CMA458792 CUS458792:CVW458792 DEO458792:DFS458792 DOK458792:DPO458792 DYG458792:DZK458792 EIC458792:EJG458792 ERY458792:ETC458792 FBU458792:FCY458792 FLQ458792:FMU458792 FVM458792:FWQ458792 GFI458792:GGM458792 GPE458792:GQI458792 GZA458792:HAE458792 HIW458792:HKA458792 HSS458792:HTW458792 ICO458792:IDS458792 IMK458792:INO458792 IWG458792:IXK458792 JGC458792:JHG458792 JPY458792:JRC458792 JZU458792:KAY458792 KJQ458792:KKU458792 KTM458792:KUQ458792 LDI458792:LEM458792 LNE458792:LOI458792 LXA458792:LYE458792 MGW458792:MIA458792 MQS458792:MRW458792 NAO458792:NBS458792 NKK458792:NLO458792 NUG458792:NVK458792 OEC458792:OFG458792 ONY458792:OPC458792 OXU458792:OYY458792 PHQ458792:PIU458792 PRM458792:PSQ458792 QBI458792:QCM458792 QLE458792:QMI458792 QVA458792:QWE458792 REW458792:RGA458792 ROS458792:RPW458792 RYO458792:RZS458792 SIK458792:SJO458792 SSG458792:STK458792 TCC458792:TDG458792 TLY458792:TNC458792 TVU458792:TWY458792 UFQ458792:UGU458792 UPM458792:UQQ458792 UZI458792:VAM458792 VJE458792:VKI458792 VTA458792:VUE458792 WCW458792:WEA458792 WMS458792:WNW458792 WWO458792:WXS458792 F524328:AJ524328 KC524328:LG524328 TY524328:VC524328 ADU524328:AEY524328 ANQ524328:AOU524328 AXM524328:AYQ524328 BHI524328:BIM524328 BRE524328:BSI524328 CBA524328:CCE524328 CKW524328:CMA524328 CUS524328:CVW524328 DEO524328:DFS524328 DOK524328:DPO524328 DYG524328:DZK524328 EIC524328:EJG524328 ERY524328:ETC524328 FBU524328:FCY524328 FLQ524328:FMU524328 FVM524328:FWQ524328 GFI524328:GGM524328 GPE524328:GQI524328 GZA524328:HAE524328 HIW524328:HKA524328 HSS524328:HTW524328 ICO524328:IDS524328 IMK524328:INO524328 IWG524328:IXK524328 JGC524328:JHG524328 JPY524328:JRC524328 JZU524328:KAY524328 KJQ524328:KKU524328 KTM524328:KUQ524328 LDI524328:LEM524328 LNE524328:LOI524328 LXA524328:LYE524328 MGW524328:MIA524328 MQS524328:MRW524328 NAO524328:NBS524328 NKK524328:NLO524328 NUG524328:NVK524328 OEC524328:OFG524328 ONY524328:OPC524328 OXU524328:OYY524328 PHQ524328:PIU524328 PRM524328:PSQ524328 QBI524328:QCM524328 QLE524328:QMI524328 QVA524328:QWE524328 REW524328:RGA524328 ROS524328:RPW524328 RYO524328:RZS524328 SIK524328:SJO524328 SSG524328:STK524328 TCC524328:TDG524328 TLY524328:TNC524328 TVU524328:TWY524328 UFQ524328:UGU524328 UPM524328:UQQ524328 UZI524328:VAM524328 VJE524328:VKI524328 VTA524328:VUE524328 WCW524328:WEA524328 WMS524328:WNW524328 WWO524328:WXS524328 F589864:AJ589864 KC589864:LG589864 TY589864:VC589864 ADU589864:AEY589864 ANQ589864:AOU589864 AXM589864:AYQ589864 BHI589864:BIM589864 BRE589864:BSI589864 CBA589864:CCE589864 CKW589864:CMA589864 CUS589864:CVW589864 DEO589864:DFS589864 DOK589864:DPO589864 DYG589864:DZK589864 EIC589864:EJG589864 ERY589864:ETC589864 FBU589864:FCY589864 FLQ589864:FMU589864 FVM589864:FWQ589864 GFI589864:GGM589864 GPE589864:GQI589864 GZA589864:HAE589864 HIW589864:HKA589864 HSS589864:HTW589864 ICO589864:IDS589864 IMK589864:INO589864 IWG589864:IXK589864 JGC589864:JHG589864 JPY589864:JRC589864 JZU589864:KAY589864 KJQ589864:KKU589864 KTM589864:KUQ589864 LDI589864:LEM589864 LNE589864:LOI589864 LXA589864:LYE589864 MGW589864:MIA589864 MQS589864:MRW589864 NAO589864:NBS589864 NKK589864:NLO589864 NUG589864:NVK589864 OEC589864:OFG589864 ONY589864:OPC589864 OXU589864:OYY589864 PHQ589864:PIU589864 PRM589864:PSQ589864 QBI589864:QCM589864 QLE589864:QMI589864 QVA589864:QWE589864 REW589864:RGA589864 ROS589864:RPW589864 RYO589864:RZS589864 SIK589864:SJO589864 SSG589864:STK589864 TCC589864:TDG589864 TLY589864:TNC589864 TVU589864:TWY589864 UFQ589864:UGU589864 UPM589864:UQQ589864 UZI589864:VAM589864 VJE589864:VKI589864 VTA589864:VUE589864 WCW589864:WEA589864 WMS589864:WNW589864 WWO589864:WXS589864 F655400:AJ655400 KC655400:LG655400 TY655400:VC655400 ADU655400:AEY655400 ANQ655400:AOU655400 AXM655400:AYQ655400 BHI655400:BIM655400 BRE655400:BSI655400 CBA655400:CCE655400 CKW655400:CMA655400 CUS655400:CVW655400 DEO655400:DFS655400 DOK655400:DPO655400 DYG655400:DZK655400 EIC655400:EJG655400 ERY655400:ETC655400 FBU655400:FCY655400 FLQ655400:FMU655400 FVM655400:FWQ655400 GFI655400:GGM655400 GPE655400:GQI655400 GZA655400:HAE655400 HIW655400:HKA655400 HSS655400:HTW655400 ICO655400:IDS655400 IMK655400:INO655400 IWG655400:IXK655400 JGC655400:JHG655400 JPY655400:JRC655400 JZU655400:KAY655400 KJQ655400:KKU655400 KTM655400:KUQ655400 LDI655400:LEM655400 LNE655400:LOI655400 LXA655400:LYE655400 MGW655400:MIA655400 MQS655400:MRW655400 NAO655400:NBS655400 NKK655400:NLO655400 NUG655400:NVK655400 OEC655400:OFG655400 ONY655400:OPC655400 OXU655400:OYY655400 PHQ655400:PIU655400 PRM655400:PSQ655400 QBI655400:QCM655400 QLE655400:QMI655400 QVA655400:QWE655400 REW655400:RGA655400 ROS655400:RPW655400 RYO655400:RZS655400 SIK655400:SJO655400 SSG655400:STK655400 TCC655400:TDG655400 TLY655400:TNC655400 TVU655400:TWY655400 UFQ655400:UGU655400 UPM655400:UQQ655400 UZI655400:VAM655400 VJE655400:VKI655400 VTA655400:VUE655400 WCW655400:WEA655400 WMS655400:WNW655400 WWO655400:WXS655400 F720936:AJ720936 KC720936:LG720936 TY720936:VC720936 ADU720936:AEY720936 ANQ720936:AOU720936 AXM720936:AYQ720936 BHI720936:BIM720936 BRE720936:BSI720936 CBA720936:CCE720936 CKW720936:CMA720936 CUS720936:CVW720936 DEO720936:DFS720936 DOK720936:DPO720936 DYG720936:DZK720936 EIC720936:EJG720936 ERY720936:ETC720936 FBU720936:FCY720936 FLQ720936:FMU720936 FVM720936:FWQ720936 GFI720936:GGM720936 GPE720936:GQI720936 GZA720936:HAE720936 HIW720936:HKA720936 HSS720936:HTW720936 ICO720936:IDS720936 IMK720936:INO720936 IWG720936:IXK720936 JGC720936:JHG720936 JPY720936:JRC720936 JZU720936:KAY720936 KJQ720936:KKU720936 KTM720936:KUQ720936 LDI720936:LEM720936 LNE720936:LOI720936 LXA720936:LYE720936 MGW720936:MIA720936 MQS720936:MRW720936 NAO720936:NBS720936 NKK720936:NLO720936 NUG720936:NVK720936 OEC720936:OFG720936 ONY720936:OPC720936 OXU720936:OYY720936 PHQ720936:PIU720936 PRM720936:PSQ720936 QBI720936:QCM720936 QLE720936:QMI720936 QVA720936:QWE720936 REW720936:RGA720936 ROS720936:RPW720936 RYO720936:RZS720936 SIK720936:SJO720936 SSG720936:STK720936 TCC720936:TDG720936 TLY720936:TNC720936 TVU720936:TWY720936 UFQ720936:UGU720936 UPM720936:UQQ720936 UZI720936:VAM720936 VJE720936:VKI720936 VTA720936:VUE720936 WCW720936:WEA720936 WMS720936:WNW720936 WWO720936:WXS720936 F786472:AJ786472 KC786472:LG786472 TY786472:VC786472 ADU786472:AEY786472 ANQ786472:AOU786472 AXM786472:AYQ786472 BHI786472:BIM786472 BRE786472:BSI786472 CBA786472:CCE786472 CKW786472:CMA786472 CUS786472:CVW786472 DEO786472:DFS786472 DOK786472:DPO786472 DYG786472:DZK786472 EIC786472:EJG786472 ERY786472:ETC786472 FBU786472:FCY786472 FLQ786472:FMU786472 FVM786472:FWQ786472 GFI786472:GGM786472 GPE786472:GQI786472 GZA786472:HAE786472 HIW786472:HKA786472 HSS786472:HTW786472 ICO786472:IDS786472 IMK786472:INO786472 IWG786472:IXK786472 JGC786472:JHG786472 JPY786472:JRC786472 JZU786472:KAY786472 KJQ786472:KKU786472 KTM786472:KUQ786472 LDI786472:LEM786472 LNE786472:LOI786472 LXA786472:LYE786472 MGW786472:MIA786472 MQS786472:MRW786472 NAO786472:NBS786472 NKK786472:NLO786472 NUG786472:NVK786472 OEC786472:OFG786472 ONY786472:OPC786472 OXU786472:OYY786472 PHQ786472:PIU786472 PRM786472:PSQ786472 QBI786472:QCM786472 QLE786472:QMI786472 QVA786472:QWE786472 REW786472:RGA786472 ROS786472:RPW786472 RYO786472:RZS786472 SIK786472:SJO786472 SSG786472:STK786472 TCC786472:TDG786472 TLY786472:TNC786472 TVU786472:TWY786472 UFQ786472:UGU786472 UPM786472:UQQ786472 UZI786472:VAM786472 VJE786472:VKI786472 VTA786472:VUE786472 WCW786472:WEA786472 WMS786472:WNW786472 WWO786472:WXS786472 F852008:AJ852008 KC852008:LG852008 TY852008:VC852008 ADU852008:AEY852008 ANQ852008:AOU852008 AXM852008:AYQ852008 BHI852008:BIM852008 BRE852008:BSI852008 CBA852008:CCE852008 CKW852008:CMA852008 CUS852008:CVW852008 DEO852008:DFS852008 DOK852008:DPO852008 DYG852008:DZK852008 EIC852008:EJG852008 ERY852008:ETC852008 FBU852008:FCY852008 FLQ852008:FMU852008 FVM852008:FWQ852008 GFI852008:GGM852008 GPE852008:GQI852008 GZA852008:HAE852008 HIW852008:HKA852008 HSS852008:HTW852008 ICO852008:IDS852008 IMK852008:INO852008 IWG852008:IXK852008 JGC852008:JHG852008 JPY852008:JRC852008 JZU852008:KAY852008 KJQ852008:KKU852008 KTM852008:KUQ852008 LDI852008:LEM852008 LNE852008:LOI852008 LXA852008:LYE852008 MGW852008:MIA852008 MQS852008:MRW852008 NAO852008:NBS852008 NKK852008:NLO852008 NUG852008:NVK852008 OEC852008:OFG852008 ONY852008:OPC852008 OXU852008:OYY852008 PHQ852008:PIU852008 PRM852008:PSQ852008 QBI852008:QCM852008 QLE852008:QMI852008 QVA852008:QWE852008 REW852008:RGA852008 ROS852008:RPW852008 RYO852008:RZS852008 SIK852008:SJO852008 SSG852008:STK852008 TCC852008:TDG852008 TLY852008:TNC852008 TVU852008:TWY852008 UFQ852008:UGU852008 UPM852008:UQQ852008 UZI852008:VAM852008 VJE852008:VKI852008 VTA852008:VUE852008 WCW852008:WEA852008 WMS852008:WNW852008 WWO852008:WXS852008 F917544:AJ917544 KC917544:LG917544 TY917544:VC917544 ADU917544:AEY917544 ANQ917544:AOU917544 AXM917544:AYQ917544 BHI917544:BIM917544 BRE917544:BSI917544 CBA917544:CCE917544 CKW917544:CMA917544 CUS917544:CVW917544 DEO917544:DFS917544 DOK917544:DPO917544 DYG917544:DZK917544 EIC917544:EJG917544 ERY917544:ETC917544 FBU917544:FCY917544 FLQ917544:FMU917544 FVM917544:FWQ917544 GFI917544:GGM917544 GPE917544:GQI917544 GZA917544:HAE917544 HIW917544:HKA917544 HSS917544:HTW917544 ICO917544:IDS917544 IMK917544:INO917544 IWG917544:IXK917544 JGC917544:JHG917544 JPY917544:JRC917544 JZU917544:KAY917544 KJQ917544:KKU917544 KTM917544:KUQ917544 LDI917544:LEM917544 LNE917544:LOI917544 LXA917544:LYE917544 MGW917544:MIA917544 MQS917544:MRW917544 NAO917544:NBS917544 NKK917544:NLO917544 NUG917544:NVK917544 OEC917544:OFG917544 ONY917544:OPC917544 OXU917544:OYY917544 PHQ917544:PIU917544 PRM917544:PSQ917544 QBI917544:QCM917544 QLE917544:QMI917544 QVA917544:QWE917544 REW917544:RGA917544 ROS917544:RPW917544 RYO917544:RZS917544 SIK917544:SJO917544 SSG917544:STK917544 TCC917544:TDG917544 TLY917544:TNC917544 TVU917544:TWY917544 UFQ917544:UGU917544 UPM917544:UQQ917544 UZI917544:VAM917544 VJE917544:VKI917544 VTA917544:VUE917544 WCW917544:WEA917544 WMS917544:WNW917544 WWO917544:WXS917544 F983080:AJ983080 KC983080:LG983080 TY983080:VC983080 ADU983080:AEY983080 ANQ983080:AOU983080 AXM983080:AYQ983080 BHI983080:BIM983080 BRE983080:BSI983080 CBA983080:CCE983080 CKW983080:CMA983080 CUS983080:CVW983080 DEO983080:DFS983080 DOK983080:DPO983080 DYG983080:DZK983080 EIC983080:EJG983080 ERY983080:ETC983080 FBU983080:FCY983080 FLQ983080:FMU983080 FVM983080:FWQ983080 GFI983080:GGM983080 GPE983080:GQI983080 GZA983080:HAE983080 HIW983080:HKA983080 HSS983080:HTW983080 ICO983080:IDS983080 IMK983080:INO983080 IWG983080:IXK983080 JGC983080:JHG983080 JPY983080:JRC983080 JZU983080:KAY983080 KJQ983080:KKU983080 KTM983080:KUQ983080 LDI983080:LEM983080 LNE983080:LOI983080 LXA983080:LYE983080 MGW983080:MIA983080 MQS983080:MRW983080 NAO983080:NBS983080 NKK983080:NLO983080 NUG983080:NVK983080 OEC983080:OFG983080 ONY983080:OPC983080 OXU983080:OYY983080 PHQ983080:PIU983080 PRM983080:PSQ983080 QBI983080:QCM983080 QLE983080:QMI983080 QVA983080:QWE983080 REW983080:RGA983080 ROS983080:RPW983080 RYO983080:RZS983080 SIK983080:SJO983080 SSG983080:STK983080 TCC983080:TDG983080 TLY983080:TNC983080 TVU983080:TWY983080 UFQ983080:UGU983080 UPM983080:UQQ983080 UZI983080:VAM983080 VJE983080:VKI983080 VTA983080:VUE983080 WCW983080:WEA983080 WMS983080:WNW983080 WWO983080:WXS983080">
      <formula1>"○,無"</formula1>
    </dataValidation>
    <dataValidation type="whole" operator="lessThanOrEqual" allowBlank="1" showInputMessage="1" showErrorMessage="1" error="月当たりの上限額は２万円となります。_x000a_（男性研修生は対象外）" sqref="BE19:BE54 BE65562:BE65591 BE131098:BE131127 BE196634:BE196663 BE262170:BE262199 BE327706:BE327735 BE393242:BE393271 BE458778:BE458807 BE524314:BE524343 BE589850:BE589879 BE655386:BE655415 BE720922:BE720951 BE786458:BE786487 BE851994:BE852023 BE917530:BE917559 BE983066:BE983095">
      <formula1>20000</formula1>
    </dataValidation>
    <dataValidation type="list" allowBlank="1" showInputMessage="1" showErrorMessage="1" sqref="B11:B30">
      <formula1>"TR,FW1,FW2,FW3,多技能"</formula1>
    </dataValidation>
    <dataValidation type="list" allowBlank="1" showInputMessage="1" sqref="AW1:AW2">
      <formula1>"新規・5年利用無"</formula1>
    </dataValidation>
  </dataValidations>
  <printOptions horizontalCentered="1" verticalCentered="1"/>
  <pageMargins left="0.19685039370078741" right="0.19685039370078741" top="0.39370078740157483" bottom="0" header="0" footer="0.19685039370078741"/>
  <pageSetup paperSize="9" scale="50" orientation="landscape" cellComments="asDisplayed" r:id="rId1"/>
  <headerFooter alignWithMargins="0"/>
  <colBreaks count="2" manualBreakCount="2">
    <brk id="43" max="62" man="1"/>
    <brk id="58" max="5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E107"/>
  <sheetViews>
    <sheetView view="pageBreakPreview" zoomScale="55" zoomScaleNormal="75" zoomScaleSheetLayoutView="55" workbookViewId="0">
      <selection activeCell="BG1" sqref="BG1"/>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40" t="s">
        <v>0</v>
      </c>
      <c r="B1" s="441"/>
      <c r="C1" s="441"/>
      <c r="D1" s="441"/>
      <c r="E1" s="442"/>
      <c r="F1" s="1"/>
      <c r="G1" s="2"/>
      <c r="H1" s="2"/>
      <c r="I1" s="2"/>
      <c r="J1" s="3"/>
      <c r="L1" s="5"/>
      <c r="AJ1" s="6"/>
      <c r="AK1" s="6"/>
      <c r="AO1" s="443" t="s">
        <v>1</v>
      </c>
      <c r="AP1" s="443"/>
      <c r="AQ1" s="59"/>
      <c r="AU1" s="89" t="s">
        <v>117</v>
      </c>
      <c r="AV1" s="437" t="s">
        <v>118</v>
      </c>
      <c r="AW1" s="412">
        <f>【6月】月集計表!AW1</f>
        <v>0</v>
      </c>
    </row>
    <row r="2" spans="1:83" ht="24" customHeight="1" thickBot="1">
      <c r="A2" s="7"/>
      <c r="B2" s="7"/>
      <c r="C2" s="7"/>
      <c r="D2" s="7"/>
      <c r="E2" s="7"/>
      <c r="G2" s="8"/>
      <c r="I2" s="9"/>
      <c r="J2" s="9"/>
      <c r="K2" s="9"/>
      <c r="L2" s="9"/>
      <c r="M2" s="9"/>
      <c r="N2" s="9"/>
      <c r="O2" s="9"/>
      <c r="P2" s="9"/>
      <c r="Q2" s="9"/>
      <c r="R2" s="9"/>
      <c r="W2" s="10"/>
      <c r="X2" s="10"/>
      <c r="AJ2" s="11"/>
      <c r="AK2" s="11"/>
      <c r="AO2" s="444"/>
      <c r="AP2" s="444"/>
      <c r="AQ2" s="60"/>
      <c r="AV2" s="437"/>
      <c r="AW2" s="413"/>
    </row>
    <row r="3" spans="1:83" ht="24" customHeight="1">
      <c r="A3" s="445">
        <v>44773</v>
      </c>
      <c r="B3" s="445"/>
      <c r="C3" s="445"/>
      <c r="D3" s="445"/>
      <c r="E3" s="445"/>
      <c r="F3" s="445"/>
      <c r="G3" s="445"/>
      <c r="H3" s="446" t="s">
        <v>199</v>
      </c>
      <c r="I3" s="446"/>
      <c r="J3" s="446"/>
      <c r="K3" s="446"/>
      <c r="L3" s="446"/>
      <c r="M3" s="446"/>
      <c r="N3" s="446"/>
      <c r="O3" s="446"/>
      <c r="P3" s="446"/>
      <c r="Q3" s="446"/>
      <c r="R3" s="446"/>
      <c r="S3" s="446"/>
      <c r="T3" s="446"/>
      <c r="U3" s="446"/>
      <c r="V3" s="446"/>
      <c r="W3" s="446"/>
      <c r="X3" s="446"/>
      <c r="Y3" s="446"/>
      <c r="Z3" s="446"/>
      <c r="AJ3" s="11"/>
      <c r="AK3" s="11"/>
      <c r="AO3" s="444"/>
      <c r="AP3" s="444"/>
      <c r="AQ3" s="60"/>
      <c r="AS3" s="414">
        <f>A3</f>
        <v>44773</v>
      </c>
      <c r="AT3" s="415"/>
      <c r="AU3" s="415"/>
      <c r="AV3" s="415"/>
      <c r="AW3" s="416" t="s">
        <v>200</v>
      </c>
      <c r="AX3" s="416"/>
      <c r="AY3" s="416"/>
      <c r="AZ3" s="416"/>
      <c r="BA3" s="416"/>
      <c r="BB3" s="416"/>
      <c r="BC3" s="87"/>
      <c r="BD3" s="85" t="s">
        <v>2</v>
      </c>
      <c r="BE3" s="438" t="str">
        <f>IF(AE5="","",AE5)</f>
        <v/>
      </c>
      <c r="BF3" s="439"/>
    </row>
    <row r="4" spans="1:83" ht="8.1" customHeight="1">
      <c r="A4" s="445"/>
      <c r="B4" s="445"/>
      <c r="C4" s="445"/>
      <c r="D4" s="445"/>
      <c r="E4" s="445"/>
      <c r="F4" s="445"/>
      <c r="G4" s="445"/>
      <c r="H4" s="446"/>
      <c r="I4" s="446"/>
      <c r="J4" s="446"/>
      <c r="K4" s="446"/>
      <c r="L4" s="446"/>
      <c r="M4" s="446"/>
      <c r="N4" s="446"/>
      <c r="O4" s="446"/>
      <c r="P4" s="446"/>
      <c r="Q4" s="446"/>
      <c r="R4" s="446"/>
      <c r="S4" s="446"/>
      <c r="T4" s="446"/>
      <c r="U4" s="446"/>
      <c r="V4" s="446"/>
      <c r="W4" s="446"/>
      <c r="X4" s="446"/>
      <c r="Y4" s="446"/>
      <c r="Z4" s="446"/>
      <c r="AJ4" s="11"/>
      <c r="AK4" s="11"/>
      <c r="AO4" s="61"/>
      <c r="AP4" s="61"/>
      <c r="AQ4" s="60"/>
      <c r="AS4" s="415"/>
      <c r="AT4" s="415"/>
      <c r="AU4" s="415"/>
      <c r="AV4" s="415"/>
      <c r="AW4" s="416"/>
      <c r="AX4" s="416"/>
      <c r="AY4" s="416"/>
      <c r="AZ4" s="416"/>
      <c r="BA4" s="416"/>
      <c r="BB4" s="416"/>
      <c r="BC4" s="87"/>
      <c r="BD4" s="88"/>
    </row>
    <row r="5" spans="1:83" ht="24" customHeight="1">
      <c r="A5" s="445"/>
      <c r="B5" s="445"/>
      <c r="C5" s="445"/>
      <c r="D5" s="445"/>
      <c r="E5" s="445"/>
      <c r="F5" s="445"/>
      <c r="G5" s="445"/>
      <c r="H5" s="446"/>
      <c r="I5" s="446"/>
      <c r="J5" s="446"/>
      <c r="K5" s="446"/>
      <c r="L5" s="446"/>
      <c r="M5" s="446"/>
      <c r="N5" s="446"/>
      <c r="O5" s="446"/>
      <c r="P5" s="446"/>
      <c r="Q5" s="446"/>
      <c r="R5" s="446"/>
      <c r="S5" s="446"/>
      <c r="T5" s="446"/>
      <c r="U5" s="446"/>
      <c r="V5" s="446"/>
      <c r="W5" s="446"/>
      <c r="X5" s="446"/>
      <c r="Y5" s="446"/>
      <c r="Z5" s="446"/>
      <c r="AB5" s="447" t="s">
        <v>2</v>
      </c>
      <c r="AC5" s="447"/>
      <c r="AD5" s="447"/>
      <c r="AE5" s="536"/>
      <c r="AF5" s="536"/>
      <c r="AG5" s="536"/>
      <c r="AH5" s="536"/>
      <c r="AI5" s="536"/>
      <c r="AJ5" s="536"/>
      <c r="AK5" s="536"/>
      <c r="AL5" s="12" t="s">
        <v>3</v>
      </c>
      <c r="AM5" s="451"/>
      <c r="AN5" s="452"/>
      <c r="AO5" s="452"/>
      <c r="AP5" s="452"/>
      <c r="AQ5" s="453"/>
      <c r="AS5" s="415"/>
      <c r="AT5" s="415"/>
      <c r="AU5" s="415"/>
      <c r="AV5" s="415"/>
      <c r="AW5" s="416"/>
      <c r="AX5" s="416"/>
      <c r="AY5" s="416"/>
      <c r="AZ5" s="416"/>
      <c r="BA5" s="416"/>
      <c r="BB5" s="416"/>
      <c r="BC5" s="87"/>
      <c r="BD5" s="85" t="s">
        <v>119</v>
      </c>
      <c r="BE5" s="438" t="str">
        <f>IF(AM5="","",AM5)</f>
        <v/>
      </c>
      <c r="BF5" s="439"/>
    </row>
    <row r="6" spans="1:83" ht="8.1" customHeight="1" thickBot="1">
      <c r="N6" s="8"/>
      <c r="O6" s="8"/>
      <c r="P6" s="8"/>
      <c r="Q6" s="8"/>
      <c r="R6" s="8"/>
      <c r="S6" s="8"/>
      <c r="T6" s="8"/>
      <c r="U6" s="8"/>
      <c r="V6" s="8"/>
      <c r="W6" s="8"/>
      <c r="X6" s="8"/>
      <c r="Y6" s="8"/>
      <c r="Z6" s="8"/>
      <c r="AA6" s="8"/>
      <c r="AB6" s="8"/>
      <c r="AC6" s="8"/>
      <c r="AJ6" s="8"/>
      <c r="AK6" s="8"/>
      <c r="AN6" s="8"/>
    </row>
    <row r="7" spans="1:83" ht="15.75" customHeight="1">
      <c r="A7" s="454" t="s">
        <v>4</v>
      </c>
      <c r="B7" s="455"/>
      <c r="C7" s="433" t="s">
        <v>5</v>
      </c>
      <c r="D7" s="433" t="s">
        <v>6</v>
      </c>
      <c r="E7" s="459" t="s">
        <v>111</v>
      </c>
      <c r="F7" s="459" t="s">
        <v>7</v>
      </c>
      <c r="G7" s="429">
        <f t="shared" ref="G7:AJ7" si="0">G36</f>
        <v>44743</v>
      </c>
      <c r="H7" s="429">
        <f t="shared" si="0"/>
        <v>44744</v>
      </c>
      <c r="I7" s="429">
        <f t="shared" si="0"/>
        <v>44745</v>
      </c>
      <c r="J7" s="429">
        <f t="shared" si="0"/>
        <v>44746</v>
      </c>
      <c r="K7" s="429">
        <f t="shared" si="0"/>
        <v>44747</v>
      </c>
      <c r="L7" s="429">
        <f t="shared" si="0"/>
        <v>44748</v>
      </c>
      <c r="M7" s="429">
        <f t="shared" si="0"/>
        <v>44749</v>
      </c>
      <c r="N7" s="429">
        <f t="shared" si="0"/>
        <v>44750</v>
      </c>
      <c r="O7" s="429">
        <f t="shared" si="0"/>
        <v>44751</v>
      </c>
      <c r="P7" s="429">
        <f t="shared" si="0"/>
        <v>44752</v>
      </c>
      <c r="Q7" s="429">
        <f t="shared" si="0"/>
        <v>44753</v>
      </c>
      <c r="R7" s="429">
        <f t="shared" si="0"/>
        <v>44754</v>
      </c>
      <c r="S7" s="429">
        <f t="shared" si="0"/>
        <v>44755</v>
      </c>
      <c r="T7" s="429">
        <f t="shared" si="0"/>
        <v>44756</v>
      </c>
      <c r="U7" s="429">
        <f t="shared" si="0"/>
        <v>44757</v>
      </c>
      <c r="V7" s="429">
        <f t="shared" si="0"/>
        <v>44758</v>
      </c>
      <c r="W7" s="429">
        <f t="shared" si="0"/>
        <v>44759</v>
      </c>
      <c r="X7" s="429">
        <f t="shared" si="0"/>
        <v>44760</v>
      </c>
      <c r="Y7" s="429">
        <f t="shared" si="0"/>
        <v>44761</v>
      </c>
      <c r="Z7" s="429">
        <f t="shared" si="0"/>
        <v>44762</v>
      </c>
      <c r="AA7" s="429">
        <f t="shared" si="0"/>
        <v>44763</v>
      </c>
      <c r="AB7" s="429">
        <f t="shared" si="0"/>
        <v>44764</v>
      </c>
      <c r="AC7" s="429">
        <f t="shared" si="0"/>
        <v>44765</v>
      </c>
      <c r="AD7" s="429">
        <f t="shared" si="0"/>
        <v>44766</v>
      </c>
      <c r="AE7" s="429">
        <f t="shared" si="0"/>
        <v>44767</v>
      </c>
      <c r="AF7" s="429">
        <f t="shared" si="0"/>
        <v>44768</v>
      </c>
      <c r="AG7" s="429">
        <f t="shared" si="0"/>
        <v>44769</v>
      </c>
      <c r="AH7" s="429">
        <f t="shared" si="0"/>
        <v>44770</v>
      </c>
      <c r="AI7" s="429">
        <f t="shared" si="0"/>
        <v>44771</v>
      </c>
      <c r="AJ7" s="467">
        <f t="shared" si="0"/>
        <v>44772</v>
      </c>
      <c r="AK7" s="467">
        <f t="shared" ref="AK7" si="1">AK36</f>
        <v>44773</v>
      </c>
      <c r="AL7" s="462" t="s">
        <v>8</v>
      </c>
      <c r="AM7" s="462" t="s">
        <v>9</v>
      </c>
      <c r="AN7" s="462" t="s">
        <v>10</v>
      </c>
      <c r="AO7" s="462" t="s">
        <v>11</v>
      </c>
      <c r="AP7" s="13"/>
      <c r="AQ7" s="13"/>
      <c r="AR7" s="431"/>
      <c r="AS7" s="433" t="s">
        <v>138</v>
      </c>
      <c r="AT7" s="433" t="s">
        <v>120</v>
      </c>
      <c r="AU7" s="435" t="s">
        <v>121</v>
      </c>
      <c r="AV7" s="428" t="s">
        <v>122</v>
      </c>
      <c r="AW7" s="427" t="s">
        <v>123</v>
      </c>
      <c r="AX7" s="428" t="s">
        <v>124</v>
      </c>
      <c r="AY7" s="427" t="s">
        <v>125</v>
      </c>
      <c r="AZ7" s="428" t="s">
        <v>126</v>
      </c>
      <c r="BA7" s="427" t="s">
        <v>127</v>
      </c>
      <c r="BB7" s="417" t="s">
        <v>128</v>
      </c>
      <c r="BC7" s="419" t="s">
        <v>129</v>
      </c>
      <c r="BD7" s="421" t="s">
        <v>130</v>
      </c>
      <c r="BE7" s="423" t="s">
        <v>131</v>
      </c>
      <c r="BF7" s="425" t="s">
        <v>132</v>
      </c>
    </row>
    <row r="8" spans="1:83" ht="15.75" customHeight="1" thickBot="1">
      <c r="A8" s="456"/>
      <c r="B8" s="457"/>
      <c r="C8" s="458"/>
      <c r="D8" s="458"/>
      <c r="E8" s="460"/>
      <c r="F8" s="460"/>
      <c r="G8" s="430" t="s">
        <v>12</v>
      </c>
      <c r="H8" s="430" t="s">
        <v>13</v>
      </c>
      <c r="I8" s="430" t="s">
        <v>14</v>
      </c>
      <c r="J8" s="430" t="s">
        <v>15</v>
      </c>
      <c r="K8" s="430" t="s">
        <v>16</v>
      </c>
      <c r="L8" s="430" t="s">
        <v>17</v>
      </c>
      <c r="M8" s="430" t="s">
        <v>18</v>
      </c>
      <c r="N8" s="430" t="s">
        <v>19</v>
      </c>
      <c r="O8" s="430" t="s">
        <v>20</v>
      </c>
      <c r="P8" s="430" t="s">
        <v>21</v>
      </c>
      <c r="Q8" s="430" t="s">
        <v>22</v>
      </c>
      <c r="R8" s="430" t="s">
        <v>23</v>
      </c>
      <c r="S8" s="430" t="s">
        <v>24</v>
      </c>
      <c r="T8" s="430" t="s">
        <v>25</v>
      </c>
      <c r="U8" s="430" t="s">
        <v>26</v>
      </c>
      <c r="V8" s="430" t="s">
        <v>27</v>
      </c>
      <c r="W8" s="430">
        <v>0</v>
      </c>
      <c r="X8" s="430">
        <v>0</v>
      </c>
      <c r="Y8" s="430">
        <v>0</v>
      </c>
      <c r="Z8" s="430">
        <v>0</v>
      </c>
      <c r="AA8" s="430">
        <v>0</v>
      </c>
      <c r="AB8" s="430">
        <v>0</v>
      </c>
      <c r="AC8" s="430">
        <v>0</v>
      </c>
      <c r="AD8" s="430">
        <v>0</v>
      </c>
      <c r="AE8" s="430">
        <v>0</v>
      </c>
      <c r="AF8" s="430">
        <v>0</v>
      </c>
      <c r="AG8" s="430">
        <v>0</v>
      </c>
      <c r="AH8" s="430">
        <v>0</v>
      </c>
      <c r="AI8" s="430">
        <v>0</v>
      </c>
      <c r="AJ8" s="468">
        <v>0</v>
      </c>
      <c r="AK8" s="468">
        <v>0</v>
      </c>
      <c r="AL8" s="463"/>
      <c r="AM8" s="463"/>
      <c r="AN8" s="463"/>
      <c r="AO8" s="463"/>
      <c r="AP8" s="13"/>
      <c r="AQ8" s="13"/>
      <c r="AR8" s="432"/>
      <c r="AS8" s="434"/>
      <c r="AT8" s="434"/>
      <c r="AU8" s="436"/>
      <c r="AV8" s="418"/>
      <c r="AW8" s="422"/>
      <c r="AX8" s="418"/>
      <c r="AY8" s="422"/>
      <c r="AZ8" s="418"/>
      <c r="BA8" s="422"/>
      <c r="BB8" s="418"/>
      <c r="BC8" s="420"/>
      <c r="BD8" s="422"/>
      <c r="BE8" s="424"/>
      <c r="BF8" s="426"/>
      <c r="CA8" s="533" t="s">
        <v>112</v>
      </c>
      <c r="CB8" s="510" t="s">
        <v>113</v>
      </c>
      <c r="CC8" s="510" t="s">
        <v>114</v>
      </c>
      <c r="CD8" s="510" t="s">
        <v>115</v>
      </c>
      <c r="CE8" s="510" t="s">
        <v>116</v>
      </c>
    </row>
    <row r="9" spans="1:83" ht="15.75" customHeight="1">
      <c r="A9" s="456"/>
      <c r="B9" s="457"/>
      <c r="C9" s="458"/>
      <c r="D9" s="458"/>
      <c r="E9" s="460"/>
      <c r="F9" s="460"/>
      <c r="G9" s="430">
        <v>42380</v>
      </c>
      <c r="H9" s="430">
        <v>42411</v>
      </c>
      <c r="I9" s="430">
        <v>42449</v>
      </c>
      <c r="J9" s="430">
        <v>42450</v>
      </c>
      <c r="K9" s="430">
        <v>42489</v>
      </c>
      <c r="L9" s="430">
        <v>42493</v>
      </c>
      <c r="M9" s="430">
        <v>42494</v>
      </c>
      <c r="N9" s="430">
        <v>42495</v>
      </c>
      <c r="O9" s="430">
        <v>42569</v>
      </c>
      <c r="P9" s="430">
        <v>42593</v>
      </c>
      <c r="Q9" s="430">
        <v>42632</v>
      </c>
      <c r="R9" s="430">
        <v>42635</v>
      </c>
      <c r="S9" s="430">
        <v>42653</v>
      </c>
      <c r="T9" s="430">
        <v>42677</v>
      </c>
      <c r="U9" s="430">
        <v>42697</v>
      </c>
      <c r="V9" s="430">
        <v>42727</v>
      </c>
      <c r="W9" s="430">
        <v>0</v>
      </c>
      <c r="X9" s="430">
        <v>0</v>
      </c>
      <c r="Y9" s="430">
        <v>0</v>
      </c>
      <c r="Z9" s="430">
        <v>0</v>
      </c>
      <c r="AA9" s="430">
        <v>0</v>
      </c>
      <c r="AB9" s="430">
        <v>0</v>
      </c>
      <c r="AC9" s="430">
        <v>0</v>
      </c>
      <c r="AD9" s="430">
        <v>0</v>
      </c>
      <c r="AE9" s="430">
        <v>0</v>
      </c>
      <c r="AF9" s="430">
        <v>0</v>
      </c>
      <c r="AG9" s="430">
        <v>0</v>
      </c>
      <c r="AH9" s="430">
        <v>0</v>
      </c>
      <c r="AI9" s="430">
        <v>0</v>
      </c>
      <c r="AJ9" s="468">
        <v>0</v>
      </c>
      <c r="AK9" s="468">
        <v>0</v>
      </c>
      <c r="AL9" s="463"/>
      <c r="AM9" s="463"/>
      <c r="AN9" s="463"/>
      <c r="AO9" s="463"/>
      <c r="AP9" s="14"/>
      <c r="AQ9" s="13"/>
      <c r="AR9" s="400" t="s">
        <v>133</v>
      </c>
      <c r="AS9" s="352" t="str">
        <f>IFERROR(INDEX($B$11:$F$31,MATCH("TR",$B$11:$B$31,0),2),"")</f>
        <v/>
      </c>
      <c r="AT9" s="403"/>
      <c r="AU9" s="405" t="str">
        <f>IFERROR(INDEX($B$11:$F$31,MATCH("TR",$B$11:$B$31,0),5),"")</f>
        <v/>
      </c>
      <c r="AV9" s="384"/>
      <c r="AW9" s="380">
        <f>IF(90000&lt;=AV9,90000,AV9)</f>
        <v>0</v>
      </c>
      <c r="AX9" s="381"/>
      <c r="AY9" s="382"/>
      <c r="AZ9" s="384"/>
      <c r="BA9" s="380">
        <f>IF(20000&lt;=AZ9,20000,AZ9)</f>
        <v>0</v>
      </c>
      <c r="BB9" s="384"/>
      <c r="BC9" s="410"/>
      <c r="BD9" s="382"/>
      <c r="BE9" s="411"/>
      <c r="BF9" s="377"/>
      <c r="BH9" s="354" t="s">
        <v>43</v>
      </c>
      <c r="BI9" s="355"/>
      <c r="BJ9" s="113">
        <f>IF(AW1&lt;&gt;"",AW1,BH13)</f>
        <v>0</v>
      </c>
      <c r="BK9" s="114"/>
      <c r="BL9" s="114"/>
      <c r="BM9" s="114"/>
      <c r="BN9" s="114"/>
      <c r="BO9" s="114"/>
      <c r="BP9" s="114"/>
      <c r="BQ9" s="114"/>
      <c r="BR9" s="114"/>
      <c r="BS9" s="114"/>
      <c r="BT9" s="114"/>
      <c r="BU9" s="114"/>
      <c r="BV9" s="114"/>
      <c r="BW9" s="114"/>
      <c r="BX9" s="114"/>
      <c r="BY9" s="114"/>
      <c r="BZ9" s="114"/>
      <c r="CA9" s="533"/>
      <c r="CB9" s="510"/>
      <c r="CC9" s="510"/>
      <c r="CD9" s="510"/>
      <c r="CE9" s="510"/>
    </row>
    <row r="10" spans="1:83" ht="15.75" customHeight="1" thickBot="1">
      <c r="A10" s="456"/>
      <c r="B10" s="457"/>
      <c r="C10" s="434"/>
      <c r="D10" s="434"/>
      <c r="E10" s="461"/>
      <c r="F10" s="461"/>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430">
        <v>0</v>
      </c>
      <c r="AB10" s="430">
        <v>0</v>
      </c>
      <c r="AC10" s="430">
        <v>0</v>
      </c>
      <c r="AD10" s="430">
        <v>0</v>
      </c>
      <c r="AE10" s="430">
        <v>0</v>
      </c>
      <c r="AF10" s="430">
        <v>0</v>
      </c>
      <c r="AG10" s="430">
        <v>0</v>
      </c>
      <c r="AH10" s="430">
        <v>0</v>
      </c>
      <c r="AI10" s="430">
        <v>0</v>
      </c>
      <c r="AJ10" s="468">
        <v>0</v>
      </c>
      <c r="AK10" s="468">
        <v>0</v>
      </c>
      <c r="AL10" s="463"/>
      <c r="AM10" s="463"/>
      <c r="AN10" s="537"/>
      <c r="AO10" s="537"/>
      <c r="AP10" s="14"/>
      <c r="AQ10" s="13"/>
      <c r="AR10" s="401"/>
      <c r="AS10" s="353"/>
      <c r="AT10" s="404"/>
      <c r="AU10" s="535"/>
      <c r="AV10" s="351"/>
      <c r="AW10" s="339"/>
      <c r="AX10" s="341"/>
      <c r="AY10" s="343"/>
      <c r="AZ10" s="337"/>
      <c r="BA10" s="339"/>
      <c r="BB10" s="337"/>
      <c r="BC10" s="407"/>
      <c r="BD10" s="343"/>
      <c r="BE10" s="346"/>
      <c r="BF10" s="307"/>
      <c r="BH10" s="114"/>
      <c r="BI10" s="114"/>
      <c r="BJ10" s="114"/>
      <c r="BK10" s="114"/>
      <c r="BL10" s="114"/>
      <c r="BM10" s="114"/>
      <c r="BN10" s="114"/>
      <c r="BO10" s="114"/>
      <c r="BP10" s="114"/>
      <c r="BQ10" s="114"/>
      <c r="BR10" s="114"/>
      <c r="BS10" s="114"/>
      <c r="BT10" s="114"/>
      <c r="BU10" s="114"/>
      <c r="BV10" s="114"/>
      <c r="BW10" s="114"/>
      <c r="BX10" s="114"/>
      <c r="BY10" s="114"/>
      <c r="BZ10" s="114"/>
      <c r="CA10" s="533"/>
      <c r="CB10" s="510"/>
      <c r="CC10" s="510"/>
      <c r="CD10" s="510"/>
      <c r="CE10" s="510"/>
    </row>
    <row r="11" spans="1:83" ht="15.75" customHeight="1">
      <c r="A11" s="464" t="s">
        <v>28</v>
      </c>
      <c r="B11" s="144"/>
      <c r="C11" s="15">
        <v>1</v>
      </c>
      <c r="D11" s="62"/>
      <c r="E11" s="14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2">COUNTA(G11:AK11)-COUNTIF(G11:AK11,"集")-COUNTIF(G11:AK11,"休")-COUNTIF(G11:AK11,"外")</f>
        <v>0</v>
      </c>
      <c r="AM11" s="18">
        <f t="shared" ref="AM11:AM30" si="3">COUNTIF(G11:AK11,"集")</f>
        <v>0</v>
      </c>
      <c r="AN11" s="81">
        <f t="shared" ref="AN11:AN30" si="4">AL11+CD11</f>
        <v>0</v>
      </c>
      <c r="AO11" s="81">
        <f t="shared" ref="AO11:AO30" si="5">AM11+CE11</f>
        <v>0</v>
      </c>
      <c r="AP11" s="14"/>
      <c r="AQ11" s="13"/>
      <c r="AR11" s="401"/>
      <c r="AS11" s="331" t="str">
        <f ca="1">IF(AS9="","",IFERROR(INDEX(INDIRECT("$B$" &amp; AS9+11 &amp;  ":$F$31"),MATCH("TR",INDIRECT("$B$" &amp; AS9+11 &amp; ":$B$31"),0),2),""))</f>
        <v/>
      </c>
      <c r="AT11" s="333"/>
      <c r="AU11" s="378" t="str">
        <f ca="1">IF(AS9="","",IFERROR(INDEX(INDIRECT("$B$" &amp; AS9+11 &amp;  ":$F$31"),MATCH("TR",INDIRECT("$B$" &amp; AS9+11 &amp; ":$B$31"),0),5),""))</f>
        <v/>
      </c>
      <c r="AV11" s="337"/>
      <c r="AW11" s="339">
        <f>IF(90000&lt;=AV11,90000,AV11)</f>
        <v>0</v>
      </c>
      <c r="AX11" s="341"/>
      <c r="AY11" s="343"/>
      <c r="AZ11" s="337"/>
      <c r="BA11" s="339">
        <f>IF(20000&lt;=AZ11,20000,AZ11)</f>
        <v>0</v>
      </c>
      <c r="BB11" s="337"/>
      <c r="BC11" s="407"/>
      <c r="BD11" s="343"/>
      <c r="BE11" s="346"/>
      <c r="BF11" s="307"/>
      <c r="BH11" s="356" t="s">
        <v>45</v>
      </c>
      <c r="BI11" s="356"/>
      <c r="BJ11" s="356"/>
      <c r="BK11" s="356"/>
      <c r="BL11" s="115" t="s">
        <v>46</v>
      </c>
      <c r="BM11" s="115" t="s">
        <v>47</v>
      </c>
      <c r="BN11" s="116" t="s">
        <v>48</v>
      </c>
      <c r="BO11" s="119"/>
      <c r="BP11" s="119"/>
      <c r="BQ11" s="119"/>
      <c r="BR11" s="119"/>
      <c r="BS11" s="119"/>
      <c r="BT11" s="119"/>
      <c r="BU11" s="119"/>
      <c r="BV11" s="119"/>
      <c r="BW11" s="119"/>
      <c r="BX11" s="119"/>
      <c r="BY11" s="119"/>
      <c r="BZ11" s="119"/>
      <c r="CA11" s="125" t="str">
        <f t="shared" ref="CA11:CA30" si="6">B11&amp;E11&amp;F11</f>
        <v/>
      </c>
      <c r="CB11" s="123">
        <f t="shared" ref="CB11:CB30" si="7">AN11</f>
        <v>0</v>
      </c>
      <c r="CC11" s="123">
        <f t="shared" ref="CC11:CC30" si="8">AO11</f>
        <v>0</v>
      </c>
      <c r="CD11" s="80">
        <f>IF(ISERROR(VLOOKUP($CA11,【6月】月集計表!$CA:$CC,2,FALSE))=TRUE,0,VLOOKUP($CA11,【6月】月集計表!$CA:$CC,2,FALSE))</f>
        <v>0</v>
      </c>
      <c r="CE11" s="80">
        <f>IF(ISERROR(VLOOKUP($CA11,【6月】月集計表!$CA:$CC,3,FALSE))=TRUE,0,VLOOKUP($CA11,【6月】月集計表!$CA:$CC,3,FALSE))</f>
        <v>0</v>
      </c>
    </row>
    <row r="12" spans="1:83" ht="16.5" customHeight="1">
      <c r="A12" s="465"/>
      <c r="B12" s="145"/>
      <c r="C12" s="20">
        <v>2</v>
      </c>
      <c r="D12" s="24"/>
      <c r="E12" s="14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2"/>
        <v>0</v>
      </c>
      <c r="AM12" s="23">
        <f t="shared" si="3"/>
        <v>0</v>
      </c>
      <c r="AN12" s="23">
        <f t="shared" si="4"/>
        <v>0</v>
      </c>
      <c r="AO12" s="23">
        <f t="shared" si="5"/>
        <v>0</v>
      </c>
      <c r="AP12" s="14"/>
      <c r="AQ12" s="13"/>
      <c r="AR12" s="401"/>
      <c r="AS12" s="331"/>
      <c r="AT12" s="349"/>
      <c r="AU12" s="379"/>
      <c r="AV12" s="351"/>
      <c r="AW12" s="339"/>
      <c r="AX12" s="341"/>
      <c r="AY12" s="343"/>
      <c r="AZ12" s="337"/>
      <c r="BA12" s="339"/>
      <c r="BB12" s="337"/>
      <c r="BC12" s="407"/>
      <c r="BD12" s="343"/>
      <c r="BE12" s="346"/>
      <c r="BF12" s="307"/>
      <c r="BH12" s="117">
        <v>1</v>
      </c>
      <c r="BI12" s="118" t="s">
        <v>49</v>
      </c>
      <c r="BJ12" s="118"/>
      <c r="BK12" s="116"/>
      <c r="BL12" s="115">
        <v>1.05</v>
      </c>
      <c r="BM12" s="356">
        <f>IF(BJ9="新規・5年利用無",BL13,IF(BJ9&lt;BH15,BL15,IF(AND(BJ9&gt;=BH14,BJ9&lt;BJ14),BL14,IF(AND(BJ9&gt;=BH13,BJ9&lt;BJ13),BL13,IF(BJ9=BH12,BL12,"")))))</f>
        <v>0.9</v>
      </c>
      <c r="BN12" s="357">
        <f>IF(AW1&lt;&gt;"",BM12*90000,"")</f>
        <v>81000</v>
      </c>
      <c r="BO12" s="120"/>
      <c r="BP12" s="120"/>
      <c r="BQ12" s="120"/>
      <c r="BR12" s="120"/>
      <c r="BS12" s="120"/>
      <c r="BT12" s="120"/>
      <c r="BU12" s="120"/>
      <c r="BV12" s="120"/>
      <c r="BW12" s="120"/>
      <c r="BX12" s="120"/>
      <c r="BY12" s="120"/>
      <c r="BZ12" s="120"/>
      <c r="CA12" s="78" t="str">
        <f t="shared" si="6"/>
        <v/>
      </c>
      <c r="CB12" s="79">
        <f t="shared" si="7"/>
        <v>0</v>
      </c>
      <c r="CC12" s="79">
        <f t="shared" si="8"/>
        <v>0</v>
      </c>
      <c r="CD12" s="77">
        <f>IF(ISERROR(VLOOKUP($CA12,【6月】月集計表!$CA:$CC,2,FALSE))=TRUE,0,VLOOKUP($CA12,【6月】月集計表!$CA:$CC,2,FALSE))</f>
        <v>0</v>
      </c>
      <c r="CE12" s="77">
        <f>IF(ISERROR(VLOOKUP($CA12,【6月】月集計表!$CA:$CC,3,FALSE))=TRUE,0,VLOOKUP($CA12,【6月】月集計表!$CA:$CC,3,FALSE))</f>
        <v>0</v>
      </c>
    </row>
    <row r="13" spans="1:83" ht="16.5" customHeight="1">
      <c r="A13" s="465"/>
      <c r="B13" s="145"/>
      <c r="C13" s="20">
        <v>3</v>
      </c>
      <c r="D13" s="24"/>
      <c r="E13" s="14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2"/>
        <v>0</v>
      </c>
      <c r="AM13" s="23">
        <f t="shared" si="3"/>
        <v>0</v>
      </c>
      <c r="AN13" s="23">
        <f t="shared" si="4"/>
        <v>0</v>
      </c>
      <c r="AO13" s="23">
        <f t="shared" si="5"/>
        <v>0</v>
      </c>
      <c r="AR13" s="401"/>
      <c r="AS13" s="331" t="str">
        <f ca="1">IF(AS11="","",IFERROR(INDEX(INDIRECT("$B$" &amp; AS11+11 &amp;  ":$F$31"),MATCH("TR",INDIRECT("$B$" &amp; AS11+11 &amp; ":$B$31"),0),2),""))</f>
        <v/>
      </c>
      <c r="AT13" s="333"/>
      <c r="AU13" s="335" t="str">
        <f ca="1">IF(AS11="","",IFERROR(INDEX(INDIRECT("$B$" &amp; AS11+11 &amp;  ":$F$31"),MATCH("TR",INDIRECT("$B$" &amp; AS11+11 &amp; ":$B$31"),0),5),""))</f>
        <v/>
      </c>
      <c r="AV13" s="337"/>
      <c r="AW13" s="339">
        <f>IF(90000&lt;=AV13,90000,AV13)</f>
        <v>0</v>
      </c>
      <c r="AX13" s="341"/>
      <c r="AY13" s="343"/>
      <c r="AZ13" s="337"/>
      <c r="BA13" s="339">
        <f>IF(20000&lt;=AZ13,20000,AZ13)</f>
        <v>0</v>
      </c>
      <c r="BB13" s="337"/>
      <c r="BC13" s="407"/>
      <c r="BD13" s="343"/>
      <c r="BE13" s="346"/>
      <c r="BF13" s="307"/>
      <c r="BH13" s="117">
        <v>0.8</v>
      </c>
      <c r="BI13" s="118" t="s">
        <v>49</v>
      </c>
      <c r="BJ13" s="118">
        <v>1</v>
      </c>
      <c r="BK13" s="116" t="s">
        <v>50</v>
      </c>
      <c r="BL13" s="115">
        <v>1</v>
      </c>
      <c r="BM13" s="356"/>
      <c r="BN13" s="358"/>
      <c r="BO13" s="120"/>
      <c r="BP13" s="120"/>
      <c r="BQ13" s="120"/>
      <c r="BR13" s="120"/>
      <c r="BS13" s="120"/>
      <c r="BT13" s="120"/>
      <c r="BU13" s="120"/>
      <c r="BV13" s="120"/>
      <c r="BW13" s="120"/>
      <c r="BX13" s="120"/>
      <c r="BY13" s="120"/>
      <c r="BZ13" s="120"/>
      <c r="CA13" s="78" t="str">
        <f t="shared" si="6"/>
        <v/>
      </c>
      <c r="CB13" s="79">
        <f t="shared" si="7"/>
        <v>0</v>
      </c>
      <c r="CC13" s="79">
        <f t="shared" si="8"/>
        <v>0</v>
      </c>
      <c r="CD13" s="77">
        <f>IF(ISERROR(VLOOKUP($CA13,【6月】月集計表!$CA:$CC,2,FALSE))=TRUE,0,VLOOKUP($CA13,【6月】月集計表!$CA:$CC,2,FALSE))</f>
        <v>0</v>
      </c>
      <c r="CE13" s="77">
        <f>IF(ISERROR(VLOOKUP($CA13,【6月】月集計表!$CA:$CC,3,FALSE))=TRUE,0,VLOOKUP($CA13,【6月】月集計表!$CA:$CC,3,FALSE))</f>
        <v>0</v>
      </c>
    </row>
    <row r="14" spans="1:83" ht="16.5" customHeight="1">
      <c r="A14" s="465"/>
      <c r="B14" s="145"/>
      <c r="C14" s="20">
        <v>4</v>
      </c>
      <c r="D14" s="24"/>
      <c r="E14" s="14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2"/>
        <v>0</v>
      </c>
      <c r="AM14" s="23">
        <f t="shared" si="3"/>
        <v>0</v>
      </c>
      <c r="AN14" s="23">
        <f t="shared" si="4"/>
        <v>0</v>
      </c>
      <c r="AO14" s="23">
        <f t="shared" si="5"/>
        <v>0</v>
      </c>
      <c r="AR14" s="401"/>
      <c r="AS14" s="331"/>
      <c r="AT14" s="349"/>
      <c r="AU14" s="535"/>
      <c r="AV14" s="351"/>
      <c r="AW14" s="339"/>
      <c r="AX14" s="341"/>
      <c r="AY14" s="343"/>
      <c r="AZ14" s="337"/>
      <c r="BA14" s="339"/>
      <c r="BB14" s="337"/>
      <c r="BC14" s="407"/>
      <c r="BD14" s="343"/>
      <c r="BE14" s="346"/>
      <c r="BF14" s="307"/>
      <c r="BH14" s="117">
        <v>0.6</v>
      </c>
      <c r="BI14" s="118" t="s">
        <v>49</v>
      </c>
      <c r="BJ14" s="118">
        <v>0.8</v>
      </c>
      <c r="BK14" s="116" t="s">
        <v>50</v>
      </c>
      <c r="BL14" s="115">
        <v>0.95</v>
      </c>
      <c r="BM14" s="356"/>
      <c r="BN14" s="358"/>
      <c r="BO14" s="120"/>
      <c r="BP14" s="120"/>
      <c r="BQ14" s="120"/>
      <c r="BR14" s="120"/>
      <c r="BS14" s="120"/>
      <c r="BT14" s="120"/>
      <c r="BU14" s="120"/>
      <c r="BV14" s="120"/>
      <c r="BW14" s="120"/>
      <c r="BX14" s="120"/>
      <c r="BY14" s="120"/>
      <c r="BZ14" s="120"/>
      <c r="CA14" s="78" t="str">
        <f t="shared" si="6"/>
        <v/>
      </c>
      <c r="CB14" s="79">
        <f t="shared" si="7"/>
        <v>0</v>
      </c>
      <c r="CC14" s="79">
        <f t="shared" si="8"/>
        <v>0</v>
      </c>
      <c r="CD14" s="77">
        <f>IF(ISERROR(VLOOKUP($CA14,【6月】月集計表!$CA:$CC,2,FALSE))=TRUE,0,VLOOKUP($CA14,【6月】月集計表!$CA:$CC,2,FALSE))</f>
        <v>0</v>
      </c>
      <c r="CE14" s="77">
        <f>IF(ISERROR(VLOOKUP($CA14,【6月】月集計表!$CA:$CC,3,FALSE))=TRUE,0,VLOOKUP($CA14,【6月】月集計表!$CA:$CC,3,FALSE))</f>
        <v>0</v>
      </c>
    </row>
    <row r="15" spans="1:83" ht="16.5" customHeight="1">
      <c r="A15" s="465"/>
      <c r="B15" s="145"/>
      <c r="C15" s="20">
        <v>5</v>
      </c>
      <c r="D15" s="24"/>
      <c r="E15" s="14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2"/>
        <v>0</v>
      </c>
      <c r="AM15" s="23">
        <f t="shared" si="3"/>
        <v>0</v>
      </c>
      <c r="AN15" s="23">
        <f t="shared" si="4"/>
        <v>0</v>
      </c>
      <c r="AO15" s="23">
        <f t="shared" si="5"/>
        <v>0</v>
      </c>
      <c r="AR15" s="401"/>
      <c r="AS15" s="331" t="str">
        <f ca="1">IF(AS13="","",IFERROR(INDEX(INDIRECT("$B$" &amp; AS13+11 &amp;  ":$F$31"),MATCH("TR",INDIRECT("$B$" &amp; AS13+11 &amp; ":$B$31"),0),2),""))</f>
        <v/>
      </c>
      <c r="AT15" s="333"/>
      <c r="AU15" s="335" t="str">
        <f ca="1">IF(AS13="","",IFERROR(INDEX(INDIRECT("$B$" &amp; AS13+11 &amp;  ":$F$31"),MATCH("TR",INDIRECT("$B$" &amp; AS13+11 &amp; ":$B$31"),0),5),""))</f>
        <v/>
      </c>
      <c r="AV15" s="337"/>
      <c r="AW15" s="339">
        <f>IF(90000&lt;=AV15,90000,AV15)</f>
        <v>0</v>
      </c>
      <c r="AX15" s="341"/>
      <c r="AY15" s="343"/>
      <c r="AZ15" s="337"/>
      <c r="BA15" s="339">
        <f>IF(20000&lt;=AZ15,20000,AZ15)</f>
        <v>0</v>
      </c>
      <c r="BB15" s="337"/>
      <c r="BC15" s="407"/>
      <c r="BD15" s="343"/>
      <c r="BE15" s="346"/>
      <c r="BF15" s="307"/>
      <c r="BH15" s="117">
        <v>0.6</v>
      </c>
      <c r="BI15" s="118" t="s">
        <v>50</v>
      </c>
      <c r="BJ15" s="118"/>
      <c r="BK15" s="116"/>
      <c r="BL15" s="115">
        <v>0.9</v>
      </c>
      <c r="BM15" s="356"/>
      <c r="BN15" s="359"/>
      <c r="BO15" s="120"/>
      <c r="BP15" s="120"/>
      <c r="BQ15" s="120"/>
      <c r="BR15" s="120"/>
      <c r="BS15" s="120"/>
      <c r="BT15" s="120"/>
      <c r="BU15" s="120"/>
      <c r="BV15" s="120"/>
      <c r="BW15" s="120"/>
      <c r="BX15" s="120"/>
      <c r="BY15" s="120"/>
      <c r="BZ15" s="120"/>
      <c r="CA15" s="78" t="str">
        <f t="shared" si="6"/>
        <v/>
      </c>
      <c r="CB15" s="79">
        <f t="shared" si="7"/>
        <v>0</v>
      </c>
      <c r="CC15" s="79">
        <f t="shared" si="8"/>
        <v>0</v>
      </c>
      <c r="CD15" s="77">
        <f>IF(ISERROR(VLOOKUP($CA15,【6月】月集計表!$CA:$CC,2,FALSE))=TRUE,0,VLOOKUP($CA15,【6月】月集計表!$CA:$CC,2,FALSE))</f>
        <v>0</v>
      </c>
      <c r="CE15" s="77">
        <f>IF(ISERROR(VLOOKUP($CA15,【6月】月集計表!$CA:$CC,3,FALSE))=TRUE,0,VLOOKUP($CA15,【6月】月集計表!$CA:$CC,3,FALSE))</f>
        <v>0</v>
      </c>
    </row>
    <row r="16" spans="1:83" ht="16.5" customHeight="1">
      <c r="A16" s="465"/>
      <c r="B16" s="145"/>
      <c r="C16" s="20">
        <v>6</v>
      </c>
      <c r="D16" s="24"/>
      <c r="E16" s="14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2"/>
        <v>0</v>
      </c>
      <c r="AM16" s="23">
        <f t="shared" si="3"/>
        <v>0</v>
      </c>
      <c r="AN16" s="23">
        <f t="shared" si="4"/>
        <v>0</v>
      </c>
      <c r="AO16" s="23">
        <f t="shared" si="5"/>
        <v>0</v>
      </c>
      <c r="AR16" s="401"/>
      <c r="AS16" s="331"/>
      <c r="AT16" s="349"/>
      <c r="AU16" s="535"/>
      <c r="AV16" s="351"/>
      <c r="AW16" s="339"/>
      <c r="AX16" s="341"/>
      <c r="AY16" s="343"/>
      <c r="AZ16" s="337"/>
      <c r="BA16" s="339"/>
      <c r="BB16" s="337"/>
      <c r="BC16" s="407"/>
      <c r="BD16" s="343"/>
      <c r="BE16" s="346"/>
      <c r="BF16" s="307"/>
      <c r="CA16" s="78" t="str">
        <f t="shared" si="6"/>
        <v/>
      </c>
      <c r="CB16" s="79">
        <f t="shared" si="7"/>
        <v>0</v>
      </c>
      <c r="CC16" s="79">
        <f t="shared" si="8"/>
        <v>0</v>
      </c>
      <c r="CD16" s="77">
        <f>IF(ISERROR(VLOOKUP($CA16,【6月】月集計表!$CA:$CC,2,FALSE))=TRUE,0,VLOOKUP($CA16,【6月】月集計表!$CA:$CC,2,FALSE))</f>
        <v>0</v>
      </c>
      <c r="CE16" s="77">
        <f>IF(ISERROR(VLOOKUP($CA16,【6月】月集計表!$CA:$CC,3,FALSE))=TRUE,0,VLOOKUP($CA16,【6月】月集計表!$CA:$CC,3,FALSE))</f>
        <v>0</v>
      </c>
    </row>
    <row r="17" spans="1:83" ht="16.5" customHeight="1">
      <c r="A17" s="465"/>
      <c r="B17" s="145"/>
      <c r="C17" s="20">
        <v>7</v>
      </c>
      <c r="D17" s="24"/>
      <c r="E17" s="14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2"/>
        <v>0</v>
      </c>
      <c r="AM17" s="23">
        <f t="shared" si="3"/>
        <v>0</v>
      </c>
      <c r="AN17" s="23">
        <f t="shared" si="4"/>
        <v>0</v>
      </c>
      <c r="AO17" s="23">
        <f t="shared" si="5"/>
        <v>0</v>
      </c>
      <c r="AR17" s="401"/>
      <c r="AS17" s="331" t="str">
        <f ca="1">IF(AS15="","",IFERROR(INDEX(INDIRECT("$B$" &amp; AS15+11 &amp;  ":$F$31"),MATCH("TR",INDIRECT("$B$" &amp; AS15+11 &amp; ":$B$31"),0),2),""))</f>
        <v/>
      </c>
      <c r="AT17" s="333"/>
      <c r="AU17" s="335" t="str">
        <f ca="1">IF(AS15="","",IFERROR(INDEX(INDIRECT("$B$" &amp; AS15+11 &amp;  ":$F$31"),MATCH("TR",INDIRECT("$B$" &amp; AS15+11 &amp; ":$B$31"),0),5),""))</f>
        <v/>
      </c>
      <c r="AV17" s="337"/>
      <c r="AW17" s="339">
        <f>IF(90000&lt;=AV17,90000,AV17)</f>
        <v>0</v>
      </c>
      <c r="AX17" s="341"/>
      <c r="AY17" s="343"/>
      <c r="AZ17" s="337"/>
      <c r="BA17" s="339">
        <f>IF(20000&lt;=AZ17,20000,AZ17)</f>
        <v>0</v>
      </c>
      <c r="BB17" s="337"/>
      <c r="BC17" s="407"/>
      <c r="BD17" s="343"/>
      <c r="BE17" s="346"/>
      <c r="BF17" s="307"/>
      <c r="CA17" s="78" t="str">
        <f t="shared" si="6"/>
        <v/>
      </c>
      <c r="CB17" s="79">
        <f t="shared" si="7"/>
        <v>0</v>
      </c>
      <c r="CC17" s="79">
        <f t="shared" si="8"/>
        <v>0</v>
      </c>
      <c r="CD17" s="77">
        <f>IF(ISERROR(VLOOKUP($CA17,【6月】月集計表!$CA:$CC,2,FALSE))=TRUE,0,VLOOKUP($CA17,【6月】月集計表!$CA:$CC,2,FALSE))</f>
        <v>0</v>
      </c>
      <c r="CE17" s="77">
        <f>IF(ISERROR(VLOOKUP($CA17,【6月】月集計表!$CA:$CC,3,FALSE))=TRUE,0,VLOOKUP($CA17,【6月】月集計表!$CA:$CC,3,FALSE))</f>
        <v>0</v>
      </c>
    </row>
    <row r="18" spans="1:83" ht="16.5" customHeight="1" thickBot="1">
      <c r="A18" s="465"/>
      <c r="B18" s="145"/>
      <c r="C18" s="20">
        <v>8</v>
      </c>
      <c r="D18" s="24"/>
      <c r="E18" s="14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2"/>
        <v>0</v>
      </c>
      <c r="AM18" s="23">
        <f t="shared" si="3"/>
        <v>0</v>
      </c>
      <c r="AN18" s="23">
        <f t="shared" si="4"/>
        <v>0</v>
      </c>
      <c r="AO18" s="23">
        <f t="shared" si="5"/>
        <v>0</v>
      </c>
      <c r="AR18" s="402"/>
      <c r="AS18" s="332"/>
      <c r="AT18" s="334"/>
      <c r="AU18" s="534"/>
      <c r="AV18" s="338"/>
      <c r="AW18" s="409"/>
      <c r="AX18" s="342"/>
      <c r="AY18" s="344"/>
      <c r="AZ18" s="374"/>
      <c r="BA18" s="340"/>
      <c r="BB18" s="374"/>
      <c r="BC18" s="408"/>
      <c r="BD18" s="344"/>
      <c r="BE18" s="348"/>
      <c r="BF18" s="308"/>
      <c r="CA18" s="78" t="str">
        <f t="shared" si="6"/>
        <v/>
      </c>
      <c r="CB18" s="79">
        <f t="shared" si="7"/>
        <v>0</v>
      </c>
      <c r="CC18" s="79">
        <f t="shared" si="8"/>
        <v>0</v>
      </c>
      <c r="CD18" s="77">
        <f>IF(ISERROR(VLOOKUP($CA18,【6月】月集計表!$CA:$CC,2,FALSE))=TRUE,0,VLOOKUP($CA18,【6月】月集計表!$CA:$CC,2,FALSE))</f>
        <v>0</v>
      </c>
      <c r="CE18" s="77">
        <f>IF(ISERROR(VLOOKUP($CA18,【6月】月集計表!$CA:$CC,3,FALSE))=TRUE,0,VLOOKUP($CA18,【6月】月集計表!$CA:$CC,3,FALSE))</f>
        <v>0</v>
      </c>
    </row>
    <row r="19" spans="1:83" ht="16.5" customHeight="1">
      <c r="A19" s="465"/>
      <c r="B19" s="145"/>
      <c r="C19" s="20">
        <v>9</v>
      </c>
      <c r="D19" s="24"/>
      <c r="E19" s="14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2"/>
        <v>0</v>
      </c>
      <c r="AM19" s="23">
        <f t="shared" si="3"/>
        <v>0</v>
      </c>
      <c r="AN19" s="23">
        <f t="shared" si="4"/>
        <v>0</v>
      </c>
      <c r="AO19" s="23">
        <f t="shared" si="5"/>
        <v>0</v>
      </c>
      <c r="AR19" s="400" t="s">
        <v>134</v>
      </c>
      <c r="AS19" s="352" t="str">
        <f>IFERROR(INDEX($B$11:$F$31,MATCH("FW1",$B$11:$B$31,0),2),"")</f>
        <v/>
      </c>
      <c r="AT19" s="403"/>
      <c r="AU19" s="405" t="str">
        <f>IFERROR(INDEX($B$11:$F$31,MATCH("FW1",$B$11:$B$31,0),5),"")</f>
        <v/>
      </c>
      <c r="AV19" s="396"/>
      <c r="AW19" s="398">
        <f>IF($BM$12*90000&lt;=AV19,$BM$12*90000,AV19)</f>
        <v>0</v>
      </c>
      <c r="AX19" s="399"/>
      <c r="AY19" s="380">
        <f>IF(10000&lt;=AX19,10000,AX19)</f>
        <v>0</v>
      </c>
      <c r="AZ19" s="384"/>
      <c r="BA19" s="380">
        <f>IF(20000&lt;=AZ19,20000,AZ19)</f>
        <v>0</v>
      </c>
      <c r="BB19" s="396"/>
      <c r="BC19" s="600"/>
      <c r="BD19" s="397"/>
      <c r="BE19" s="376"/>
      <c r="BF19" s="377"/>
      <c r="CA19" s="78" t="str">
        <f t="shared" si="6"/>
        <v/>
      </c>
      <c r="CB19" s="79">
        <f t="shared" si="7"/>
        <v>0</v>
      </c>
      <c r="CC19" s="79">
        <f t="shared" si="8"/>
        <v>0</v>
      </c>
      <c r="CD19" s="77">
        <f>IF(ISERROR(VLOOKUP($CA19,【6月】月集計表!$CA:$CC,2,FALSE))=TRUE,0,VLOOKUP($CA19,【6月】月集計表!$CA:$CC,2,FALSE))</f>
        <v>0</v>
      </c>
      <c r="CE19" s="77">
        <f>IF(ISERROR(VLOOKUP($CA19,【6月】月集計表!$CA:$CC,3,FALSE))=TRUE,0,VLOOKUP($CA19,【6月】月集計表!$CA:$CC,3,FALSE))</f>
        <v>0</v>
      </c>
    </row>
    <row r="20" spans="1:83" ht="16.5" customHeight="1">
      <c r="A20" s="465"/>
      <c r="B20" s="145"/>
      <c r="C20" s="20">
        <v>10</v>
      </c>
      <c r="D20" s="24"/>
      <c r="E20" s="14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2"/>
        <v>0</v>
      </c>
      <c r="AM20" s="23">
        <f t="shared" si="3"/>
        <v>0</v>
      </c>
      <c r="AN20" s="23">
        <f t="shared" si="4"/>
        <v>0</v>
      </c>
      <c r="AO20" s="23">
        <f t="shared" si="5"/>
        <v>0</v>
      </c>
      <c r="AR20" s="401"/>
      <c r="AS20" s="353"/>
      <c r="AT20" s="404"/>
      <c r="AU20" s="535"/>
      <c r="AV20" s="389"/>
      <c r="AW20" s="390"/>
      <c r="AX20" s="391"/>
      <c r="AY20" s="339"/>
      <c r="AZ20" s="337"/>
      <c r="BA20" s="339"/>
      <c r="BB20" s="387"/>
      <c r="BC20" s="601"/>
      <c r="BD20" s="388"/>
      <c r="BE20" s="364"/>
      <c r="BF20" s="307"/>
      <c r="CA20" s="78" t="str">
        <f t="shared" si="6"/>
        <v/>
      </c>
      <c r="CB20" s="79">
        <f t="shared" si="7"/>
        <v>0</v>
      </c>
      <c r="CC20" s="79">
        <f t="shared" si="8"/>
        <v>0</v>
      </c>
      <c r="CD20" s="77">
        <f>IF(ISERROR(VLOOKUP($CA20,【6月】月集計表!$CA:$CC,2,FALSE))=TRUE,0,VLOOKUP($CA20,【6月】月集計表!$CA:$CC,2,FALSE))</f>
        <v>0</v>
      </c>
      <c r="CE20" s="77">
        <f>IF(ISERROR(VLOOKUP($CA20,【6月】月集計表!$CA:$CC,3,FALSE))=TRUE,0,VLOOKUP($CA20,【6月】月集計表!$CA:$CC,3,FALSE))</f>
        <v>0</v>
      </c>
    </row>
    <row r="21" spans="1:83" ht="16.5" customHeight="1">
      <c r="A21" s="465"/>
      <c r="B21" s="145"/>
      <c r="C21" s="20">
        <v>11</v>
      </c>
      <c r="D21" s="24"/>
      <c r="E21" s="14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2"/>
        <v>0</v>
      </c>
      <c r="AM21" s="23">
        <f t="shared" si="3"/>
        <v>0</v>
      </c>
      <c r="AN21" s="23">
        <f t="shared" si="4"/>
        <v>0</v>
      </c>
      <c r="AO21" s="23">
        <f t="shared" si="5"/>
        <v>0</v>
      </c>
      <c r="AR21" s="401"/>
      <c r="AS21" s="331" t="str">
        <f ca="1">IF(AS19="","",IFERROR(INDEX(INDIRECT("$B$" &amp; AS19+11 &amp;  ":$F$31"),MATCH("FW1",INDIRECT("$B$" &amp; AS19+11 &amp; ":$B$31"),0),2),""))</f>
        <v/>
      </c>
      <c r="AT21" s="333"/>
      <c r="AU21" s="378" t="str">
        <f ca="1">IF(AS19="","",IFERROR(INDEX(INDIRECT("$B$" &amp; AS19+11 &amp;  ":$F$31"),MATCH("FW1",INDIRECT("$B$" &amp; AS19+11 &amp; ":$B$31"),0),5),""))</f>
        <v/>
      </c>
      <c r="AV21" s="387"/>
      <c r="AW21" s="390">
        <f t="shared" ref="AW21" si="9">IF($BM$12*90000&lt;=AV21,$BM$12*90000,AV21)</f>
        <v>0</v>
      </c>
      <c r="AX21" s="391"/>
      <c r="AY21" s="339">
        <f>IF(10000&lt;=AX21,10000,AX21)</f>
        <v>0</v>
      </c>
      <c r="AZ21" s="337"/>
      <c r="BA21" s="339">
        <f>IF(20000&lt;=AZ21,20000,AZ21)</f>
        <v>0</v>
      </c>
      <c r="BB21" s="387"/>
      <c r="BC21" s="601"/>
      <c r="BD21" s="388"/>
      <c r="BE21" s="364"/>
      <c r="BF21" s="307"/>
      <c r="CA21" s="78" t="str">
        <f t="shared" si="6"/>
        <v/>
      </c>
      <c r="CB21" s="79">
        <f t="shared" si="7"/>
        <v>0</v>
      </c>
      <c r="CC21" s="79">
        <f t="shared" si="8"/>
        <v>0</v>
      </c>
      <c r="CD21" s="77">
        <f>IF(ISERROR(VLOOKUP($CA21,【6月】月集計表!$CA:$CC,2,FALSE))=TRUE,0,VLOOKUP($CA21,【6月】月集計表!$CA:$CC,2,FALSE))</f>
        <v>0</v>
      </c>
      <c r="CE21" s="77">
        <f>IF(ISERROR(VLOOKUP($CA21,【6月】月集計表!$CA:$CC,3,FALSE))=TRUE,0,VLOOKUP($CA21,【6月】月集計表!$CA:$CC,3,FALSE))</f>
        <v>0</v>
      </c>
    </row>
    <row r="22" spans="1:83" ht="16.5" customHeight="1">
      <c r="A22" s="465"/>
      <c r="B22" s="145"/>
      <c r="C22" s="20">
        <v>12</v>
      </c>
      <c r="D22" s="24"/>
      <c r="E22" s="14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2"/>
        <v>0</v>
      </c>
      <c r="AM22" s="23">
        <f t="shared" si="3"/>
        <v>0</v>
      </c>
      <c r="AN22" s="23">
        <f t="shared" si="4"/>
        <v>0</v>
      </c>
      <c r="AO22" s="23">
        <f t="shared" si="5"/>
        <v>0</v>
      </c>
      <c r="AR22" s="401"/>
      <c r="AS22" s="331"/>
      <c r="AT22" s="349"/>
      <c r="AU22" s="379"/>
      <c r="AV22" s="389"/>
      <c r="AW22" s="390"/>
      <c r="AX22" s="391"/>
      <c r="AY22" s="339"/>
      <c r="AZ22" s="337"/>
      <c r="BA22" s="339"/>
      <c r="BB22" s="387"/>
      <c r="BC22" s="601"/>
      <c r="BD22" s="388"/>
      <c r="BE22" s="364"/>
      <c r="BF22" s="307"/>
      <c r="CA22" s="78" t="str">
        <f t="shared" si="6"/>
        <v/>
      </c>
      <c r="CB22" s="79">
        <f t="shared" si="7"/>
        <v>0</v>
      </c>
      <c r="CC22" s="79">
        <f t="shared" si="8"/>
        <v>0</v>
      </c>
      <c r="CD22" s="77">
        <f>IF(ISERROR(VLOOKUP($CA22,【6月】月集計表!$CA:$CC,2,FALSE))=TRUE,0,VLOOKUP($CA22,【6月】月集計表!$CA:$CC,2,FALSE))</f>
        <v>0</v>
      </c>
      <c r="CE22" s="77">
        <f>IF(ISERROR(VLOOKUP($CA22,【6月】月集計表!$CA:$CC,3,FALSE))=TRUE,0,VLOOKUP($CA22,【6月】月集計表!$CA:$CC,3,FALSE))</f>
        <v>0</v>
      </c>
    </row>
    <row r="23" spans="1:83" ht="16.5" customHeight="1">
      <c r="A23" s="465"/>
      <c r="B23" s="145"/>
      <c r="C23" s="20">
        <v>13</v>
      </c>
      <c r="D23" s="24"/>
      <c r="E23" s="14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2"/>
        <v>0</v>
      </c>
      <c r="AM23" s="23">
        <f t="shared" si="3"/>
        <v>0</v>
      </c>
      <c r="AN23" s="23">
        <f t="shared" si="4"/>
        <v>0</v>
      </c>
      <c r="AO23" s="23">
        <f t="shared" si="5"/>
        <v>0</v>
      </c>
      <c r="AR23" s="401"/>
      <c r="AS23" s="331" t="str">
        <f ca="1">IF(AS21="","",IFERROR(INDEX(INDIRECT("$B$" &amp; AS21+11 &amp;  ":$F$31"),MATCH("FW1",INDIRECT("$B$" &amp; AS21+11 &amp; ":$B$31"),0),2),""))</f>
        <v/>
      </c>
      <c r="AT23" s="333"/>
      <c r="AU23" s="335" t="str">
        <f ca="1">IF(AS21="","",IFERROR(INDEX(INDIRECT("$B$" &amp; AS21+11 &amp;  ":$F$31"),MATCH("FW1",INDIRECT("$B$" &amp; AS21+11 &amp; ":$B$31"),0),5),""))</f>
        <v/>
      </c>
      <c r="AV23" s="387"/>
      <c r="AW23" s="390">
        <f t="shared" ref="AW23" si="10">IF($BM$12*90000&lt;=AV23,$BM$12*90000,AV23)</f>
        <v>0</v>
      </c>
      <c r="AX23" s="391"/>
      <c r="AY23" s="339">
        <f>IF(10000&lt;=AX23,10000,AX23)</f>
        <v>0</v>
      </c>
      <c r="AZ23" s="337"/>
      <c r="BA23" s="339">
        <f>IF(20000&lt;=AZ23,20000,AZ23)</f>
        <v>0</v>
      </c>
      <c r="BB23" s="387"/>
      <c r="BC23" s="601"/>
      <c r="BD23" s="388"/>
      <c r="BE23" s="364"/>
      <c r="BF23" s="307"/>
      <c r="CA23" s="78" t="str">
        <f t="shared" si="6"/>
        <v/>
      </c>
      <c r="CB23" s="79">
        <f t="shared" si="7"/>
        <v>0</v>
      </c>
      <c r="CC23" s="79">
        <f t="shared" si="8"/>
        <v>0</v>
      </c>
      <c r="CD23" s="77">
        <f>IF(ISERROR(VLOOKUP($CA23,【6月】月集計表!$CA:$CC,2,FALSE))=TRUE,0,VLOOKUP($CA23,【6月】月集計表!$CA:$CC,2,FALSE))</f>
        <v>0</v>
      </c>
      <c r="CE23" s="77">
        <f>IF(ISERROR(VLOOKUP($CA23,【6月】月集計表!$CA:$CC,3,FALSE))=TRUE,0,VLOOKUP($CA23,【6月】月集計表!$CA:$CC,3,FALSE))</f>
        <v>0</v>
      </c>
    </row>
    <row r="24" spans="1:83" ht="16.5" customHeight="1">
      <c r="A24" s="465"/>
      <c r="B24" s="145"/>
      <c r="C24" s="20">
        <v>14</v>
      </c>
      <c r="D24" s="24"/>
      <c r="E24" s="14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2"/>
        <v>0</v>
      </c>
      <c r="AM24" s="23">
        <f t="shared" si="3"/>
        <v>0</v>
      </c>
      <c r="AN24" s="23">
        <f t="shared" si="4"/>
        <v>0</v>
      </c>
      <c r="AO24" s="23">
        <f t="shared" si="5"/>
        <v>0</v>
      </c>
      <c r="AR24" s="401"/>
      <c r="AS24" s="331"/>
      <c r="AT24" s="349"/>
      <c r="AU24" s="535"/>
      <c r="AV24" s="389"/>
      <c r="AW24" s="390"/>
      <c r="AX24" s="391"/>
      <c r="AY24" s="339"/>
      <c r="AZ24" s="337"/>
      <c r="BA24" s="339"/>
      <c r="BB24" s="387"/>
      <c r="BC24" s="601"/>
      <c r="BD24" s="388"/>
      <c r="BE24" s="364"/>
      <c r="BF24" s="307"/>
      <c r="CA24" s="78" t="str">
        <f t="shared" si="6"/>
        <v/>
      </c>
      <c r="CB24" s="79">
        <f t="shared" si="7"/>
        <v>0</v>
      </c>
      <c r="CC24" s="79">
        <f t="shared" si="8"/>
        <v>0</v>
      </c>
      <c r="CD24" s="77">
        <f>IF(ISERROR(VLOOKUP($CA24,【6月】月集計表!$CA:$CC,2,FALSE))=TRUE,0,VLOOKUP($CA24,【6月】月集計表!$CA:$CC,2,FALSE))</f>
        <v>0</v>
      </c>
      <c r="CE24" s="77">
        <f>IF(ISERROR(VLOOKUP($CA24,【6月】月集計表!$CA:$CC,3,FALSE))=TRUE,0,VLOOKUP($CA24,【6月】月集計表!$CA:$CC,3,FALSE))</f>
        <v>0</v>
      </c>
    </row>
    <row r="25" spans="1:83" ht="16.5" customHeight="1">
      <c r="A25" s="465"/>
      <c r="B25" s="145"/>
      <c r="C25" s="20">
        <v>15</v>
      </c>
      <c r="D25" s="24"/>
      <c r="E25" s="14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2"/>
        <v>0</v>
      </c>
      <c r="AM25" s="23">
        <f t="shared" si="3"/>
        <v>0</v>
      </c>
      <c r="AN25" s="23">
        <f t="shared" si="4"/>
        <v>0</v>
      </c>
      <c r="AO25" s="23">
        <f t="shared" si="5"/>
        <v>0</v>
      </c>
      <c r="AR25" s="401"/>
      <c r="AS25" s="331" t="str">
        <f ca="1">IF(AS23="","",IFERROR(INDEX(INDIRECT("$B$" &amp; AS23+11 &amp;  ":$F$31"),MATCH("FW1",INDIRECT("$B$" &amp; AS23+11 &amp; ":$B$31"),0),2),""))</f>
        <v/>
      </c>
      <c r="AT25" s="333"/>
      <c r="AU25" s="335" t="str">
        <f ca="1">IF(AS23="","",IFERROR(INDEX(INDIRECT("$B$" &amp; AS23+11 &amp;  ":$F$31"),MATCH("FW1",INDIRECT("$B$" &amp; AS23+11 &amp; ":$B$31"),0),5),""))</f>
        <v/>
      </c>
      <c r="AV25" s="387"/>
      <c r="AW25" s="390">
        <f t="shared" ref="AW25" si="11">IF($BM$12*90000&lt;=AV25,$BM$12*90000,AV25)</f>
        <v>0</v>
      </c>
      <c r="AX25" s="391"/>
      <c r="AY25" s="339">
        <f>IF(10000&lt;=AX25,10000,AX25)</f>
        <v>0</v>
      </c>
      <c r="AZ25" s="337"/>
      <c r="BA25" s="339">
        <f>IF(20000&lt;=AZ25,20000,AZ25)</f>
        <v>0</v>
      </c>
      <c r="BB25" s="387"/>
      <c r="BC25" s="601"/>
      <c r="BD25" s="388"/>
      <c r="BE25" s="364"/>
      <c r="BF25" s="307"/>
      <c r="CA25" s="78" t="str">
        <f t="shared" si="6"/>
        <v/>
      </c>
      <c r="CB25" s="79">
        <f t="shared" si="7"/>
        <v>0</v>
      </c>
      <c r="CC25" s="79">
        <f t="shared" si="8"/>
        <v>0</v>
      </c>
      <c r="CD25" s="77">
        <f>IF(ISERROR(VLOOKUP($CA25,【6月】月集計表!$CA:$CC,2,FALSE))=TRUE,0,VLOOKUP($CA25,【6月】月集計表!$CA:$CC,2,FALSE))</f>
        <v>0</v>
      </c>
      <c r="CE25" s="77">
        <f>IF(ISERROR(VLOOKUP($CA25,【6月】月集計表!$CA:$CC,3,FALSE))=TRUE,0,VLOOKUP($CA25,【6月】月集計表!$CA:$CC,3,FALSE))</f>
        <v>0</v>
      </c>
    </row>
    <row r="26" spans="1:83" ht="16.5" customHeight="1">
      <c r="A26" s="465"/>
      <c r="B26" s="145"/>
      <c r="C26" s="20">
        <v>16</v>
      </c>
      <c r="D26" s="24"/>
      <c r="E26" s="14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2"/>
        <v>0</v>
      </c>
      <c r="AM26" s="23">
        <f t="shared" si="3"/>
        <v>0</v>
      </c>
      <c r="AN26" s="23">
        <f t="shared" si="4"/>
        <v>0</v>
      </c>
      <c r="AO26" s="23">
        <f t="shared" si="5"/>
        <v>0</v>
      </c>
      <c r="AR26" s="401"/>
      <c r="AS26" s="331"/>
      <c r="AT26" s="349"/>
      <c r="AU26" s="535"/>
      <c r="AV26" s="389"/>
      <c r="AW26" s="390"/>
      <c r="AX26" s="391"/>
      <c r="AY26" s="339"/>
      <c r="AZ26" s="337"/>
      <c r="BA26" s="339"/>
      <c r="BB26" s="387"/>
      <c r="BC26" s="601"/>
      <c r="BD26" s="388"/>
      <c r="BE26" s="364"/>
      <c r="BF26" s="307"/>
      <c r="CA26" s="78" t="str">
        <f t="shared" si="6"/>
        <v/>
      </c>
      <c r="CB26" s="79">
        <f t="shared" si="7"/>
        <v>0</v>
      </c>
      <c r="CC26" s="79">
        <f t="shared" si="8"/>
        <v>0</v>
      </c>
      <c r="CD26" s="77">
        <f>IF(ISERROR(VLOOKUP($CA26,【6月】月集計表!$CA:$CC,2,FALSE))=TRUE,0,VLOOKUP($CA26,【6月】月集計表!$CA:$CC,2,FALSE))</f>
        <v>0</v>
      </c>
      <c r="CE26" s="77">
        <f>IF(ISERROR(VLOOKUP($CA26,【6月】月集計表!$CA:$CC,3,FALSE))=TRUE,0,VLOOKUP($CA26,【6月】月集計表!$CA:$CC,3,FALSE))</f>
        <v>0</v>
      </c>
    </row>
    <row r="27" spans="1:83" ht="16.5" customHeight="1">
      <c r="A27" s="465"/>
      <c r="B27" s="145"/>
      <c r="C27" s="20">
        <v>17</v>
      </c>
      <c r="D27" s="24"/>
      <c r="E27" s="14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2"/>
        <v>0</v>
      </c>
      <c r="AM27" s="23">
        <f t="shared" si="3"/>
        <v>0</v>
      </c>
      <c r="AN27" s="23">
        <f t="shared" si="4"/>
        <v>0</v>
      </c>
      <c r="AO27" s="23">
        <f t="shared" si="5"/>
        <v>0</v>
      </c>
      <c r="AR27" s="401"/>
      <c r="AS27" s="331" t="str">
        <f ca="1">IF(AS25="","",IFERROR(INDEX(INDIRECT("$B$" &amp; AS25+11 &amp;  ":$F$31"),MATCH("FW1",INDIRECT("$B$" &amp; AS25+11 &amp; ":$B$31"),0),2),""))</f>
        <v/>
      </c>
      <c r="AT27" s="333"/>
      <c r="AU27" s="335" t="str">
        <f ca="1">IF(AS25="","",IFERROR(INDEX(INDIRECT("$B$" &amp; AS25+11 &amp;  ":$F$31"),MATCH("FW1",INDIRECT("$B$" &amp; AS25+11 &amp; ":$B$31"),0),5),""))</f>
        <v/>
      </c>
      <c r="AV27" s="387"/>
      <c r="AW27" s="390">
        <f t="shared" ref="AW27" si="12">IF($BM$12*90000&lt;=AV27,$BM$12*90000,AV27)</f>
        <v>0</v>
      </c>
      <c r="AX27" s="391"/>
      <c r="AY27" s="339">
        <f>IF(10000&lt;=AX27,10000,AX27)</f>
        <v>0</v>
      </c>
      <c r="AZ27" s="337"/>
      <c r="BA27" s="339">
        <f>IF(20000&lt;=AZ27,20000,AZ27)</f>
        <v>0</v>
      </c>
      <c r="BB27" s="387"/>
      <c r="BC27" s="601"/>
      <c r="BD27" s="388"/>
      <c r="BE27" s="364"/>
      <c r="BF27" s="307"/>
      <c r="CA27" s="78" t="str">
        <f t="shared" si="6"/>
        <v/>
      </c>
      <c r="CB27" s="79">
        <f t="shared" si="7"/>
        <v>0</v>
      </c>
      <c r="CC27" s="79">
        <f t="shared" si="8"/>
        <v>0</v>
      </c>
      <c r="CD27" s="77">
        <f>IF(ISERROR(VLOOKUP($CA27,【6月】月集計表!$CA:$CC,2,FALSE))=TRUE,0,VLOOKUP($CA27,【6月】月集計表!$CA:$CC,2,FALSE))</f>
        <v>0</v>
      </c>
      <c r="CE27" s="77">
        <f>IF(ISERROR(VLOOKUP($CA27,【6月】月集計表!$CA:$CC,3,FALSE))=TRUE,0,VLOOKUP($CA27,【6月】月集計表!$CA:$CC,3,FALSE))</f>
        <v>0</v>
      </c>
    </row>
    <row r="28" spans="1:83" ht="16.5" customHeight="1" thickBot="1">
      <c r="A28" s="465"/>
      <c r="B28" s="145"/>
      <c r="C28" s="20">
        <v>18</v>
      </c>
      <c r="D28" s="24"/>
      <c r="E28" s="14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2"/>
        <v>0</v>
      </c>
      <c r="AM28" s="23">
        <f t="shared" si="3"/>
        <v>0</v>
      </c>
      <c r="AN28" s="23">
        <f t="shared" si="4"/>
        <v>0</v>
      </c>
      <c r="AO28" s="23">
        <f t="shared" si="5"/>
        <v>0</v>
      </c>
      <c r="AR28" s="402"/>
      <c r="AS28" s="332"/>
      <c r="AT28" s="334"/>
      <c r="AU28" s="534"/>
      <c r="AV28" s="406"/>
      <c r="AW28" s="392"/>
      <c r="AX28" s="393"/>
      <c r="AY28" s="340"/>
      <c r="AZ28" s="374"/>
      <c r="BA28" s="340"/>
      <c r="BB28" s="394"/>
      <c r="BC28" s="602"/>
      <c r="BD28" s="395"/>
      <c r="BE28" s="365"/>
      <c r="BF28" s="308"/>
      <c r="CA28" s="78" t="str">
        <f t="shared" si="6"/>
        <v/>
      </c>
      <c r="CB28" s="79">
        <f t="shared" si="7"/>
        <v>0</v>
      </c>
      <c r="CC28" s="79">
        <f t="shared" si="8"/>
        <v>0</v>
      </c>
      <c r="CD28" s="77">
        <f>IF(ISERROR(VLOOKUP($CA28,【6月】月集計表!$CA:$CC,2,FALSE))=TRUE,0,VLOOKUP($CA28,【6月】月集計表!$CA:$CC,2,FALSE))</f>
        <v>0</v>
      </c>
      <c r="CE28" s="77">
        <f>IF(ISERROR(VLOOKUP($CA28,【6月】月集計表!$CA:$CC,3,FALSE))=TRUE,0,VLOOKUP($CA28,【6月】月集計表!$CA:$CC,3,FALSE))</f>
        <v>0</v>
      </c>
    </row>
    <row r="29" spans="1:83" ht="16.5" customHeight="1">
      <c r="A29" s="465"/>
      <c r="B29" s="145"/>
      <c r="C29" s="20">
        <v>19</v>
      </c>
      <c r="D29" s="24"/>
      <c r="E29" s="14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2"/>
        <v>0</v>
      </c>
      <c r="AM29" s="23">
        <f t="shared" si="3"/>
        <v>0</v>
      </c>
      <c r="AN29" s="23">
        <f t="shared" si="4"/>
        <v>0</v>
      </c>
      <c r="AO29" s="23">
        <f t="shared" si="5"/>
        <v>0</v>
      </c>
      <c r="AR29" s="400" t="s">
        <v>135</v>
      </c>
      <c r="AS29" s="352" t="str">
        <f>IFERROR(INDEX($B$11:$F$31,MATCH("FW2",$B$11:$B$31,0),2),"")</f>
        <v/>
      </c>
      <c r="AT29" s="403"/>
      <c r="AU29" s="405" t="str">
        <f>IFERROR(INDEX($B$11:$F$31,MATCH("FW2",$B$11:$B$31,0),5),"")</f>
        <v/>
      </c>
      <c r="AV29" s="384"/>
      <c r="AW29" s="386">
        <f>IF(90000&lt;=AV29,90000,AV29)</f>
        <v>0</v>
      </c>
      <c r="AX29" s="384"/>
      <c r="AY29" s="380">
        <f>IF(10000&lt;=AX29,10000,AX29)</f>
        <v>0</v>
      </c>
      <c r="AZ29" s="381"/>
      <c r="BA29" s="382"/>
      <c r="BB29" s="381"/>
      <c r="BC29" s="385"/>
      <c r="BD29" s="375"/>
      <c r="BE29" s="376"/>
      <c r="BF29" s="377"/>
      <c r="CA29" s="78" t="str">
        <f t="shared" si="6"/>
        <v/>
      </c>
      <c r="CB29" s="79">
        <f t="shared" si="7"/>
        <v>0</v>
      </c>
      <c r="CC29" s="79">
        <f t="shared" si="8"/>
        <v>0</v>
      </c>
      <c r="CD29" s="77">
        <f>IF(ISERROR(VLOOKUP($CA29,【6月】月集計表!$CA:$CC,2,FALSE))=TRUE,0,VLOOKUP($CA29,【6月】月集計表!$CA:$CC,2,FALSE))</f>
        <v>0</v>
      </c>
      <c r="CE29" s="77">
        <f>IF(ISERROR(VLOOKUP($CA29,【6月】月集計表!$CA:$CC,3,FALSE))=TRUE,0,VLOOKUP($CA29,【6月】月集計表!$CA:$CC,3,FALSE))</f>
        <v>0</v>
      </c>
    </row>
    <row r="30" spans="1:83" ht="16.5" customHeight="1" thickBot="1">
      <c r="A30" s="465"/>
      <c r="B30" s="146"/>
      <c r="C30" s="20">
        <v>20</v>
      </c>
      <c r="D30" s="63"/>
      <c r="E30" s="14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3"/>
        <v>0</v>
      </c>
      <c r="AN30" s="28">
        <f t="shared" si="4"/>
        <v>0</v>
      </c>
      <c r="AO30" s="28">
        <f t="shared" si="5"/>
        <v>0</v>
      </c>
      <c r="AR30" s="401"/>
      <c r="AS30" s="353"/>
      <c r="AT30" s="404"/>
      <c r="AU30" s="535"/>
      <c r="AV30" s="351"/>
      <c r="AW30" s="339"/>
      <c r="AX30" s="337"/>
      <c r="AY30" s="339"/>
      <c r="AZ30" s="341"/>
      <c r="BA30" s="343"/>
      <c r="BB30" s="341"/>
      <c r="BC30" s="345"/>
      <c r="BD30" s="372"/>
      <c r="BE30" s="364"/>
      <c r="BF30" s="307"/>
      <c r="CA30" s="78" t="str">
        <f t="shared" si="6"/>
        <v/>
      </c>
      <c r="CB30" s="79">
        <f t="shared" si="7"/>
        <v>0</v>
      </c>
      <c r="CC30" s="79">
        <f t="shared" si="8"/>
        <v>0</v>
      </c>
      <c r="CD30" s="77">
        <f>IF(ISERROR(VLOOKUP($CA30,【6月】月集計表!$CA:$CC,2,FALSE))=TRUE,0,VLOOKUP($CA30,【6月】月集計表!$CA:$CC,2,FALSE))</f>
        <v>0</v>
      </c>
      <c r="CE30" s="77">
        <f>IF(ISERROR(VLOOKUP($CA30,【6月】月集計表!$CA:$CC,3,FALSE))=TRUE,0,VLOOKUP($CA30,【6月】月集計表!$CA:$CC,3,FALSE))</f>
        <v>0</v>
      </c>
    </row>
    <row r="31" spans="1:83" ht="16.5" customHeight="1" thickBot="1">
      <c r="A31" s="466"/>
      <c r="B31" s="513" t="s">
        <v>32</v>
      </c>
      <c r="C31" s="514"/>
      <c r="D31" s="514"/>
      <c r="E31" s="514"/>
      <c r="F31" s="515"/>
      <c r="G31" s="29">
        <f>COUNTA(G11:G30)-COUNTIF(G11:G30,"外")-COUNTIF(G11:G30,"休")-COUNTIF(G11:G30,"集")</f>
        <v>0</v>
      </c>
      <c r="H31" s="29">
        <f t="shared" ref="H31:AJ31" si="13">COUNTA(H11:H30)-COUNTIF(H11:H30,"外")-COUNTIF(H11:H30,"休")-COUNTIF(H11:H30,"集")</f>
        <v>0</v>
      </c>
      <c r="I31" s="29">
        <f t="shared" si="13"/>
        <v>0</v>
      </c>
      <c r="J31" s="29">
        <f t="shared" si="13"/>
        <v>0</v>
      </c>
      <c r="K31" s="29">
        <f t="shared" si="13"/>
        <v>0</v>
      </c>
      <c r="L31" s="29">
        <f t="shared" si="13"/>
        <v>0</v>
      </c>
      <c r="M31" s="29">
        <f t="shared" si="13"/>
        <v>0</v>
      </c>
      <c r="N31" s="29">
        <f t="shared" si="13"/>
        <v>0</v>
      </c>
      <c r="O31" s="29">
        <f t="shared" si="13"/>
        <v>0</v>
      </c>
      <c r="P31" s="30">
        <f t="shared" si="13"/>
        <v>0</v>
      </c>
      <c r="Q31" s="30">
        <f t="shared" si="13"/>
        <v>0</v>
      </c>
      <c r="R31" s="30">
        <f t="shared" si="13"/>
        <v>0</v>
      </c>
      <c r="S31" s="30">
        <f t="shared" si="13"/>
        <v>0</v>
      </c>
      <c r="T31" s="30">
        <f t="shared" si="13"/>
        <v>0</v>
      </c>
      <c r="U31" s="30">
        <f t="shared" si="13"/>
        <v>0</v>
      </c>
      <c r="V31" s="30">
        <f t="shared" si="13"/>
        <v>0</v>
      </c>
      <c r="W31" s="30">
        <f t="shared" si="13"/>
        <v>0</v>
      </c>
      <c r="X31" s="30">
        <f t="shared" si="13"/>
        <v>0</v>
      </c>
      <c r="Y31" s="30">
        <f t="shared" si="13"/>
        <v>0</v>
      </c>
      <c r="Z31" s="30">
        <f t="shared" si="13"/>
        <v>0</v>
      </c>
      <c r="AA31" s="30">
        <f t="shared" si="13"/>
        <v>0</v>
      </c>
      <c r="AB31" s="30">
        <f t="shared" si="13"/>
        <v>0</v>
      </c>
      <c r="AC31" s="30">
        <f t="shared" si="13"/>
        <v>0</v>
      </c>
      <c r="AD31" s="30">
        <f t="shared" si="13"/>
        <v>0</v>
      </c>
      <c r="AE31" s="30">
        <f t="shared" si="13"/>
        <v>0</v>
      </c>
      <c r="AF31" s="30">
        <f t="shared" si="13"/>
        <v>0</v>
      </c>
      <c r="AG31" s="30">
        <f t="shared" si="13"/>
        <v>0</v>
      </c>
      <c r="AH31" s="30">
        <f t="shared" si="13"/>
        <v>0</v>
      </c>
      <c r="AI31" s="31">
        <f t="shared" si="13"/>
        <v>0</v>
      </c>
      <c r="AJ31" s="72">
        <f t="shared" si="13"/>
        <v>0</v>
      </c>
      <c r="AK31" s="72">
        <f t="shared" ref="AK31" si="14">COUNTA(AK11:AK30)-COUNTIF(AK11:AK30,"外")-COUNTIF(AK11:AK30,"休")-COUNTIF(AK11:AK30,"集")</f>
        <v>0</v>
      </c>
      <c r="AL31" s="75"/>
      <c r="AR31" s="401"/>
      <c r="AS31" s="331" t="str">
        <f ca="1">IF(AS29="","",IFERROR(INDEX(INDIRECT("$B$" &amp; AS29+11 &amp;  ":$F$31"),MATCH("FW2",INDIRECT("$B$" &amp; AS29+11 &amp; ":$B$31"),0),2),""))</f>
        <v/>
      </c>
      <c r="AT31" s="333"/>
      <c r="AU31" s="378" t="str">
        <f ca="1">IF(AS29="","",IFERROR(INDEX(INDIRECT("$B$" &amp; AS29+11 &amp;  ":$F$31"),MATCH("FW2",INDIRECT("$B$" &amp; AS29+11 &amp; ":$B$31"),0),5),""))</f>
        <v/>
      </c>
      <c r="AV31" s="337"/>
      <c r="AW31" s="339">
        <f>IF(90000&lt;=AV31,90000,AV31)</f>
        <v>0</v>
      </c>
      <c r="AX31" s="337"/>
      <c r="AY31" s="339">
        <f>IF(10000&lt;=AX31,10000,AX31)</f>
        <v>0</v>
      </c>
      <c r="AZ31" s="341"/>
      <c r="BA31" s="343"/>
      <c r="BB31" s="341"/>
      <c r="BC31" s="345"/>
      <c r="BD31" s="372"/>
      <c r="BE31" s="364"/>
      <c r="BF31" s="307"/>
    </row>
    <row r="32" spans="1:83" ht="18" customHeight="1" thickBot="1">
      <c r="A32" s="516" t="s">
        <v>33</v>
      </c>
      <c r="B32" s="514"/>
      <c r="C32" s="514"/>
      <c r="D32" s="514"/>
      <c r="E32" s="514"/>
      <c r="F32" s="515"/>
      <c r="G32" s="32">
        <f>IF(AND(G50&gt;=3,G31&gt;=5),1,0)+IF(AND(G50&gt;=2,G31&gt;=3),1,0)+IF(AND(G50&gt;=1,G31&gt;=1),1,0)</f>
        <v>0</v>
      </c>
      <c r="H32" s="32">
        <f t="shared" ref="H32:AJ32" si="15">IF(AND(H50&gt;=3,H31&gt;=5),1,0)+IF(AND(H50&gt;=2,H31&gt;=3),1,0)++IF(AND(H50&gt;=1,H31&gt;=1),1,0)</f>
        <v>0</v>
      </c>
      <c r="I32" s="32">
        <f t="shared" si="15"/>
        <v>0</v>
      </c>
      <c r="J32" s="32">
        <f t="shared" si="15"/>
        <v>0</v>
      </c>
      <c r="K32" s="32">
        <f t="shared" si="15"/>
        <v>0</v>
      </c>
      <c r="L32" s="32">
        <f t="shared" si="15"/>
        <v>0</v>
      </c>
      <c r="M32" s="32">
        <f t="shared" si="15"/>
        <v>0</v>
      </c>
      <c r="N32" s="32">
        <f t="shared" si="15"/>
        <v>0</v>
      </c>
      <c r="O32" s="32">
        <f t="shared" si="15"/>
        <v>0</v>
      </c>
      <c r="P32" s="31">
        <f t="shared" si="15"/>
        <v>0</v>
      </c>
      <c r="Q32" s="31">
        <f t="shared" si="15"/>
        <v>0</v>
      </c>
      <c r="R32" s="31">
        <f t="shared" si="15"/>
        <v>0</v>
      </c>
      <c r="S32" s="31">
        <f t="shared" si="15"/>
        <v>0</v>
      </c>
      <c r="T32" s="31">
        <f t="shared" si="15"/>
        <v>0</v>
      </c>
      <c r="U32" s="31">
        <f t="shared" si="15"/>
        <v>0</v>
      </c>
      <c r="V32" s="31">
        <f t="shared" si="15"/>
        <v>0</v>
      </c>
      <c r="W32" s="31">
        <f t="shared" si="15"/>
        <v>0</v>
      </c>
      <c r="X32" s="31">
        <f t="shared" si="15"/>
        <v>0</v>
      </c>
      <c r="Y32" s="31">
        <f t="shared" si="15"/>
        <v>0</v>
      </c>
      <c r="Z32" s="31">
        <f t="shared" si="15"/>
        <v>0</v>
      </c>
      <c r="AA32" s="31">
        <f t="shared" si="15"/>
        <v>0</v>
      </c>
      <c r="AB32" s="31">
        <f t="shared" si="15"/>
        <v>0</v>
      </c>
      <c r="AC32" s="31">
        <f t="shared" si="15"/>
        <v>0</v>
      </c>
      <c r="AD32" s="31">
        <f t="shared" si="15"/>
        <v>0</v>
      </c>
      <c r="AE32" s="31">
        <f t="shared" si="15"/>
        <v>0</v>
      </c>
      <c r="AF32" s="31">
        <f t="shared" si="15"/>
        <v>0</v>
      </c>
      <c r="AG32" s="31">
        <f t="shared" si="15"/>
        <v>0</v>
      </c>
      <c r="AH32" s="31">
        <f t="shared" si="15"/>
        <v>0</v>
      </c>
      <c r="AI32" s="31">
        <f t="shared" si="15"/>
        <v>0</v>
      </c>
      <c r="AJ32" s="72">
        <f t="shared" si="15"/>
        <v>0</v>
      </c>
      <c r="AK32" s="72">
        <f t="shared" ref="AK32" si="16">IF(AND(AK50&gt;=3,AK31&gt;=5),1,0)+IF(AND(AK50&gt;=2,AK31&gt;=3),1,0)++IF(AND(AK50&gt;=1,AK31&gt;=1),1,0)</f>
        <v>0</v>
      </c>
      <c r="AL32" s="75"/>
      <c r="AP32" s="13"/>
      <c r="AQ32" s="13"/>
      <c r="AR32" s="401"/>
      <c r="AS32" s="331"/>
      <c r="AT32" s="349"/>
      <c r="AU32" s="379"/>
      <c r="AV32" s="351"/>
      <c r="AW32" s="339"/>
      <c r="AX32" s="337"/>
      <c r="AY32" s="339"/>
      <c r="AZ32" s="341"/>
      <c r="BA32" s="343"/>
      <c r="BB32" s="341"/>
      <c r="BC32" s="345"/>
      <c r="BD32" s="372"/>
      <c r="BE32" s="364"/>
      <c r="BF32" s="307"/>
    </row>
    <row r="33" spans="1:83" ht="16.5" customHeight="1" thickBot="1">
      <c r="A33" s="516" t="s">
        <v>34</v>
      </c>
      <c r="B33" s="514"/>
      <c r="C33" s="514"/>
      <c r="D33" s="514"/>
      <c r="E33" s="514"/>
      <c r="F33" s="515"/>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401"/>
      <c r="AS33" s="331" t="str">
        <f ca="1">IF(AS31="","",IFERROR(INDEX(INDIRECT("$B$" &amp; AS31+11 &amp;  ":$F$31"),MATCH("FW2",INDIRECT("$B$" &amp; AS31+11 &amp; ":$B$31"),0),2),""))</f>
        <v/>
      </c>
      <c r="AT33" s="333"/>
      <c r="AU33" s="335" t="str">
        <f ca="1">IF(AS31="","",IFERROR(INDEX(INDIRECT("$B$" &amp; AS31+11 &amp;  ":$F$31"),MATCH("FW2",INDIRECT("$B$" &amp; AS31+11 &amp; ":$B$31"),0),5),""))</f>
        <v/>
      </c>
      <c r="AV33" s="337"/>
      <c r="AW33" s="339">
        <f>IF(90000&lt;=AV33,90000,AV33)</f>
        <v>0</v>
      </c>
      <c r="AX33" s="337"/>
      <c r="AY33" s="339">
        <f>IF(10000&lt;=AX33,10000,AX33)</f>
        <v>0</v>
      </c>
      <c r="AZ33" s="341"/>
      <c r="BA33" s="343"/>
      <c r="BB33" s="341"/>
      <c r="BC33" s="345"/>
      <c r="BD33" s="372"/>
      <c r="BE33" s="364"/>
      <c r="BF33" s="307"/>
    </row>
    <row r="34" spans="1:83" ht="16.5" customHeight="1" thickBot="1">
      <c r="AO34" s="35"/>
      <c r="AP34" s="13"/>
      <c r="AQ34" s="13"/>
      <c r="AR34" s="401"/>
      <c r="AS34" s="331"/>
      <c r="AT34" s="349"/>
      <c r="AU34" s="535"/>
      <c r="AV34" s="351"/>
      <c r="AW34" s="339"/>
      <c r="AX34" s="337"/>
      <c r="AY34" s="339"/>
      <c r="AZ34" s="341"/>
      <c r="BA34" s="343"/>
      <c r="BB34" s="341"/>
      <c r="BC34" s="345"/>
      <c r="BD34" s="372"/>
      <c r="BE34" s="364"/>
      <c r="BF34" s="307"/>
      <c r="CA34" s="4"/>
      <c r="CB34" s="4"/>
      <c r="CC34" s="4"/>
      <c r="CD34" s="4"/>
      <c r="CE34" s="4"/>
    </row>
    <row r="35" spans="1:83" ht="20.100000000000001" customHeight="1">
      <c r="A35" s="454" t="s">
        <v>4</v>
      </c>
      <c r="B35" s="455"/>
      <c r="C35" s="473" t="s">
        <v>5</v>
      </c>
      <c r="D35" s="435"/>
      <c r="E35" s="511" t="s">
        <v>110</v>
      </c>
      <c r="F35" s="459" t="s">
        <v>7</v>
      </c>
      <c r="G35" s="477" t="s">
        <v>35</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9"/>
      <c r="AL35" s="36" t="s">
        <v>36</v>
      </c>
      <c r="AM35" s="37" t="s">
        <v>37</v>
      </c>
      <c r="AN35" s="37" t="s">
        <v>38</v>
      </c>
      <c r="AO35" s="38" t="s">
        <v>39</v>
      </c>
      <c r="AR35" s="401"/>
      <c r="AS35" s="331" t="str">
        <f ca="1">IF(AS33="","",IFERROR(INDEX(INDIRECT("$B$" &amp; AS33+11 &amp;  ":$F$31"),MATCH("FW2",INDIRECT("$B$" &amp; AS33+11 &amp; ":$B$31"),0),2),""))</f>
        <v/>
      </c>
      <c r="AT35" s="333"/>
      <c r="AU35" s="335" t="str">
        <f ca="1">IF(AS33="","",IFERROR(INDEX(INDIRECT("$B$" &amp; AS33+11 &amp;  ":$F$31"),MATCH("FW2",INDIRECT("$B$" &amp; AS33+11 &amp; ":$B$31"),0),5),""))</f>
        <v/>
      </c>
      <c r="AV35" s="337"/>
      <c r="AW35" s="339">
        <f>IF(90000&lt;=AV35,90000,AV35)</f>
        <v>0</v>
      </c>
      <c r="AX35" s="337"/>
      <c r="AY35" s="339">
        <f>IF(10000&lt;=AX35,10000,AX35)</f>
        <v>0</v>
      </c>
      <c r="AZ35" s="341"/>
      <c r="BA35" s="343"/>
      <c r="BB35" s="341"/>
      <c r="BC35" s="345"/>
      <c r="BD35" s="372"/>
      <c r="BE35" s="364"/>
      <c r="BF35" s="307"/>
      <c r="CA35" s="4"/>
      <c r="CB35" s="4"/>
      <c r="CC35" s="4"/>
      <c r="CD35" s="4"/>
      <c r="CE35" s="4"/>
    </row>
    <row r="36" spans="1:83" ht="20.100000000000001" customHeight="1">
      <c r="A36" s="471"/>
      <c r="B36" s="472"/>
      <c r="C36" s="474"/>
      <c r="D36" s="475"/>
      <c r="E36" s="512"/>
      <c r="F36" s="476"/>
      <c r="G36" s="39">
        <f>日付!B6</f>
        <v>44743</v>
      </c>
      <c r="H36" s="39">
        <f>日付!C6</f>
        <v>44744</v>
      </c>
      <c r="I36" s="39">
        <f>日付!D6</f>
        <v>44745</v>
      </c>
      <c r="J36" s="39">
        <f>日付!E6</f>
        <v>44746</v>
      </c>
      <c r="K36" s="39">
        <f>日付!F6</f>
        <v>44747</v>
      </c>
      <c r="L36" s="39">
        <f>日付!G6</f>
        <v>44748</v>
      </c>
      <c r="M36" s="39">
        <f>日付!H6</f>
        <v>44749</v>
      </c>
      <c r="N36" s="39">
        <f>日付!I6</f>
        <v>44750</v>
      </c>
      <c r="O36" s="39">
        <f>日付!J6</f>
        <v>44751</v>
      </c>
      <c r="P36" s="39">
        <f>日付!K6</f>
        <v>44752</v>
      </c>
      <c r="Q36" s="39">
        <f>日付!L6</f>
        <v>44753</v>
      </c>
      <c r="R36" s="39">
        <f>日付!M6</f>
        <v>44754</v>
      </c>
      <c r="S36" s="39">
        <f>日付!N6</f>
        <v>44755</v>
      </c>
      <c r="T36" s="39">
        <f>日付!O6</f>
        <v>44756</v>
      </c>
      <c r="U36" s="39">
        <f>日付!P6</f>
        <v>44757</v>
      </c>
      <c r="V36" s="39">
        <f>日付!Q6</f>
        <v>44758</v>
      </c>
      <c r="W36" s="39">
        <f>日付!R6</f>
        <v>44759</v>
      </c>
      <c r="X36" s="39">
        <f>日付!S6</f>
        <v>44760</v>
      </c>
      <c r="Y36" s="39">
        <f>日付!T6</f>
        <v>44761</v>
      </c>
      <c r="Z36" s="39">
        <f>日付!U6</f>
        <v>44762</v>
      </c>
      <c r="AA36" s="39">
        <f>日付!V6</f>
        <v>44763</v>
      </c>
      <c r="AB36" s="39">
        <f>日付!W6</f>
        <v>44764</v>
      </c>
      <c r="AC36" s="39">
        <f>日付!X6</f>
        <v>44765</v>
      </c>
      <c r="AD36" s="39">
        <f>日付!Y6</f>
        <v>44766</v>
      </c>
      <c r="AE36" s="39">
        <f>日付!Z6</f>
        <v>44767</v>
      </c>
      <c r="AF36" s="39">
        <f>日付!AA6</f>
        <v>44768</v>
      </c>
      <c r="AG36" s="39">
        <f>日付!AB6</f>
        <v>44769</v>
      </c>
      <c r="AH36" s="39">
        <f>日付!AC6</f>
        <v>44770</v>
      </c>
      <c r="AI36" s="39">
        <f>日付!AD6</f>
        <v>44771</v>
      </c>
      <c r="AJ36" s="39">
        <f>日付!AE6</f>
        <v>44772</v>
      </c>
      <c r="AK36" s="39">
        <f>日付!AF6</f>
        <v>44773</v>
      </c>
      <c r="AL36" s="480" t="s">
        <v>40</v>
      </c>
      <c r="AM36" s="492" t="s">
        <v>41</v>
      </c>
      <c r="AN36" s="518">
        <f>COUNTIF($G$32:$AK$32,1)+COUNTIF($G$32:$AK$32,2)+COUNTIF($G$32:$AK$32,3)</f>
        <v>0</v>
      </c>
      <c r="AO36" s="521">
        <f>AN36+【6月】月集計表!AO36</f>
        <v>0</v>
      </c>
      <c r="AR36" s="401"/>
      <c r="AS36" s="331"/>
      <c r="AT36" s="349"/>
      <c r="AU36" s="535"/>
      <c r="AV36" s="351"/>
      <c r="AW36" s="339"/>
      <c r="AX36" s="337"/>
      <c r="AY36" s="339"/>
      <c r="AZ36" s="341"/>
      <c r="BA36" s="343"/>
      <c r="BB36" s="341"/>
      <c r="BC36" s="345"/>
      <c r="BD36" s="372"/>
      <c r="BE36" s="364"/>
      <c r="BF36" s="307"/>
      <c r="CA36" s="4"/>
      <c r="CB36" s="4"/>
      <c r="CC36" s="4"/>
      <c r="CD36" s="4"/>
      <c r="CE36" s="4"/>
    </row>
    <row r="37" spans="1:83" ht="16.5" customHeight="1">
      <c r="A37" s="464" t="s">
        <v>42</v>
      </c>
      <c r="B37" s="524"/>
      <c r="C37" s="528">
        <v>1</v>
      </c>
      <c r="D37" s="529"/>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81"/>
      <c r="AM37" s="493"/>
      <c r="AN37" s="519"/>
      <c r="AO37" s="522"/>
      <c r="AR37" s="401"/>
      <c r="AS37" s="331" t="str">
        <f ca="1">IF(AS35="","",IFERROR(INDEX(INDIRECT("$B$" &amp; AS35+11 &amp;  ":$F$31"),MATCH("FW2",INDIRECT("$B$" &amp; AS35+11 &amp; ":$B$31"),0),2),""))</f>
        <v/>
      </c>
      <c r="AT37" s="333"/>
      <c r="AU37" s="335" t="str">
        <f ca="1">IF(AS35="","",IFERROR(INDEX(INDIRECT("$B$" &amp; AS35+11 &amp;  ":$F$31"),MATCH("FW2",INDIRECT("$B$" &amp; AS35+11 &amp; ":$B$31"),0),5),""))</f>
        <v/>
      </c>
      <c r="AV37" s="337"/>
      <c r="AW37" s="339">
        <f>IF(90000&lt;=AV37,90000,AV37)</f>
        <v>0</v>
      </c>
      <c r="AX37" s="337"/>
      <c r="AY37" s="339">
        <f>IF(10000&lt;=AX37,10000,AX37)</f>
        <v>0</v>
      </c>
      <c r="AZ37" s="341"/>
      <c r="BA37" s="343"/>
      <c r="BB37" s="341"/>
      <c r="BC37" s="345"/>
      <c r="BD37" s="372"/>
      <c r="BE37" s="364"/>
      <c r="BF37" s="307"/>
      <c r="CA37" s="4"/>
      <c r="CB37" s="4"/>
      <c r="CC37" s="4"/>
      <c r="CD37" s="4"/>
      <c r="CE37" s="4"/>
    </row>
    <row r="38" spans="1:83" ht="16.5" customHeight="1" thickBot="1">
      <c r="A38" s="465"/>
      <c r="B38" s="525"/>
      <c r="C38" s="483">
        <v>2</v>
      </c>
      <c r="D38" s="484"/>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81"/>
      <c r="AM38" s="517"/>
      <c r="AN38" s="520"/>
      <c r="AO38" s="523"/>
      <c r="AR38" s="402"/>
      <c r="AS38" s="332"/>
      <c r="AT38" s="334"/>
      <c r="AU38" s="534"/>
      <c r="AV38" s="338"/>
      <c r="AW38" s="340"/>
      <c r="AX38" s="374"/>
      <c r="AY38" s="340"/>
      <c r="AZ38" s="342"/>
      <c r="BA38" s="344"/>
      <c r="BB38" s="342"/>
      <c r="BC38" s="347"/>
      <c r="BD38" s="373"/>
      <c r="BE38" s="365"/>
      <c r="BF38" s="308"/>
      <c r="CA38" s="4"/>
      <c r="CB38" s="4"/>
      <c r="CC38" s="4"/>
      <c r="CD38" s="4"/>
      <c r="CE38" s="4"/>
    </row>
    <row r="39" spans="1:83" ht="16.5" customHeight="1">
      <c r="A39" s="465"/>
      <c r="B39" s="525"/>
      <c r="C39" s="483">
        <v>3</v>
      </c>
      <c r="D39" s="484"/>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81"/>
      <c r="AM39" s="492" t="s">
        <v>44</v>
      </c>
      <c r="AN39" s="518">
        <f>COUNTIF($G$32:$AK$32,2)+COUNTIF($G$32:$AK$32,3)</f>
        <v>0</v>
      </c>
      <c r="AO39" s="521">
        <f>AN39+【6月】月集計表!AO39</f>
        <v>0</v>
      </c>
      <c r="AR39" s="400" t="s">
        <v>136</v>
      </c>
      <c r="AS39" s="352" t="str">
        <f>IFERROR(INDEX($B$11:$F$31,MATCH("FW3",$B$11:$B$31,0),2),"")</f>
        <v/>
      </c>
      <c r="AT39" s="403"/>
      <c r="AU39" s="405" t="str">
        <f>IFERROR(INDEX($B$11:$F$31,MATCH("FW3",$B$11:$B$31,0),5),"")</f>
        <v/>
      </c>
      <c r="AV39" s="384"/>
      <c r="AW39" s="380">
        <f>IF(90000&lt;=AV39,90000,AV39)</f>
        <v>0</v>
      </c>
      <c r="AX39" s="384"/>
      <c r="AY39" s="380">
        <f>IF(10000&lt;=AX39,10000,AX39)</f>
        <v>0</v>
      </c>
      <c r="AZ39" s="381"/>
      <c r="BA39" s="382"/>
      <c r="BB39" s="381"/>
      <c r="BC39" s="383"/>
      <c r="BD39" s="375"/>
      <c r="BE39" s="376"/>
      <c r="BF39" s="377"/>
      <c r="CA39" s="4"/>
      <c r="CB39" s="4"/>
      <c r="CC39" s="4"/>
      <c r="CD39" s="4"/>
      <c r="CE39" s="4"/>
    </row>
    <row r="40" spans="1:83" ht="16.5" customHeight="1">
      <c r="A40" s="465"/>
      <c r="B40" s="525"/>
      <c r="C40" s="483">
        <v>4</v>
      </c>
      <c r="D40" s="484"/>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81"/>
      <c r="AM40" s="493"/>
      <c r="AN40" s="519"/>
      <c r="AO40" s="538"/>
      <c r="AR40" s="401"/>
      <c r="AS40" s="353"/>
      <c r="AT40" s="404"/>
      <c r="AU40" s="535"/>
      <c r="AV40" s="351"/>
      <c r="AW40" s="339"/>
      <c r="AX40" s="337"/>
      <c r="AY40" s="339"/>
      <c r="AZ40" s="341"/>
      <c r="BA40" s="343"/>
      <c r="BB40" s="341"/>
      <c r="BC40" s="345"/>
      <c r="BD40" s="372"/>
      <c r="BE40" s="364"/>
      <c r="BF40" s="307"/>
      <c r="CA40" s="4"/>
      <c r="CB40" s="4"/>
      <c r="CC40" s="4"/>
      <c r="CD40" s="4"/>
      <c r="CE40" s="4"/>
    </row>
    <row r="41" spans="1:83" ht="16.5" customHeight="1">
      <c r="A41" s="465"/>
      <c r="B41" s="525"/>
      <c r="C41" s="483">
        <v>5</v>
      </c>
      <c r="D41" s="484"/>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81"/>
      <c r="AM41" s="517"/>
      <c r="AN41" s="520"/>
      <c r="AO41" s="539"/>
      <c r="AR41" s="401"/>
      <c r="AS41" s="331" t="str">
        <f ca="1">IF(AS39="","",IFERROR(INDEX(INDIRECT("$B$" &amp; AS39+11 &amp;  ":$F$31"),MATCH("FW3",INDIRECT("$B$" &amp; AS39+11 &amp; ":$B$31"),0),2),""))</f>
        <v/>
      </c>
      <c r="AT41" s="333"/>
      <c r="AU41" s="378" t="str">
        <f ca="1">IF(AS39="","",IFERROR(INDEX(INDIRECT("$B$" &amp; AS39+11 &amp;  ":$F$31"),MATCH("FW3",INDIRECT("$B$" &amp; AS39+11 &amp; ":$B$31"),0),5),""))</f>
        <v/>
      </c>
      <c r="AV41" s="337"/>
      <c r="AW41" s="339">
        <f>IF(90000&lt;=AV41,90000,AV41)</f>
        <v>0</v>
      </c>
      <c r="AX41" s="337"/>
      <c r="AY41" s="339">
        <f>IF(10000&lt;=AX41,10000,AX41)</f>
        <v>0</v>
      </c>
      <c r="AZ41" s="341"/>
      <c r="BA41" s="343"/>
      <c r="BB41" s="341"/>
      <c r="BC41" s="345"/>
      <c r="BD41" s="372"/>
      <c r="BE41" s="364"/>
      <c r="BF41" s="307"/>
      <c r="CA41" s="4"/>
      <c r="CB41" s="4"/>
      <c r="CC41" s="4"/>
      <c r="CD41" s="4"/>
      <c r="CE41" s="4"/>
    </row>
    <row r="42" spans="1:83" ht="16.5" customHeight="1">
      <c r="A42" s="465"/>
      <c r="B42" s="525"/>
      <c r="C42" s="483">
        <v>6</v>
      </c>
      <c r="D42" s="484"/>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81"/>
      <c r="AM42" s="492" t="s">
        <v>51</v>
      </c>
      <c r="AN42" s="518">
        <f>COUNTIF($G$32:$AK$32,3)</f>
        <v>0</v>
      </c>
      <c r="AO42" s="521">
        <f>AN42+【6月】月集計表!AO42</f>
        <v>0</v>
      </c>
      <c r="AR42" s="401"/>
      <c r="AS42" s="331"/>
      <c r="AT42" s="349"/>
      <c r="AU42" s="379"/>
      <c r="AV42" s="351"/>
      <c r="AW42" s="339"/>
      <c r="AX42" s="337"/>
      <c r="AY42" s="339"/>
      <c r="AZ42" s="341"/>
      <c r="BA42" s="343"/>
      <c r="BB42" s="341"/>
      <c r="BC42" s="345"/>
      <c r="BD42" s="372"/>
      <c r="BE42" s="364"/>
      <c r="BF42" s="307"/>
      <c r="CA42" s="4"/>
      <c r="CB42" s="4"/>
      <c r="CC42" s="4"/>
      <c r="CD42" s="4"/>
      <c r="CE42" s="4"/>
    </row>
    <row r="43" spans="1:83" ht="16.5" customHeight="1">
      <c r="A43" s="465"/>
      <c r="B43" s="525"/>
      <c r="C43" s="483">
        <v>7</v>
      </c>
      <c r="D43" s="484"/>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81"/>
      <c r="AM43" s="493"/>
      <c r="AN43" s="519"/>
      <c r="AO43" s="522"/>
      <c r="AR43" s="401"/>
      <c r="AS43" s="331" t="str">
        <f ca="1">IF(AS41="","",IFERROR(INDEX(INDIRECT("$B$" &amp; AS41+11 &amp;  ":$F$31"),MATCH("FW3",INDIRECT("$B$" &amp; AS41+11 &amp; ":$B$31"),0),2),""))</f>
        <v/>
      </c>
      <c r="AT43" s="333"/>
      <c r="AU43" s="335" t="str">
        <f ca="1">IF(AS41="","",IFERROR(INDEX(INDIRECT("$B$" &amp; AS41+11 &amp;  ":$F$31"),MATCH("FW3",INDIRECT("$B$" &amp; AS41+11 &amp; ":$B$31"),0),5),""))</f>
        <v/>
      </c>
      <c r="AV43" s="337"/>
      <c r="AW43" s="339">
        <f>IF(90000&lt;=AV43,90000,AV43)</f>
        <v>0</v>
      </c>
      <c r="AX43" s="337"/>
      <c r="AY43" s="339">
        <f>IF(10000&lt;=AX43,10000,AX43)</f>
        <v>0</v>
      </c>
      <c r="AZ43" s="341"/>
      <c r="BA43" s="343"/>
      <c r="BB43" s="341"/>
      <c r="BC43" s="345"/>
      <c r="BD43" s="372"/>
      <c r="BE43" s="364"/>
      <c r="BF43" s="307"/>
      <c r="CA43" s="4"/>
      <c r="CB43" s="4"/>
      <c r="CC43" s="4"/>
      <c r="CD43" s="4"/>
      <c r="CE43" s="4"/>
    </row>
    <row r="44" spans="1:83" ht="17.25" customHeight="1">
      <c r="A44" s="465"/>
      <c r="B44" s="525"/>
      <c r="C44" s="483">
        <v>8</v>
      </c>
      <c r="D44" s="484"/>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81"/>
      <c r="AM44" s="517"/>
      <c r="AN44" s="520"/>
      <c r="AO44" s="523"/>
      <c r="AR44" s="401"/>
      <c r="AS44" s="331"/>
      <c r="AT44" s="349"/>
      <c r="AU44" s="535"/>
      <c r="AV44" s="351"/>
      <c r="AW44" s="339"/>
      <c r="AX44" s="337"/>
      <c r="AY44" s="339"/>
      <c r="AZ44" s="341"/>
      <c r="BA44" s="343"/>
      <c r="BB44" s="341"/>
      <c r="BC44" s="345"/>
      <c r="BD44" s="372"/>
      <c r="BE44" s="364"/>
      <c r="BF44" s="307"/>
      <c r="CA44" s="4"/>
      <c r="CB44" s="4"/>
      <c r="CC44" s="4"/>
      <c r="CD44" s="4"/>
      <c r="CE44" s="4"/>
    </row>
    <row r="45" spans="1:83" ht="17.25" customHeight="1">
      <c r="A45" s="465"/>
      <c r="B45" s="525"/>
      <c r="C45" s="483">
        <v>9</v>
      </c>
      <c r="D45" s="484"/>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81"/>
      <c r="AM45" s="492" t="s">
        <v>52</v>
      </c>
      <c r="AN45" s="495">
        <f>SUM(AN36:AN44)</f>
        <v>0</v>
      </c>
      <c r="AO45" s="498">
        <f>SUM(AO36:AO44)</f>
        <v>0</v>
      </c>
      <c r="AR45" s="401"/>
      <c r="AS45" s="331" t="str">
        <f ca="1">IF(AS43="","",IFERROR(INDEX(INDIRECT("$B$" &amp; AS43+11 &amp;  ":$F$31"),MATCH("FW3",INDIRECT("$B$" &amp; AS43+11 &amp; ":$B$31"),0),2),""))</f>
        <v/>
      </c>
      <c r="AT45" s="333"/>
      <c r="AU45" s="335" t="str">
        <f ca="1">IF(AS43="","",IFERROR(INDEX(INDIRECT("$B$" &amp; AS43+11 &amp;  ":$F$31"),MATCH("FW3",INDIRECT("$B$" &amp; AS43+11 &amp; ":$B$31"),0),5),""))</f>
        <v/>
      </c>
      <c r="AV45" s="337"/>
      <c r="AW45" s="339">
        <f>IF(90000&lt;=AV45,90000,AV45)</f>
        <v>0</v>
      </c>
      <c r="AX45" s="337"/>
      <c r="AY45" s="339">
        <f>IF(10000&lt;=AX45,10000,AX45)</f>
        <v>0</v>
      </c>
      <c r="AZ45" s="341"/>
      <c r="BA45" s="343"/>
      <c r="BB45" s="341"/>
      <c r="BC45" s="345"/>
      <c r="BD45" s="372"/>
      <c r="BE45" s="364"/>
      <c r="BF45" s="307"/>
      <c r="CA45" s="4"/>
      <c r="CB45" s="4"/>
      <c r="CC45" s="4"/>
      <c r="CD45" s="4"/>
      <c r="CE45" s="4"/>
    </row>
    <row r="46" spans="1:83" ht="17.25" customHeight="1">
      <c r="A46" s="465"/>
      <c r="B46" s="525"/>
      <c r="C46" s="483">
        <v>10</v>
      </c>
      <c r="D46" s="484"/>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81"/>
      <c r="AM46" s="493"/>
      <c r="AN46" s="496"/>
      <c r="AO46" s="499"/>
      <c r="AR46" s="401"/>
      <c r="AS46" s="331"/>
      <c r="AT46" s="349"/>
      <c r="AU46" s="535"/>
      <c r="AV46" s="351"/>
      <c r="AW46" s="339"/>
      <c r="AX46" s="337"/>
      <c r="AY46" s="339"/>
      <c r="AZ46" s="341"/>
      <c r="BA46" s="343"/>
      <c r="BB46" s="341"/>
      <c r="BC46" s="345"/>
      <c r="BD46" s="372"/>
      <c r="BE46" s="364"/>
      <c r="BF46" s="307"/>
      <c r="CA46" s="4"/>
      <c r="CB46" s="4"/>
      <c r="CC46" s="4"/>
      <c r="CD46" s="4"/>
      <c r="CE46" s="4"/>
    </row>
    <row r="47" spans="1:83" ht="17.25" customHeight="1" thickBot="1">
      <c r="A47" s="465"/>
      <c r="B47" s="525"/>
      <c r="C47" s="483">
        <v>11</v>
      </c>
      <c r="D47" s="484"/>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82"/>
      <c r="AM47" s="494"/>
      <c r="AN47" s="497"/>
      <c r="AO47" s="500"/>
      <c r="AP47" s="8"/>
      <c r="AQ47" s="8"/>
      <c r="AR47" s="401"/>
      <c r="AS47" s="331" t="str">
        <f ca="1">IF(AS45="","",IFERROR(INDEX(INDIRECT("$B$" &amp; AS45+11 &amp;  ":$F$31"),MATCH("FW3",INDIRECT("$B$" &amp; AS45+11 &amp; ":$B$31"),0),2),""))</f>
        <v/>
      </c>
      <c r="AT47" s="333"/>
      <c r="AU47" s="335" t="str">
        <f ca="1">IF(AS45="","",IFERROR(INDEX(INDIRECT("$B$" &amp; AS45+11 &amp;  ":$F$31"),MATCH("FW3",INDIRECT("$B$" &amp; AS45+11 &amp; ":$B$31"),0),5),""))</f>
        <v/>
      </c>
      <c r="AV47" s="337"/>
      <c r="AW47" s="339">
        <f>IF(90000&lt;=AV47,90000,AV47)</f>
        <v>0</v>
      </c>
      <c r="AX47" s="337"/>
      <c r="AY47" s="339">
        <f>IF(10000&lt;=AX47,10000,AX47)</f>
        <v>0</v>
      </c>
      <c r="AZ47" s="341"/>
      <c r="BA47" s="343"/>
      <c r="BB47" s="341"/>
      <c r="BC47" s="345"/>
      <c r="BD47" s="372"/>
      <c r="BE47" s="364"/>
      <c r="BF47" s="307"/>
    </row>
    <row r="48" spans="1:83" ht="17.25" customHeight="1" thickBot="1">
      <c r="A48" s="465"/>
      <c r="B48" s="525"/>
      <c r="C48" s="483">
        <v>12</v>
      </c>
      <c r="D48" s="484"/>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402"/>
      <c r="AS48" s="332"/>
      <c r="AT48" s="334"/>
      <c r="AU48" s="534"/>
      <c r="AV48" s="338"/>
      <c r="AW48" s="340"/>
      <c r="AX48" s="374"/>
      <c r="AY48" s="340"/>
      <c r="AZ48" s="342"/>
      <c r="BA48" s="344"/>
      <c r="BB48" s="342"/>
      <c r="BC48" s="347"/>
      <c r="BD48" s="373"/>
      <c r="BE48" s="365"/>
      <c r="BF48" s="308"/>
    </row>
    <row r="49" spans="1:58" ht="16.5" customHeight="1">
      <c r="A49" s="465"/>
      <c r="B49" s="525"/>
      <c r="C49" s="483">
        <v>13</v>
      </c>
      <c r="D49" s="484"/>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09" t="s">
        <v>201</v>
      </c>
      <c r="AS49" s="352" t="str">
        <f>IFERROR(INDEX($B$11:$F$31,MATCH("多技能",$B$11:$B$31,0),2),"")</f>
        <v/>
      </c>
      <c r="AT49" s="333"/>
      <c r="AU49" s="335" t="str">
        <f>IFERROR(INDEX($B$11:$F$31,MATCH("多技能",$B$11:$B$31,0),5),"")</f>
        <v/>
      </c>
      <c r="AV49" s="337"/>
      <c r="AW49" s="339">
        <f>IF(90000&lt;=AV49,90000,AV49)</f>
        <v>0</v>
      </c>
      <c r="AX49" s="341"/>
      <c r="AY49" s="343"/>
      <c r="AZ49" s="341"/>
      <c r="BA49" s="343"/>
      <c r="BB49" s="341"/>
      <c r="BC49" s="345"/>
      <c r="BD49" s="343"/>
      <c r="BE49" s="346"/>
      <c r="BF49" s="307"/>
    </row>
    <row r="50" spans="1:58" ht="16.5" customHeight="1" thickBot="1">
      <c r="A50" s="526"/>
      <c r="B50" s="527"/>
      <c r="C50" s="530" t="s">
        <v>53</v>
      </c>
      <c r="D50" s="531"/>
      <c r="E50" s="531"/>
      <c r="F50" s="532"/>
      <c r="G50" s="49">
        <f>COUNTIF(G37:G49,"出")</f>
        <v>0</v>
      </c>
      <c r="H50" s="49">
        <f t="shared" ref="H50:AJ50" si="17">COUNTIF(H37:H49,"出")</f>
        <v>0</v>
      </c>
      <c r="I50" s="49">
        <f t="shared" si="17"/>
        <v>0</v>
      </c>
      <c r="J50" s="49">
        <f t="shared" si="17"/>
        <v>0</v>
      </c>
      <c r="K50" s="49">
        <f t="shared" si="17"/>
        <v>0</v>
      </c>
      <c r="L50" s="49">
        <f t="shared" si="17"/>
        <v>0</v>
      </c>
      <c r="M50" s="49">
        <f t="shared" si="17"/>
        <v>0</v>
      </c>
      <c r="N50" s="49">
        <f t="shared" si="17"/>
        <v>0</v>
      </c>
      <c r="O50" s="49">
        <f t="shared" si="17"/>
        <v>0</v>
      </c>
      <c r="P50" s="49">
        <f t="shared" si="17"/>
        <v>0</v>
      </c>
      <c r="Q50" s="49">
        <f t="shared" si="17"/>
        <v>0</v>
      </c>
      <c r="R50" s="49">
        <f t="shared" si="17"/>
        <v>0</v>
      </c>
      <c r="S50" s="49">
        <f t="shared" si="17"/>
        <v>0</v>
      </c>
      <c r="T50" s="49">
        <f t="shared" si="17"/>
        <v>0</v>
      </c>
      <c r="U50" s="49">
        <f t="shared" si="17"/>
        <v>0</v>
      </c>
      <c r="V50" s="49">
        <f t="shared" si="17"/>
        <v>0</v>
      </c>
      <c r="W50" s="49">
        <f t="shared" si="17"/>
        <v>0</v>
      </c>
      <c r="X50" s="49">
        <f t="shared" si="17"/>
        <v>0</v>
      </c>
      <c r="Y50" s="49">
        <f t="shared" si="17"/>
        <v>0</v>
      </c>
      <c r="Z50" s="49">
        <f t="shared" si="17"/>
        <v>0</v>
      </c>
      <c r="AA50" s="49">
        <f t="shared" si="17"/>
        <v>0</v>
      </c>
      <c r="AB50" s="49">
        <f t="shared" si="17"/>
        <v>0</v>
      </c>
      <c r="AC50" s="49">
        <f t="shared" si="17"/>
        <v>0</v>
      </c>
      <c r="AD50" s="49">
        <f t="shared" si="17"/>
        <v>0</v>
      </c>
      <c r="AE50" s="49">
        <f t="shared" si="17"/>
        <v>0</v>
      </c>
      <c r="AF50" s="49">
        <f t="shared" si="17"/>
        <v>0</v>
      </c>
      <c r="AG50" s="49">
        <f t="shared" si="17"/>
        <v>0</v>
      </c>
      <c r="AH50" s="49">
        <f t="shared" si="17"/>
        <v>0</v>
      </c>
      <c r="AI50" s="49">
        <f t="shared" si="17"/>
        <v>0</v>
      </c>
      <c r="AJ50" s="49">
        <f t="shared" si="17"/>
        <v>0</v>
      </c>
      <c r="AK50" s="49">
        <f t="shared" ref="AK50" si="18">COUNTIF(AK37:AK49,"出")</f>
        <v>0</v>
      </c>
      <c r="AL50" s="68"/>
      <c r="AM50" s="46"/>
      <c r="AN50" s="46"/>
      <c r="AO50" s="46"/>
      <c r="AP50" s="46"/>
      <c r="AQ50" s="46"/>
      <c r="AR50" s="310"/>
      <c r="AS50" s="353"/>
      <c r="AT50" s="349"/>
      <c r="AU50" s="535"/>
      <c r="AV50" s="351"/>
      <c r="AW50" s="339"/>
      <c r="AX50" s="341"/>
      <c r="AY50" s="343"/>
      <c r="AZ50" s="341"/>
      <c r="BA50" s="343"/>
      <c r="BB50" s="341"/>
      <c r="BC50" s="345"/>
      <c r="BD50" s="343"/>
      <c r="BE50" s="346"/>
      <c r="BF50" s="307"/>
    </row>
    <row r="51" spans="1:58" ht="16.5" customHeight="1">
      <c r="AL51" s="46"/>
      <c r="AM51" s="46"/>
      <c r="AN51" s="46"/>
      <c r="AO51" s="46"/>
      <c r="AP51" s="13"/>
      <c r="AQ51" s="13"/>
      <c r="AR51" s="310"/>
      <c r="AS51" s="331" t="str">
        <f ca="1">IF(AS49="","",IFERROR(INDEX(INDIRECT("$B$" &amp; AS49+11 &amp;  ":$F$31"),MATCH("多技能",INDIRECT("$B$" &amp; AS49+11 &amp; ":$B$31"),0),2),""))</f>
        <v/>
      </c>
      <c r="AT51" s="333"/>
      <c r="AU51" s="335" t="str">
        <f ca="1">IF(AS49="","",IFERROR(INDEX(INDIRECT("$B$" &amp; AS49+11 &amp;  ":$F$31"),MATCH("多技能",INDIRECT("$B$" &amp; AS49+11 &amp; ":$B$31"),0),5),""))</f>
        <v/>
      </c>
      <c r="AV51" s="337"/>
      <c r="AW51" s="339">
        <f>IF(90000&lt;=AV51,90000,AV51)</f>
        <v>0</v>
      </c>
      <c r="AX51" s="341"/>
      <c r="AY51" s="343"/>
      <c r="AZ51" s="341"/>
      <c r="BA51" s="343"/>
      <c r="BB51" s="341"/>
      <c r="BC51" s="345"/>
      <c r="BD51" s="343"/>
      <c r="BE51" s="346"/>
      <c r="BF51" s="307"/>
    </row>
    <row r="52" spans="1:58" ht="16.5" customHeight="1">
      <c r="A52" s="501" t="s">
        <v>54</v>
      </c>
      <c r="B52" s="502"/>
      <c r="C52" s="502"/>
      <c r="D52" s="502"/>
      <c r="E52" s="503"/>
      <c r="F52" s="50" t="s">
        <v>55</v>
      </c>
      <c r="G52" s="51" t="s">
        <v>31</v>
      </c>
      <c r="H52" s="51" t="s">
        <v>29</v>
      </c>
      <c r="I52" s="51" t="s">
        <v>30</v>
      </c>
      <c r="J52" s="51" t="s">
        <v>56</v>
      </c>
      <c r="K52" s="51" t="s">
        <v>57</v>
      </c>
      <c r="L52" s="51" t="s">
        <v>58</v>
      </c>
      <c r="M52" s="51" t="s">
        <v>59</v>
      </c>
      <c r="N52" s="51" t="s">
        <v>60</v>
      </c>
      <c r="O52" s="51" t="s">
        <v>61</v>
      </c>
      <c r="P52" s="51" t="s">
        <v>62</v>
      </c>
      <c r="Q52" s="51" t="s">
        <v>63</v>
      </c>
      <c r="R52" s="51" t="s">
        <v>64</v>
      </c>
      <c r="S52" s="51" t="s">
        <v>65</v>
      </c>
      <c r="T52" s="51" t="s">
        <v>66</v>
      </c>
      <c r="U52" s="51" t="s">
        <v>67</v>
      </c>
      <c r="V52" s="51" t="s">
        <v>68</v>
      </c>
      <c r="W52" s="485" t="s">
        <v>69</v>
      </c>
      <c r="X52" s="486"/>
      <c r="Y52" s="487"/>
      <c r="AL52" s="46"/>
      <c r="AM52" s="46"/>
      <c r="AN52" s="46"/>
      <c r="AO52" s="46"/>
      <c r="AP52" s="46"/>
      <c r="AQ52" s="46"/>
      <c r="AR52" s="310"/>
      <c r="AS52" s="331"/>
      <c r="AT52" s="349"/>
      <c r="AU52" s="535"/>
      <c r="AV52" s="351"/>
      <c r="AW52" s="339"/>
      <c r="AX52" s="341"/>
      <c r="AY52" s="343"/>
      <c r="AZ52" s="341"/>
      <c r="BA52" s="343"/>
      <c r="BB52" s="341"/>
      <c r="BC52" s="345"/>
      <c r="BD52" s="343"/>
      <c r="BE52" s="346"/>
      <c r="BF52" s="307"/>
    </row>
    <row r="53" spans="1:58" ht="16.5" customHeight="1">
      <c r="A53" s="504"/>
      <c r="B53" s="505"/>
      <c r="C53" s="505"/>
      <c r="D53" s="505"/>
      <c r="E53" s="506"/>
      <c r="F53" s="50" t="s">
        <v>70</v>
      </c>
      <c r="G53" s="52"/>
      <c r="H53" s="52"/>
      <c r="I53" s="52"/>
      <c r="J53" s="52"/>
      <c r="K53" s="52"/>
      <c r="L53" s="52"/>
      <c r="M53" s="52"/>
      <c r="N53" s="52"/>
      <c r="O53" s="52"/>
      <c r="P53" s="52"/>
      <c r="Q53" s="52"/>
      <c r="R53" s="52"/>
      <c r="S53" s="52"/>
      <c r="T53" s="52"/>
      <c r="U53" s="52"/>
      <c r="V53" s="52"/>
      <c r="W53" s="488">
        <f>SUM(G53:S53)</f>
        <v>0</v>
      </c>
      <c r="X53" s="489"/>
      <c r="Y53" s="490"/>
      <c r="AL53" s="46"/>
      <c r="AM53" s="46"/>
      <c r="AN53" s="46"/>
      <c r="AO53" s="46"/>
      <c r="AP53" s="46"/>
      <c r="AQ53" s="46"/>
      <c r="AR53" s="310"/>
      <c r="AS53" s="331" t="str">
        <f ca="1">IF(AS51="","",IFERROR(INDEX(INDIRECT("$B$" &amp; AS51+11 &amp;  ":$F$31"),MATCH("多技能",INDIRECT("$B$" &amp; AS51+11 &amp; ":$B$31"),0),2),""))</f>
        <v/>
      </c>
      <c r="AT53" s="333"/>
      <c r="AU53" s="335" t="str">
        <f ca="1">IF(AS51="","",IFERROR(INDEX(INDIRECT("$B$" &amp; AS51+11 &amp;  ":$F$31"),MATCH("多技能",INDIRECT("$B$" &amp; AS51+11 &amp; ":$B$31"),0),5),""))</f>
        <v/>
      </c>
      <c r="AV53" s="337"/>
      <c r="AW53" s="339">
        <f>IF(90000&lt;=AV53,90000,AV53)</f>
        <v>0</v>
      </c>
      <c r="AX53" s="341"/>
      <c r="AY53" s="343"/>
      <c r="AZ53" s="341"/>
      <c r="BA53" s="343"/>
      <c r="BB53" s="341"/>
      <c r="BC53" s="345"/>
      <c r="BD53" s="343"/>
      <c r="BE53" s="346"/>
      <c r="BF53" s="307"/>
    </row>
    <row r="54" spans="1:58" ht="16.5" customHeight="1" thickBot="1">
      <c r="A54" s="504"/>
      <c r="B54" s="505"/>
      <c r="C54" s="505"/>
      <c r="D54" s="505"/>
      <c r="E54" s="506"/>
      <c r="F54" s="5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88">
        <f>SUM(G54:S54)</f>
        <v>0</v>
      </c>
      <c r="X54" s="489"/>
      <c r="Y54" s="490"/>
      <c r="AO54" s="35"/>
      <c r="AP54" s="13"/>
      <c r="AQ54" s="13"/>
      <c r="AR54" s="311"/>
      <c r="AS54" s="332"/>
      <c r="AT54" s="334"/>
      <c r="AU54" s="534"/>
      <c r="AV54" s="338"/>
      <c r="AW54" s="340"/>
      <c r="AX54" s="342"/>
      <c r="AY54" s="344"/>
      <c r="AZ54" s="342"/>
      <c r="BA54" s="344"/>
      <c r="BB54" s="342"/>
      <c r="BC54" s="347"/>
      <c r="BD54" s="344"/>
      <c r="BE54" s="348"/>
      <c r="BF54" s="308"/>
    </row>
    <row r="55" spans="1:58" ht="16.5" customHeight="1">
      <c r="A55" s="507"/>
      <c r="B55" s="508"/>
      <c r="C55" s="508"/>
      <c r="D55" s="508"/>
      <c r="E55" s="509"/>
      <c r="F55" s="54" t="s">
        <v>72</v>
      </c>
      <c r="G55" s="124">
        <f>G54+【6月】月集計表!G55</f>
        <v>0</v>
      </c>
      <c r="H55" s="124">
        <f>H54+【6月】月集計表!H55</f>
        <v>0</v>
      </c>
      <c r="I55" s="124">
        <f>I54+【6月】月集計表!I55</f>
        <v>0</v>
      </c>
      <c r="J55" s="124">
        <f>J54+【6月】月集計表!J55</f>
        <v>0</v>
      </c>
      <c r="K55" s="124">
        <f>K54+【6月】月集計表!K55</f>
        <v>0</v>
      </c>
      <c r="L55" s="124">
        <f>L54+【6月】月集計表!L55</f>
        <v>0</v>
      </c>
      <c r="M55" s="124">
        <f>M54+【6月】月集計表!M55</f>
        <v>0</v>
      </c>
      <c r="N55" s="124">
        <f>N54+【6月】月集計表!N55</f>
        <v>0</v>
      </c>
      <c r="O55" s="124">
        <f>O54+【6月】月集計表!O55</f>
        <v>0</v>
      </c>
      <c r="P55" s="124">
        <f>P54+【6月】月集計表!P55</f>
        <v>0</v>
      </c>
      <c r="Q55" s="124">
        <f>Q54+【6月】月集計表!Q55</f>
        <v>0</v>
      </c>
      <c r="R55" s="124">
        <f>R54+【6月】月集計表!R55</f>
        <v>0</v>
      </c>
      <c r="S55" s="124">
        <f>S54+【6月】月集計表!S55</f>
        <v>0</v>
      </c>
      <c r="T55" s="124">
        <f>T54+【6月】月集計表!T55</f>
        <v>0</v>
      </c>
      <c r="U55" s="124">
        <f>U54+【6月】月集計表!U55</f>
        <v>0</v>
      </c>
      <c r="V55" s="124">
        <f>V54+【6月】月集計表!V55</f>
        <v>0</v>
      </c>
      <c r="W55" s="491">
        <f>SUM(G55:S55)</f>
        <v>0</v>
      </c>
      <c r="X55" s="491"/>
      <c r="Y55" s="491"/>
      <c r="Z55" s="4" t="s">
        <v>73</v>
      </c>
      <c r="AO55" s="35"/>
      <c r="AP55" s="13"/>
      <c r="AQ55" s="13"/>
      <c r="AR55" s="314" t="s">
        <v>203</v>
      </c>
      <c r="AS55" s="315"/>
      <c r="AT55" s="316"/>
      <c r="AU55" s="320"/>
      <c r="AV55" s="322">
        <f>SUM(AV9:AV18,AV49:AV54)</f>
        <v>0</v>
      </c>
      <c r="AW55" s="324">
        <f t="shared" ref="AW55:BE55" si="19">SUM(AW9:AW18,AW49:AW54)</f>
        <v>0</v>
      </c>
      <c r="AX55" s="322">
        <f t="shared" si="19"/>
        <v>0</v>
      </c>
      <c r="AY55" s="324">
        <f t="shared" si="19"/>
        <v>0</v>
      </c>
      <c r="AZ55" s="322">
        <f t="shared" si="19"/>
        <v>0</v>
      </c>
      <c r="BA55" s="324">
        <f t="shared" si="19"/>
        <v>0</v>
      </c>
      <c r="BB55" s="322">
        <f t="shared" si="19"/>
        <v>0</v>
      </c>
      <c r="BC55" s="326">
        <f t="shared" si="19"/>
        <v>0</v>
      </c>
      <c r="BD55" s="324">
        <f t="shared" si="19"/>
        <v>0</v>
      </c>
      <c r="BE55" s="322">
        <f t="shared" si="19"/>
        <v>0</v>
      </c>
      <c r="BF55" s="329"/>
    </row>
    <row r="56" spans="1:58" ht="13.5" customHeight="1" thickBot="1">
      <c r="AO56" s="13"/>
      <c r="AP56" s="13"/>
      <c r="AQ56" s="13"/>
      <c r="AR56" s="317"/>
      <c r="AS56" s="318"/>
      <c r="AT56" s="319"/>
      <c r="AU56" s="321"/>
      <c r="AV56" s="323"/>
      <c r="AW56" s="325"/>
      <c r="AX56" s="323"/>
      <c r="AY56" s="325"/>
      <c r="AZ56" s="323"/>
      <c r="BA56" s="325"/>
      <c r="BB56" s="323"/>
      <c r="BC56" s="327"/>
      <c r="BD56" s="325"/>
      <c r="BE56" s="328"/>
      <c r="BF56" s="330"/>
    </row>
    <row r="57" spans="1:58" ht="13.5" customHeight="1">
      <c r="AO57" s="55"/>
      <c r="AP57" s="55"/>
      <c r="AQ57" s="55"/>
      <c r="AR57" s="366" t="s">
        <v>204</v>
      </c>
      <c r="AS57" s="367"/>
      <c r="AT57" s="368"/>
      <c r="AU57" s="320"/>
      <c r="AV57" s="322">
        <f>SUM(AV19:AV48)</f>
        <v>0</v>
      </c>
      <c r="AW57" s="324">
        <f t="shared" ref="AW57:BE57" si="20">SUM(AW19:AW48)</f>
        <v>0</v>
      </c>
      <c r="AX57" s="322">
        <f t="shared" si="20"/>
        <v>0</v>
      </c>
      <c r="AY57" s="324">
        <f t="shared" si="20"/>
        <v>0</v>
      </c>
      <c r="AZ57" s="322">
        <f t="shared" si="20"/>
        <v>0</v>
      </c>
      <c r="BA57" s="324">
        <f t="shared" si="20"/>
        <v>0</v>
      </c>
      <c r="BB57" s="322">
        <f t="shared" si="20"/>
        <v>0</v>
      </c>
      <c r="BC57" s="326">
        <f t="shared" si="20"/>
        <v>0</v>
      </c>
      <c r="BD57" s="324">
        <f t="shared" si="20"/>
        <v>0</v>
      </c>
      <c r="BE57" s="322">
        <f t="shared" si="20"/>
        <v>0</v>
      </c>
      <c r="BF57" s="329"/>
    </row>
    <row r="58" spans="1:58" ht="13.5" customHeight="1" thickBot="1">
      <c r="AO58" s="55"/>
      <c r="AP58" s="55"/>
      <c r="AQ58" s="55"/>
      <c r="AR58" s="369"/>
      <c r="AS58" s="370"/>
      <c r="AT58" s="371"/>
      <c r="AU58" s="321"/>
      <c r="AV58" s="323"/>
      <c r="AW58" s="325"/>
      <c r="AX58" s="323"/>
      <c r="AY58" s="325"/>
      <c r="AZ58" s="323"/>
      <c r="BA58" s="325"/>
      <c r="BB58" s="323"/>
      <c r="BC58" s="327"/>
      <c r="BD58" s="325"/>
      <c r="BE58" s="328"/>
      <c r="BF58" s="330"/>
    </row>
    <row r="59" spans="1:58" ht="13.5" customHeight="1">
      <c r="AO59" s="55"/>
      <c r="AP59" s="55"/>
      <c r="AQ59" s="55"/>
      <c r="AR59" s="360" t="s">
        <v>137</v>
      </c>
      <c r="AS59" s="361"/>
      <c r="AT59" s="361"/>
      <c r="AU59" s="90"/>
      <c r="AV59" s="91">
        <f t="shared" ref="AV59:BE59" si="21">SUM(AV9:AV18)</f>
        <v>0</v>
      </c>
      <c r="AW59" s="92">
        <f t="shared" si="21"/>
        <v>0</v>
      </c>
      <c r="AX59" s="93">
        <f t="shared" si="21"/>
        <v>0</v>
      </c>
      <c r="AY59" s="94">
        <f t="shared" si="21"/>
        <v>0</v>
      </c>
      <c r="AZ59" s="91">
        <f t="shared" si="21"/>
        <v>0</v>
      </c>
      <c r="BA59" s="92">
        <f t="shared" si="21"/>
        <v>0</v>
      </c>
      <c r="BB59" s="91">
        <f t="shared" si="21"/>
        <v>0</v>
      </c>
      <c r="BC59" s="95">
        <f t="shared" si="21"/>
        <v>0</v>
      </c>
      <c r="BD59" s="94">
        <f t="shared" si="21"/>
        <v>0</v>
      </c>
      <c r="BE59" s="96">
        <f t="shared" si="21"/>
        <v>0</v>
      </c>
      <c r="BF59" s="97"/>
    </row>
    <row r="60" spans="1:58" ht="13.5" customHeight="1">
      <c r="AO60" s="55"/>
      <c r="AP60" s="55"/>
      <c r="AQ60" s="55"/>
      <c r="AR60" s="362" t="s">
        <v>196</v>
      </c>
      <c r="AS60" s="363"/>
      <c r="AT60" s="363"/>
      <c r="AU60" s="98"/>
      <c r="AV60" s="99">
        <f t="shared" ref="AV60:BE60" si="22">SUM(AV19:AV28)</f>
        <v>0</v>
      </c>
      <c r="AW60" s="100">
        <f t="shared" si="22"/>
        <v>0</v>
      </c>
      <c r="AX60" s="99">
        <f t="shared" si="22"/>
        <v>0</v>
      </c>
      <c r="AY60" s="100">
        <f t="shared" si="22"/>
        <v>0</v>
      </c>
      <c r="AZ60" s="99">
        <f t="shared" si="22"/>
        <v>0</v>
      </c>
      <c r="BA60" s="100">
        <f t="shared" si="22"/>
        <v>0</v>
      </c>
      <c r="BB60" s="99">
        <f t="shared" si="22"/>
        <v>0</v>
      </c>
      <c r="BC60" s="101">
        <f t="shared" si="22"/>
        <v>0</v>
      </c>
      <c r="BD60" s="100">
        <f t="shared" si="22"/>
        <v>0</v>
      </c>
      <c r="BE60" s="102">
        <f t="shared" si="22"/>
        <v>0</v>
      </c>
      <c r="BF60" s="103"/>
    </row>
    <row r="61" spans="1:58" ht="13.5" customHeight="1">
      <c r="AO61" s="55"/>
      <c r="AP61" s="55"/>
      <c r="AQ61" s="55"/>
      <c r="AR61" s="362" t="s">
        <v>197</v>
      </c>
      <c r="AS61" s="363"/>
      <c r="AT61" s="363"/>
      <c r="AU61" s="98"/>
      <c r="AV61" s="99">
        <f t="shared" ref="AV61:BE61" si="23">SUM(AV29:AV38)</f>
        <v>0</v>
      </c>
      <c r="AW61" s="100">
        <f t="shared" si="23"/>
        <v>0</v>
      </c>
      <c r="AX61" s="99">
        <f t="shared" si="23"/>
        <v>0</v>
      </c>
      <c r="AY61" s="100">
        <f t="shared" si="23"/>
        <v>0</v>
      </c>
      <c r="AZ61" s="104">
        <f t="shared" si="23"/>
        <v>0</v>
      </c>
      <c r="BA61" s="105">
        <f t="shared" si="23"/>
        <v>0</v>
      </c>
      <c r="BB61" s="104">
        <f t="shared" si="23"/>
        <v>0</v>
      </c>
      <c r="BC61" s="106">
        <f t="shared" si="23"/>
        <v>0</v>
      </c>
      <c r="BD61" s="100">
        <f t="shared" si="23"/>
        <v>0</v>
      </c>
      <c r="BE61" s="102">
        <f t="shared" si="23"/>
        <v>0</v>
      </c>
      <c r="BF61" s="103"/>
    </row>
    <row r="62" spans="1:58" ht="13.5" customHeight="1">
      <c r="AO62" s="55"/>
      <c r="AP62" s="55"/>
      <c r="AQ62" s="55"/>
      <c r="AR62" s="362" t="s">
        <v>198</v>
      </c>
      <c r="AS62" s="363"/>
      <c r="AT62" s="363"/>
      <c r="AU62" s="98"/>
      <c r="AV62" s="99">
        <f t="shared" ref="AV62:BE62" si="24">SUM(AV39:AV48)</f>
        <v>0</v>
      </c>
      <c r="AW62" s="293">
        <f t="shared" si="24"/>
        <v>0</v>
      </c>
      <c r="AX62" s="99">
        <f t="shared" si="24"/>
        <v>0</v>
      </c>
      <c r="AY62" s="293">
        <f t="shared" si="24"/>
        <v>0</v>
      </c>
      <c r="AZ62" s="104">
        <f t="shared" si="24"/>
        <v>0</v>
      </c>
      <c r="BA62" s="105">
        <f t="shared" si="24"/>
        <v>0</v>
      </c>
      <c r="BB62" s="104">
        <f t="shared" si="24"/>
        <v>0</v>
      </c>
      <c r="BC62" s="106">
        <f t="shared" si="24"/>
        <v>0</v>
      </c>
      <c r="BD62" s="293">
        <f t="shared" si="24"/>
        <v>0</v>
      </c>
      <c r="BE62" s="102">
        <f t="shared" si="24"/>
        <v>0</v>
      </c>
      <c r="BF62" s="103"/>
    </row>
    <row r="63" spans="1:58" ht="13.5" customHeight="1" thickBot="1">
      <c r="AO63" s="55"/>
      <c r="AP63" s="55"/>
      <c r="AQ63" s="55"/>
      <c r="AR63" s="312" t="s">
        <v>202</v>
      </c>
      <c r="AS63" s="313"/>
      <c r="AT63" s="313"/>
      <c r="AU63" s="107"/>
      <c r="AV63" s="108">
        <f>SUM(AV49:AV54)</f>
        <v>0</v>
      </c>
      <c r="AW63" s="294">
        <f>SUM(AW49:AW54)</f>
        <v>0</v>
      </c>
      <c r="AX63" s="109">
        <f>SUM(AX49:AX54)</f>
        <v>0</v>
      </c>
      <c r="AY63" s="110">
        <f>SUM(AY49:AY54)</f>
        <v>0</v>
      </c>
      <c r="AZ63" s="109">
        <f t="shared" ref="AZ63:BE63" si="25">SUM(AZ49:AZ54)</f>
        <v>0</v>
      </c>
      <c r="BA63" s="110">
        <f t="shared" si="25"/>
        <v>0</v>
      </c>
      <c r="BB63" s="109">
        <f t="shared" si="25"/>
        <v>0</v>
      </c>
      <c r="BC63" s="111">
        <f t="shared" si="25"/>
        <v>0</v>
      </c>
      <c r="BD63" s="110">
        <f t="shared" si="25"/>
        <v>0</v>
      </c>
      <c r="BE63" s="301">
        <f t="shared" si="25"/>
        <v>0</v>
      </c>
      <c r="BF63" s="112"/>
    </row>
    <row r="64" spans="1:58"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94</v>
      </c>
      <c r="L77" s="56" t="s">
        <v>95</v>
      </c>
      <c r="U77" s="56"/>
      <c r="V77" s="56"/>
    </row>
    <row r="78" spans="11:43" ht="13.5" hidden="1" customHeight="1">
      <c r="K78" s="56" t="s">
        <v>96</v>
      </c>
      <c r="L78" s="56" t="s">
        <v>97</v>
      </c>
      <c r="U78" s="56"/>
      <c r="V78" s="56"/>
    </row>
    <row r="79" spans="11:43" ht="13.5" hidden="1" customHeight="1">
      <c r="K79" s="56" t="s">
        <v>98</v>
      </c>
      <c r="L79" s="56" t="s">
        <v>99</v>
      </c>
      <c r="U79" s="56"/>
      <c r="V79" s="56"/>
    </row>
    <row r="80" spans="11:43" ht="13.5" hidden="1" customHeight="1">
      <c r="K80" s="56" t="s">
        <v>100</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92" t="s">
        <v>37</v>
      </c>
    </row>
    <row r="91" spans="5:37" ht="13.5" hidden="1" customHeight="1">
      <c r="E91" s="51" t="s">
        <v>31</v>
      </c>
      <c r="F91" s="53">
        <f t="shared" ref="F91:AJ91" si="26">IF(COUNTIF(G$11:G$30,$E91)=0,0,1)</f>
        <v>0</v>
      </c>
      <c r="G91" s="53">
        <f t="shared" si="26"/>
        <v>0</v>
      </c>
      <c r="H91" s="53">
        <f t="shared" si="26"/>
        <v>0</v>
      </c>
      <c r="I91" s="53">
        <f t="shared" si="26"/>
        <v>0</v>
      </c>
      <c r="J91" s="53">
        <f t="shared" si="26"/>
        <v>0</v>
      </c>
      <c r="K91" s="53">
        <f t="shared" si="26"/>
        <v>0</v>
      </c>
      <c r="L91" s="53">
        <f t="shared" si="26"/>
        <v>0</v>
      </c>
      <c r="M91" s="53">
        <f t="shared" si="26"/>
        <v>0</v>
      </c>
      <c r="N91" s="53">
        <f t="shared" si="26"/>
        <v>0</v>
      </c>
      <c r="O91" s="53">
        <f t="shared" si="26"/>
        <v>0</v>
      </c>
      <c r="P91" s="53">
        <f t="shared" si="26"/>
        <v>0</v>
      </c>
      <c r="Q91" s="53">
        <f t="shared" si="26"/>
        <v>0</v>
      </c>
      <c r="R91" s="53">
        <f t="shared" si="26"/>
        <v>0</v>
      </c>
      <c r="S91" s="53">
        <f t="shared" si="26"/>
        <v>0</v>
      </c>
      <c r="T91" s="53">
        <f t="shared" si="26"/>
        <v>0</v>
      </c>
      <c r="U91" s="53">
        <f t="shared" si="26"/>
        <v>0</v>
      </c>
      <c r="V91" s="53">
        <f t="shared" si="26"/>
        <v>0</v>
      </c>
      <c r="W91" s="53">
        <f t="shared" si="26"/>
        <v>0</v>
      </c>
      <c r="X91" s="53">
        <f t="shared" si="26"/>
        <v>0</v>
      </c>
      <c r="Y91" s="53">
        <f t="shared" si="26"/>
        <v>0</v>
      </c>
      <c r="Z91" s="53">
        <f t="shared" si="26"/>
        <v>0</v>
      </c>
      <c r="AA91" s="53">
        <f t="shared" si="26"/>
        <v>0</v>
      </c>
      <c r="AB91" s="53">
        <f t="shared" si="26"/>
        <v>0</v>
      </c>
      <c r="AC91" s="53">
        <f t="shared" si="26"/>
        <v>0</v>
      </c>
      <c r="AD91" s="53">
        <f t="shared" si="26"/>
        <v>0</v>
      </c>
      <c r="AE91" s="53">
        <f t="shared" si="26"/>
        <v>0</v>
      </c>
      <c r="AF91" s="53">
        <f t="shared" si="26"/>
        <v>0</v>
      </c>
      <c r="AG91" s="53">
        <f t="shared" si="26"/>
        <v>0</v>
      </c>
      <c r="AH91" s="53">
        <f t="shared" si="26"/>
        <v>0</v>
      </c>
      <c r="AI91" s="53">
        <f t="shared" si="26"/>
        <v>0</v>
      </c>
      <c r="AJ91" s="53">
        <f t="shared" si="26"/>
        <v>0</v>
      </c>
      <c r="AK91" s="53">
        <f>COUNTIF(F91:AJ91,1)</f>
        <v>0</v>
      </c>
    </row>
    <row r="92" spans="5:37" ht="13.5" hidden="1" customHeight="1">
      <c r="E92" s="51" t="s">
        <v>29</v>
      </c>
      <c r="F92" s="53">
        <f t="shared" ref="F92:AJ92" si="27">IF(COUNTIF(G$11:G$30,$E92)=0,0,1)</f>
        <v>0</v>
      </c>
      <c r="G92" s="53">
        <f t="shared" si="27"/>
        <v>0</v>
      </c>
      <c r="H92" s="53">
        <f t="shared" si="27"/>
        <v>0</v>
      </c>
      <c r="I92" s="53">
        <f t="shared" si="27"/>
        <v>0</v>
      </c>
      <c r="J92" s="53">
        <f t="shared" si="27"/>
        <v>0</v>
      </c>
      <c r="K92" s="53">
        <f t="shared" si="27"/>
        <v>0</v>
      </c>
      <c r="L92" s="53">
        <f t="shared" si="27"/>
        <v>0</v>
      </c>
      <c r="M92" s="53">
        <f t="shared" si="27"/>
        <v>0</v>
      </c>
      <c r="N92" s="53">
        <f t="shared" si="27"/>
        <v>0</v>
      </c>
      <c r="O92" s="53">
        <f t="shared" si="27"/>
        <v>0</v>
      </c>
      <c r="P92" s="53">
        <f t="shared" si="27"/>
        <v>0</v>
      </c>
      <c r="Q92" s="53">
        <f t="shared" si="27"/>
        <v>0</v>
      </c>
      <c r="R92" s="53">
        <f t="shared" si="27"/>
        <v>0</v>
      </c>
      <c r="S92" s="53">
        <f t="shared" si="27"/>
        <v>0</v>
      </c>
      <c r="T92" s="53">
        <f t="shared" si="27"/>
        <v>0</v>
      </c>
      <c r="U92" s="53">
        <f t="shared" si="27"/>
        <v>0</v>
      </c>
      <c r="V92" s="53">
        <f t="shared" si="27"/>
        <v>0</v>
      </c>
      <c r="W92" s="53">
        <f t="shared" si="27"/>
        <v>0</v>
      </c>
      <c r="X92" s="53">
        <f t="shared" si="27"/>
        <v>0</v>
      </c>
      <c r="Y92" s="53">
        <f t="shared" si="27"/>
        <v>0</v>
      </c>
      <c r="Z92" s="53">
        <f t="shared" si="27"/>
        <v>0</v>
      </c>
      <c r="AA92" s="53">
        <f t="shared" si="27"/>
        <v>0</v>
      </c>
      <c r="AB92" s="53">
        <f t="shared" si="27"/>
        <v>0</v>
      </c>
      <c r="AC92" s="53">
        <f t="shared" si="27"/>
        <v>0</v>
      </c>
      <c r="AD92" s="53">
        <f t="shared" si="27"/>
        <v>0</v>
      </c>
      <c r="AE92" s="53">
        <f t="shared" si="27"/>
        <v>0</v>
      </c>
      <c r="AF92" s="53">
        <f t="shared" si="27"/>
        <v>0</v>
      </c>
      <c r="AG92" s="53">
        <f t="shared" si="27"/>
        <v>0</v>
      </c>
      <c r="AH92" s="53">
        <f t="shared" si="27"/>
        <v>0</v>
      </c>
      <c r="AI92" s="53">
        <f t="shared" si="27"/>
        <v>0</v>
      </c>
      <c r="AJ92" s="53">
        <f t="shared" si="27"/>
        <v>0</v>
      </c>
      <c r="AK92" s="53">
        <f t="shared" ref="AK92:AK106" si="28">COUNTIF(F92:AJ92,1)</f>
        <v>0</v>
      </c>
    </row>
    <row r="93" spans="5:37" ht="13.5" hidden="1" customHeight="1">
      <c r="E93" s="51" t="s">
        <v>30</v>
      </c>
      <c r="F93" s="53">
        <f t="shared" ref="F93:AJ93" si="29">IF(COUNTIF(G$11:G$30,$E93)=0,0,1)</f>
        <v>0</v>
      </c>
      <c r="G93" s="53">
        <f t="shared" si="29"/>
        <v>0</v>
      </c>
      <c r="H93" s="53">
        <f t="shared" si="29"/>
        <v>0</v>
      </c>
      <c r="I93" s="53">
        <f t="shared" si="29"/>
        <v>0</v>
      </c>
      <c r="J93" s="53">
        <f t="shared" si="29"/>
        <v>0</v>
      </c>
      <c r="K93" s="53">
        <f t="shared" si="29"/>
        <v>0</v>
      </c>
      <c r="L93" s="53">
        <f t="shared" si="29"/>
        <v>0</v>
      </c>
      <c r="M93" s="53">
        <f t="shared" si="29"/>
        <v>0</v>
      </c>
      <c r="N93" s="53">
        <f t="shared" si="29"/>
        <v>0</v>
      </c>
      <c r="O93" s="53">
        <f t="shared" si="29"/>
        <v>0</v>
      </c>
      <c r="P93" s="53">
        <f t="shared" si="29"/>
        <v>0</v>
      </c>
      <c r="Q93" s="53">
        <f t="shared" si="29"/>
        <v>0</v>
      </c>
      <c r="R93" s="53">
        <f t="shared" si="29"/>
        <v>0</v>
      </c>
      <c r="S93" s="53">
        <f t="shared" si="29"/>
        <v>0</v>
      </c>
      <c r="T93" s="53">
        <f t="shared" si="29"/>
        <v>0</v>
      </c>
      <c r="U93" s="53">
        <f t="shared" si="29"/>
        <v>0</v>
      </c>
      <c r="V93" s="53">
        <f t="shared" si="29"/>
        <v>0</v>
      </c>
      <c r="W93" s="53">
        <f t="shared" si="29"/>
        <v>0</v>
      </c>
      <c r="X93" s="53">
        <f t="shared" si="29"/>
        <v>0</v>
      </c>
      <c r="Y93" s="53">
        <f t="shared" si="29"/>
        <v>0</v>
      </c>
      <c r="Z93" s="53">
        <f t="shared" si="29"/>
        <v>0</v>
      </c>
      <c r="AA93" s="53">
        <f t="shared" si="29"/>
        <v>0</v>
      </c>
      <c r="AB93" s="53">
        <f t="shared" si="29"/>
        <v>0</v>
      </c>
      <c r="AC93" s="53">
        <f t="shared" si="29"/>
        <v>0</v>
      </c>
      <c r="AD93" s="53">
        <f t="shared" si="29"/>
        <v>0</v>
      </c>
      <c r="AE93" s="53">
        <f t="shared" si="29"/>
        <v>0</v>
      </c>
      <c r="AF93" s="53">
        <f t="shared" si="29"/>
        <v>0</v>
      </c>
      <c r="AG93" s="53">
        <f t="shared" si="29"/>
        <v>0</v>
      </c>
      <c r="AH93" s="53">
        <f t="shared" si="29"/>
        <v>0</v>
      </c>
      <c r="AI93" s="53">
        <f t="shared" si="29"/>
        <v>0</v>
      </c>
      <c r="AJ93" s="53">
        <f t="shared" si="29"/>
        <v>0</v>
      </c>
      <c r="AK93" s="53">
        <f t="shared" si="28"/>
        <v>0</v>
      </c>
    </row>
    <row r="94" spans="5:37" ht="13.5" hidden="1" customHeight="1">
      <c r="E94" s="51" t="s">
        <v>56</v>
      </c>
      <c r="F94" s="53">
        <f t="shared" ref="F94:AJ94" si="30">IF(COUNTIF(G$11:G$30,$E94)=0,0,1)</f>
        <v>0</v>
      </c>
      <c r="G94" s="53">
        <f t="shared" si="30"/>
        <v>0</v>
      </c>
      <c r="H94" s="53">
        <f t="shared" si="30"/>
        <v>0</v>
      </c>
      <c r="I94" s="53">
        <f t="shared" si="30"/>
        <v>0</v>
      </c>
      <c r="J94" s="53">
        <f t="shared" si="30"/>
        <v>0</v>
      </c>
      <c r="K94" s="53">
        <f t="shared" si="30"/>
        <v>0</v>
      </c>
      <c r="L94" s="53">
        <f t="shared" si="30"/>
        <v>0</v>
      </c>
      <c r="M94" s="53">
        <f t="shared" si="30"/>
        <v>0</v>
      </c>
      <c r="N94" s="53">
        <f t="shared" si="30"/>
        <v>0</v>
      </c>
      <c r="O94" s="53">
        <f t="shared" si="30"/>
        <v>0</v>
      </c>
      <c r="P94" s="53">
        <f t="shared" si="30"/>
        <v>0</v>
      </c>
      <c r="Q94" s="53">
        <f t="shared" si="30"/>
        <v>0</v>
      </c>
      <c r="R94" s="53">
        <f t="shared" si="30"/>
        <v>0</v>
      </c>
      <c r="S94" s="53">
        <f t="shared" si="30"/>
        <v>0</v>
      </c>
      <c r="T94" s="53">
        <f t="shared" si="30"/>
        <v>0</v>
      </c>
      <c r="U94" s="53">
        <f t="shared" si="30"/>
        <v>0</v>
      </c>
      <c r="V94" s="53">
        <f t="shared" si="30"/>
        <v>0</v>
      </c>
      <c r="W94" s="53">
        <f t="shared" si="30"/>
        <v>0</v>
      </c>
      <c r="X94" s="53">
        <f t="shared" si="30"/>
        <v>0</v>
      </c>
      <c r="Y94" s="53">
        <f t="shared" si="30"/>
        <v>0</v>
      </c>
      <c r="Z94" s="53">
        <f t="shared" si="30"/>
        <v>0</v>
      </c>
      <c r="AA94" s="53">
        <f t="shared" si="30"/>
        <v>0</v>
      </c>
      <c r="AB94" s="53">
        <f t="shared" si="30"/>
        <v>0</v>
      </c>
      <c r="AC94" s="53">
        <f t="shared" si="30"/>
        <v>0</v>
      </c>
      <c r="AD94" s="53">
        <f t="shared" si="30"/>
        <v>0</v>
      </c>
      <c r="AE94" s="53">
        <f t="shared" si="30"/>
        <v>0</v>
      </c>
      <c r="AF94" s="53">
        <f t="shared" si="30"/>
        <v>0</v>
      </c>
      <c r="AG94" s="53">
        <f t="shared" si="30"/>
        <v>0</v>
      </c>
      <c r="AH94" s="53">
        <f t="shared" si="30"/>
        <v>0</v>
      </c>
      <c r="AI94" s="53">
        <f t="shared" si="30"/>
        <v>0</v>
      </c>
      <c r="AJ94" s="53">
        <f t="shared" si="30"/>
        <v>0</v>
      </c>
      <c r="AK94" s="53">
        <f t="shared" si="28"/>
        <v>0</v>
      </c>
    </row>
    <row r="95" spans="5:37" ht="13.5" hidden="1" customHeight="1">
      <c r="E95" s="51" t="s">
        <v>57</v>
      </c>
      <c r="F95" s="53">
        <f t="shared" ref="F95:AJ95" si="31">IF(COUNTIF(G$11:G$30,$E95)=0,0,1)</f>
        <v>0</v>
      </c>
      <c r="G95" s="53">
        <f t="shared" si="31"/>
        <v>0</v>
      </c>
      <c r="H95" s="53">
        <f t="shared" si="31"/>
        <v>0</v>
      </c>
      <c r="I95" s="53">
        <f t="shared" si="31"/>
        <v>0</v>
      </c>
      <c r="J95" s="53">
        <f t="shared" si="31"/>
        <v>0</v>
      </c>
      <c r="K95" s="53">
        <f t="shared" si="31"/>
        <v>0</v>
      </c>
      <c r="L95" s="53">
        <f t="shared" si="31"/>
        <v>0</v>
      </c>
      <c r="M95" s="53">
        <f t="shared" si="31"/>
        <v>0</v>
      </c>
      <c r="N95" s="53">
        <f t="shared" si="31"/>
        <v>0</v>
      </c>
      <c r="O95" s="53">
        <f t="shared" si="31"/>
        <v>0</v>
      </c>
      <c r="P95" s="53">
        <f t="shared" si="31"/>
        <v>0</v>
      </c>
      <c r="Q95" s="53">
        <f t="shared" si="31"/>
        <v>0</v>
      </c>
      <c r="R95" s="53">
        <f t="shared" si="31"/>
        <v>0</v>
      </c>
      <c r="S95" s="53">
        <f t="shared" si="31"/>
        <v>0</v>
      </c>
      <c r="T95" s="53">
        <f t="shared" si="31"/>
        <v>0</v>
      </c>
      <c r="U95" s="53">
        <f t="shared" si="31"/>
        <v>0</v>
      </c>
      <c r="V95" s="53">
        <f t="shared" si="31"/>
        <v>0</v>
      </c>
      <c r="W95" s="53">
        <f t="shared" si="31"/>
        <v>0</v>
      </c>
      <c r="X95" s="53">
        <f t="shared" si="31"/>
        <v>0</v>
      </c>
      <c r="Y95" s="53">
        <f t="shared" si="31"/>
        <v>0</v>
      </c>
      <c r="Z95" s="53">
        <f t="shared" si="31"/>
        <v>0</v>
      </c>
      <c r="AA95" s="53">
        <f t="shared" si="31"/>
        <v>0</v>
      </c>
      <c r="AB95" s="53">
        <f t="shared" si="31"/>
        <v>0</v>
      </c>
      <c r="AC95" s="53">
        <f t="shared" si="31"/>
        <v>0</v>
      </c>
      <c r="AD95" s="53">
        <f t="shared" si="31"/>
        <v>0</v>
      </c>
      <c r="AE95" s="53">
        <f t="shared" si="31"/>
        <v>0</v>
      </c>
      <c r="AF95" s="53">
        <f t="shared" si="31"/>
        <v>0</v>
      </c>
      <c r="AG95" s="53">
        <f t="shared" si="31"/>
        <v>0</v>
      </c>
      <c r="AH95" s="53">
        <f t="shared" si="31"/>
        <v>0</v>
      </c>
      <c r="AI95" s="53">
        <f t="shared" si="31"/>
        <v>0</v>
      </c>
      <c r="AJ95" s="53">
        <f t="shared" si="31"/>
        <v>0</v>
      </c>
      <c r="AK95" s="53">
        <f t="shared" si="28"/>
        <v>0</v>
      </c>
    </row>
    <row r="96" spans="5:37" ht="13.5" hidden="1" customHeight="1">
      <c r="E96" s="51" t="s">
        <v>58</v>
      </c>
      <c r="F96" s="53">
        <f t="shared" ref="F96:AJ96" si="32">IF(COUNTIF(G$11:G$30,$E96)=0,0,1)</f>
        <v>0</v>
      </c>
      <c r="G96" s="53">
        <f t="shared" si="32"/>
        <v>0</v>
      </c>
      <c r="H96" s="53">
        <f t="shared" si="32"/>
        <v>0</v>
      </c>
      <c r="I96" s="53">
        <f t="shared" si="32"/>
        <v>0</v>
      </c>
      <c r="J96" s="53">
        <f t="shared" si="32"/>
        <v>0</v>
      </c>
      <c r="K96" s="53">
        <f t="shared" si="32"/>
        <v>0</v>
      </c>
      <c r="L96" s="53">
        <f t="shared" si="32"/>
        <v>0</v>
      </c>
      <c r="M96" s="53">
        <f t="shared" si="32"/>
        <v>0</v>
      </c>
      <c r="N96" s="53">
        <f t="shared" si="32"/>
        <v>0</v>
      </c>
      <c r="O96" s="53">
        <f t="shared" si="32"/>
        <v>0</v>
      </c>
      <c r="P96" s="53">
        <f t="shared" si="32"/>
        <v>0</v>
      </c>
      <c r="Q96" s="53">
        <f t="shared" si="32"/>
        <v>0</v>
      </c>
      <c r="R96" s="53">
        <f t="shared" si="32"/>
        <v>0</v>
      </c>
      <c r="S96" s="53">
        <f t="shared" si="32"/>
        <v>0</v>
      </c>
      <c r="T96" s="53">
        <f t="shared" si="32"/>
        <v>0</v>
      </c>
      <c r="U96" s="53">
        <f t="shared" si="32"/>
        <v>0</v>
      </c>
      <c r="V96" s="53">
        <f t="shared" si="32"/>
        <v>0</v>
      </c>
      <c r="W96" s="53">
        <f t="shared" si="32"/>
        <v>0</v>
      </c>
      <c r="X96" s="53">
        <f t="shared" si="32"/>
        <v>0</v>
      </c>
      <c r="Y96" s="53">
        <f t="shared" si="32"/>
        <v>0</v>
      </c>
      <c r="Z96" s="53">
        <f t="shared" si="32"/>
        <v>0</v>
      </c>
      <c r="AA96" s="53">
        <f t="shared" si="32"/>
        <v>0</v>
      </c>
      <c r="AB96" s="53">
        <f t="shared" si="32"/>
        <v>0</v>
      </c>
      <c r="AC96" s="53">
        <f t="shared" si="32"/>
        <v>0</v>
      </c>
      <c r="AD96" s="53">
        <f t="shared" si="32"/>
        <v>0</v>
      </c>
      <c r="AE96" s="53">
        <f t="shared" si="32"/>
        <v>0</v>
      </c>
      <c r="AF96" s="53">
        <f t="shared" si="32"/>
        <v>0</v>
      </c>
      <c r="AG96" s="53">
        <f t="shared" si="32"/>
        <v>0</v>
      </c>
      <c r="AH96" s="53">
        <f t="shared" si="32"/>
        <v>0</v>
      </c>
      <c r="AI96" s="53">
        <f t="shared" si="32"/>
        <v>0</v>
      </c>
      <c r="AJ96" s="53">
        <f t="shared" si="32"/>
        <v>0</v>
      </c>
      <c r="AK96" s="53">
        <f t="shared" si="28"/>
        <v>0</v>
      </c>
    </row>
    <row r="97" spans="5:37" ht="13.5" hidden="1" customHeight="1">
      <c r="E97" s="51" t="s">
        <v>59</v>
      </c>
      <c r="F97" s="53">
        <f t="shared" ref="F97:AJ97" si="33">IF(COUNTIF(G$11:G$30,$E97)=0,0,1)</f>
        <v>0</v>
      </c>
      <c r="G97" s="53">
        <f t="shared" si="33"/>
        <v>0</v>
      </c>
      <c r="H97" s="53">
        <f t="shared" si="33"/>
        <v>0</v>
      </c>
      <c r="I97" s="53">
        <f t="shared" si="33"/>
        <v>0</v>
      </c>
      <c r="J97" s="53">
        <f t="shared" si="33"/>
        <v>0</v>
      </c>
      <c r="K97" s="53">
        <f t="shared" si="33"/>
        <v>0</v>
      </c>
      <c r="L97" s="53">
        <f t="shared" si="33"/>
        <v>0</v>
      </c>
      <c r="M97" s="53">
        <f t="shared" si="33"/>
        <v>0</v>
      </c>
      <c r="N97" s="53">
        <f t="shared" si="33"/>
        <v>0</v>
      </c>
      <c r="O97" s="53">
        <f t="shared" si="33"/>
        <v>0</v>
      </c>
      <c r="P97" s="53">
        <f t="shared" si="33"/>
        <v>0</v>
      </c>
      <c r="Q97" s="53">
        <f t="shared" si="33"/>
        <v>0</v>
      </c>
      <c r="R97" s="53">
        <f t="shared" si="33"/>
        <v>0</v>
      </c>
      <c r="S97" s="53">
        <f t="shared" si="33"/>
        <v>0</v>
      </c>
      <c r="T97" s="53">
        <f t="shared" si="33"/>
        <v>0</v>
      </c>
      <c r="U97" s="53">
        <f t="shared" si="33"/>
        <v>0</v>
      </c>
      <c r="V97" s="53">
        <f t="shared" si="33"/>
        <v>0</v>
      </c>
      <c r="W97" s="53">
        <f t="shared" si="33"/>
        <v>0</v>
      </c>
      <c r="X97" s="53">
        <f t="shared" si="33"/>
        <v>0</v>
      </c>
      <c r="Y97" s="53">
        <f t="shared" si="33"/>
        <v>0</v>
      </c>
      <c r="Z97" s="53">
        <f t="shared" si="33"/>
        <v>0</v>
      </c>
      <c r="AA97" s="53">
        <f t="shared" si="33"/>
        <v>0</v>
      </c>
      <c r="AB97" s="53">
        <f t="shared" si="33"/>
        <v>0</v>
      </c>
      <c r="AC97" s="53">
        <f t="shared" si="33"/>
        <v>0</v>
      </c>
      <c r="AD97" s="53">
        <f t="shared" si="33"/>
        <v>0</v>
      </c>
      <c r="AE97" s="53">
        <f t="shared" si="33"/>
        <v>0</v>
      </c>
      <c r="AF97" s="53">
        <f t="shared" si="33"/>
        <v>0</v>
      </c>
      <c r="AG97" s="53">
        <f t="shared" si="33"/>
        <v>0</v>
      </c>
      <c r="AH97" s="53">
        <f t="shared" si="33"/>
        <v>0</v>
      </c>
      <c r="AI97" s="53">
        <f t="shared" si="33"/>
        <v>0</v>
      </c>
      <c r="AJ97" s="53">
        <f t="shared" si="33"/>
        <v>0</v>
      </c>
      <c r="AK97" s="53">
        <f t="shared" si="28"/>
        <v>0</v>
      </c>
    </row>
    <row r="98" spans="5:37" ht="13.5" hidden="1" customHeight="1">
      <c r="E98" s="51" t="s">
        <v>60</v>
      </c>
      <c r="F98" s="53">
        <f t="shared" ref="F98:AJ98" si="34">IF(COUNTIF(G$11:G$30,$E98)=0,0,1)</f>
        <v>0</v>
      </c>
      <c r="G98" s="53">
        <f t="shared" si="34"/>
        <v>0</v>
      </c>
      <c r="H98" s="53">
        <f t="shared" si="34"/>
        <v>0</v>
      </c>
      <c r="I98" s="53">
        <f t="shared" si="34"/>
        <v>0</v>
      </c>
      <c r="J98" s="53">
        <f t="shared" si="34"/>
        <v>0</v>
      </c>
      <c r="K98" s="53">
        <f t="shared" si="34"/>
        <v>0</v>
      </c>
      <c r="L98" s="53">
        <f t="shared" si="34"/>
        <v>0</v>
      </c>
      <c r="M98" s="53">
        <f t="shared" si="34"/>
        <v>0</v>
      </c>
      <c r="N98" s="53">
        <f t="shared" si="34"/>
        <v>0</v>
      </c>
      <c r="O98" s="53">
        <f t="shared" si="34"/>
        <v>0</v>
      </c>
      <c r="P98" s="53">
        <f t="shared" si="34"/>
        <v>0</v>
      </c>
      <c r="Q98" s="53">
        <f t="shared" si="34"/>
        <v>0</v>
      </c>
      <c r="R98" s="53">
        <f t="shared" si="34"/>
        <v>0</v>
      </c>
      <c r="S98" s="53">
        <f t="shared" si="34"/>
        <v>0</v>
      </c>
      <c r="T98" s="53">
        <f t="shared" si="34"/>
        <v>0</v>
      </c>
      <c r="U98" s="53">
        <f t="shared" si="34"/>
        <v>0</v>
      </c>
      <c r="V98" s="53">
        <f t="shared" si="34"/>
        <v>0</v>
      </c>
      <c r="W98" s="53">
        <f t="shared" si="34"/>
        <v>0</v>
      </c>
      <c r="X98" s="53">
        <f t="shared" si="34"/>
        <v>0</v>
      </c>
      <c r="Y98" s="53">
        <f t="shared" si="34"/>
        <v>0</v>
      </c>
      <c r="Z98" s="53">
        <f t="shared" si="34"/>
        <v>0</v>
      </c>
      <c r="AA98" s="53">
        <f t="shared" si="34"/>
        <v>0</v>
      </c>
      <c r="AB98" s="53">
        <f t="shared" si="34"/>
        <v>0</v>
      </c>
      <c r="AC98" s="53">
        <f t="shared" si="34"/>
        <v>0</v>
      </c>
      <c r="AD98" s="53">
        <f t="shared" si="34"/>
        <v>0</v>
      </c>
      <c r="AE98" s="53">
        <f t="shared" si="34"/>
        <v>0</v>
      </c>
      <c r="AF98" s="53">
        <f t="shared" si="34"/>
        <v>0</v>
      </c>
      <c r="AG98" s="53">
        <f t="shared" si="34"/>
        <v>0</v>
      </c>
      <c r="AH98" s="53">
        <f t="shared" si="34"/>
        <v>0</v>
      </c>
      <c r="AI98" s="53">
        <f t="shared" si="34"/>
        <v>0</v>
      </c>
      <c r="AJ98" s="53">
        <f t="shared" si="34"/>
        <v>0</v>
      </c>
      <c r="AK98" s="53">
        <f t="shared" si="28"/>
        <v>0</v>
      </c>
    </row>
    <row r="99" spans="5:37" ht="13.5" hidden="1" customHeight="1">
      <c r="E99" s="51" t="s">
        <v>61</v>
      </c>
      <c r="F99" s="53">
        <f t="shared" ref="F99:AJ99" si="35">IF(COUNTIF(G$11:G$30,$E99)=0,0,1)</f>
        <v>0</v>
      </c>
      <c r="G99" s="53">
        <f t="shared" si="35"/>
        <v>0</v>
      </c>
      <c r="H99" s="53">
        <f t="shared" si="35"/>
        <v>0</v>
      </c>
      <c r="I99" s="53">
        <f t="shared" si="35"/>
        <v>0</v>
      </c>
      <c r="J99" s="53">
        <f t="shared" si="35"/>
        <v>0</v>
      </c>
      <c r="K99" s="53">
        <f t="shared" si="35"/>
        <v>0</v>
      </c>
      <c r="L99" s="53">
        <f t="shared" si="35"/>
        <v>0</v>
      </c>
      <c r="M99" s="53">
        <f t="shared" si="35"/>
        <v>0</v>
      </c>
      <c r="N99" s="53">
        <f t="shared" si="35"/>
        <v>0</v>
      </c>
      <c r="O99" s="53">
        <f t="shared" si="35"/>
        <v>0</v>
      </c>
      <c r="P99" s="53">
        <f t="shared" si="35"/>
        <v>0</v>
      </c>
      <c r="Q99" s="53">
        <f t="shared" si="35"/>
        <v>0</v>
      </c>
      <c r="R99" s="53">
        <f t="shared" si="35"/>
        <v>0</v>
      </c>
      <c r="S99" s="53">
        <f t="shared" si="35"/>
        <v>0</v>
      </c>
      <c r="T99" s="53">
        <f t="shared" si="35"/>
        <v>0</v>
      </c>
      <c r="U99" s="53">
        <f t="shared" si="35"/>
        <v>0</v>
      </c>
      <c r="V99" s="53">
        <f t="shared" si="35"/>
        <v>0</v>
      </c>
      <c r="W99" s="53">
        <f t="shared" si="35"/>
        <v>0</v>
      </c>
      <c r="X99" s="53">
        <f t="shared" si="35"/>
        <v>0</v>
      </c>
      <c r="Y99" s="53">
        <f t="shared" si="35"/>
        <v>0</v>
      </c>
      <c r="Z99" s="53">
        <f t="shared" si="35"/>
        <v>0</v>
      </c>
      <c r="AA99" s="53">
        <f t="shared" si="35"/>
        <v>0</v>
      </c>
      <c r="AB99" s="53">
        <f t="shared" si="35"/>
        <v>0</v>
      </c>
      <c r="AC99" s="53">
        <f t="shared" si="35"/>
        <v>0</v>
      </c>
      <c r="AD99" s="53">
        <f t="shared" si="35"/>
        <v>0</v>
      </c>
      <c r="AE99" s="53">
        <f t="shared" si="35"/>
        <v>0</v>
      </c>
      <c r="AF99" s="53">
        <f t="shared" si="35"/>
        <v>0</v>
      </c>
      <c r="AG99" s="53">
        <f t="shared" si="35"/>
        <v>0</v>
      </c>
      <c r="AH99" s="53">
        <f t="shared" si="35"/>
        <v>0</v>
      </c>
      <c r="AI99" s="53">
        <f t="shared" si="35"/>
        <v>0</v>
      </c>
      <c r="AJ99" s="53">
        <f t="shared" si="35"/>
        <v>0</v>
      </c>
      <c r="AK99" s="53">
        <f>COUNTIF(F99:AJ99,1)</f>
        <v>0</v>
      </c>
    </row>
    <row r="100" spans="5:37" ht="13.5" hidden="1" customHeight="1">
      <c r="E100" s="51" t="s">
        <v>106</v>
      </c>
      <c r="F100" s="53">
        <f t="shared" ref="F100:AJ100" si="36">IF(COUNTIF(G$11:G$30,$E100)=0,0,1)</f>
        <v>0</v>
      </c>
      <c r="G100" s="53">
        <f t="shared" si="36"/>
        <v>0</v>
      </c>
      <c r="H100" s="53">
        <f t="shared" si="36"/>
        <v>0</v>
      </c>
      <c r="I100" s="53">
        <f t="shared" si="36"/>
        <v>0</v>
      </c>
      <c r="J100" s="53">
        <f t="shared" si="36"/>
        <v>0</v>
      </c>
      <c r="K100" s="53">
        <f t="shared" si="36"/>
        <v>0</v>
      </c>
      <c r="L100" s="53">
        <f t="shared" si="36"/>
        <v>0</v>
      </c>
      <c r="M100" s="53">
        <f t="shared" si="36"/>
        <v>0</v>
      </c>
      <c r="N100" s="53">
        <f t="shared" si="36"/>
        <v>0</v>
      </c>
      <c r="O100" s="53">
        <f t="shared" si="36"/>
        <v>0</v>
      </c>
      <c r="P100" s="53">
        <f t="shared" si="36"/>
        <v>0</v>
      </c>
      <c r="Q100" s="53">
        <f t="shared" si="36"/>
        <v>0</v>
      </c>
      <c r="R100" s="53">
        <f t="shared" si="36"/>
        <v>0</v>
      </c>
      <c r="S100" s="53">
        <f t="shared" si="36"/>
        <v>0</v>
      </c>
      <c r="T100" s="53">
        <f t="shared" si="36"/>
        <v>0</v>
      </c>
      <c r="U100" s="53">
        <f t="shared" si="36"/>
        <v>0</v>
      </c>
      <c r="V100" s="53">
        <f t="shared" si="36"/>
        <v>0</v>
      </c>
      <c r="W100" s="53">
        <f t="shared" si="36"/>
        <v>0</v>
      </c>
      <c r="X100" s="53">
        <f t="shared" si="36"/>
        <v>0</v>
      </c>
      <c r="Y100" s="53">
        <f t="shared" si="36"/>
        <v>0</v>
      </c>
      <c r="Z100" s="53">
        <f t="shared" si="36"/>
        <v>0</v>
      </c>
      <c r="AA100" s="53">
        <f t="shared" si="36"/>
        <v>0</v>
      </c>
      <c r="AB100" s="53">
        <f t="shared" si="36"/>
        <v>0</v>
      </c>
      <c r="AC100" s="53">
        <f t="shared" si="36"/>
        <v>0</v>
      </c>
      <c r="AD100" s="53">
        <f t="shared" si="36"/>
        <v>0</v>
      </c>
      <c r="AE100" s="53">
        <f t="shared" si="36"/>
        <v>0</v>
      </c>
      <c r="AF100" s="53">
        <f t="shared" si="36"/>
        <v>0</v>
      </c>
      <c r="AG100" s="53">
        <f t="shared" si="36"/>
        <v>0</v>
      </c>
      <c r="AH100" s="53">
        <f t="shared" si="36"/>
        <v>0</v>
      </c>
      <c r="AI100" s="53">
        <f t="shared" si="36"/>
        <v>0</v>
      </c>
      <c r="AJ100" s="53">
        <f t="shared" si="36"/>
        <v>0</v>
      </c>
      <c r="AK100" s="53">
        <f>COUNTIF(F100:AJ100,1)</f>
        <v>0</v>
      </c>
    </row>
    <row r="101" spans="5:37" ht="13.5" hidden="1" customHeight="1">
      <c r="E101" s="51" t="s">
        <v>107</v>
      </c>
      <c r="F101" s="53">
        <f t="shared" ref="F101:AJ101" si="37">IF(COUNTIF(G$11:G$30,$E101)=0,0,1)</f>
        <v>0</v>
      </c>
      <c r="G101" s="53">
        <f t="shared" si="37"/>
        <v>0</v>
      </c>
      <c r="H101" s="53">
        <f t="shared" si="37"/>
        <v>0</v>
      </c>
      <c r="I101" s="53">
        <f t="shared" si="37"/>
        <v>0</v>
      </c>
      <c r="J101" s="53">
        <f t="shared" si="37"/>
        <v>0</v>
      </c>
      <c r="K101" s="53">
        <f t="shared" si="37"/>
        <v>0</v>
      </c>
      <c r="L101" s="53">
        <f t="shared" si="37"/>
        <v>0</v>
      </c>
      <c r="M101" s="53">
        <f t="shared" si="37"/>
        <v>0</v>
      </c>
      <c r="N101" s="53">
        <f t="shared" si="37"/>
        <v>0</v>
      </c>
      <c r="O101" s="53">
        <f t="shared" si="37"/>
        <v>0</v>
      </c>
      <c r="P101" s="53">
        <f t="shared" si="37"/>
        <v>0</v>
      </c>
      <c r="Q101" s="53">
        <f t="shared" si="37"/>
        <v>0</v>
      </c>
      <c r="R101" s="53">
        <f t="shared" si="37"/>
        <v>0</v>
      </c>
      <c r="S101" s="53">
        <f t="shared" si="37"/>
        <v>0</v>
      </c>
      <c r="T101" s="53">
        <f t="shared" si="37"/>
        <v>0</v>
      </c>
      <c r="U101" s="53">
        <f t="shared" si="37"/>
        <v>0</v>
      </c>
      <c r="V101" s="53">
        <f t="shared" si="37"/>
        <v>0</v>
      </c>
      <c r="W101" s="53">
        <f t="shared" si="37"/>
        <v>0</v>
      </c>
      <c r="X101" s="53">
        <f t="shared" si="37"/>
        <v>0</v>
      </c>
      <c r="Y101" s="53">
        <f t="shared" si="37"/>
        <v>0</v>
      </c>
      <c r="Z101" s="53">
        <f t="shared" si="37"/>
        <v>0</v>
      </c>
      <c r="AA101" s="53">
        <f t="shared" si="37"/>
        <v>0</v>
      </c>
      <c r="AB101" s="53">
        <f t="shared" si="37"/>
        <v>0</v>
      </c>
      <c r="AC101" s="53">
        <f t="shared" si="37"/>
        <v>0</v>
      </c>
      <c r="AD101" s="53">
        <f t="shared" si="37"/>
        <v>0</v>
      </c>
      <c r="AE101" s="53">
        <f t="shared" si="37"/>
        <v>0</v>
      </c>
      <c r="AF101" s="53">
        <f t="shared" si="37"/>
        <v>0</v>
      </c>
      <c r="AG101" s="53">
        <f t="shared" si="37"/>
        <v>0</v>
      </c>
      <c r="AH101" s="53">
        <f t="shared" si="37"/>
        <v>0</v>
      </c>
      <c r="AI101" s="53">
        <f t="shared" si="37"/>
        <v>0</v>
      </c>
      <c r="AJ101" s="53">
        <f t="shared" si="37"/>
        <v>0</v>
      </c>
      <c r="AK101" s="53">
        <f>COUNTIF(F101:AJ101,1)</f>
        <v>0</v>
      </c>
    </row>
    <row r="102" spans="5:37" ht="13.5" hidden="1" customHeight="1">
      <c r="E102" s="51" t="s">
        <v>108</v>
      </c>
      <c r="F102" s="53">
        <f t="shared" ref="F102:AJ102" si="38">IF(COUNTIF(G$11:G$30,$E102)=0,0,1)</f>
        <v>0</v>
      </c>
      <c r="G102" s="53">
        <f t="shared" si="38"/>
        <v>0</v>
      </c>
      <c r="H102" s="53">
        <f t="shared" si="38"/>
        <v>0</v>
      </c>
      <c r="I102" s="53">
        <f t="shared" si="38"/>
        <v>0</v>
      </c>
      <c r="J102" s="53">
        <f t="shared" si="38"/>
        <v>0</v>
      </c>
      <c r="K102" s="53">
        <f t="shared" si="38"/>
        <v>0</v>
      </c>
      <c r="L102" s="53">
        <f t="shared" si="38"/>
        <v>0</v>
      </c>
      <c r="M102" s="53">
        <f t="shared" si="38"/>
        <v>0</v>
      </c>
      <c r="N102" s="53">
        <f t="shared" si="38"/>
        <v>0</v>
      </c>
      <c r="O102" s="53">
        <f t="shared" si="38"/>
        <v>0</v>
      </c>
      <c r="P102" s="53">
        <f t="shared" si="38"/>
        <v>0</v>
      </c>
      <c r="Q102" s="53">
        <f t="shared" si="38"/>
        <v>0</v>
      </c>
      <c r="R102" s="53">
        <f t="shared" si="38"/>
        <v>0</v>
      </c>
      <c r="S102" s="53">
        <f t="shared" si="38"/>
        <v>0</v>
      </c>
      <c r="T102" s="53">
        <f t="shared" si="38"/>
        <v>0</v>
      </c>
      <c r="U102" s="53">
        <f t="shared" si="38"/>
        <v>0</v>
      </c>
      <c r="V102" s="53">
        <f t="shared" si="38"/>
        <v>0</v>
      </c>
      <c r="W102" s="53">
        <f t="shared" si="38"/>
        <v>0</v>
      </c>
      <c r="X102" s="53">
        <f t="shared" si="38"/>
        <v>0</v>
      </c>
      <c r="Y102" s="53">
        <f t="shared" si="38"/>
        <v>0</v>
      </c>
      <c r="Z102" s="53">
        <f t="shared" si="38"/>
        <v>0</v>
      </c>
      <c r="AA102" s="53">
        <f t="shared" si="38"/>
        <v>0</v>
      </c>
      <c r="AB102" s="53">
        <f t="shared" si="38"/>
        <v>0</v>
      </c>
      <c r="AC102" s="53">
        <f t="shared" si="38"/>
        <v>0</v>
      </c>
      <c r="AD102" s="53">
        <f t="shared" si="38"/>
        <v>0</v>
      </c>
      <c r="AE102" s="53">
        <f t="shared" si="38"/>
        <v>0</v>
      </c>
      <c r="AF102" s="53">
        <f t="shared" si="38"/>
        <v>0</v>
      </c>
      <c r="AG102" s="53">
        <f t="shared" si="38"/>
        <v>0</v>
      </c>
      <c r="AH102" s="53">
        <f t="shared" si="38"/>
        <v>0</v>
      </c>
      <c r="AI102" s="53">
        <f t="shared" si="38"/>
        <v>0</v>
      </c>
      <c r="AJ102" s="53">
        <f t="shared" si="38"/>
        <v>0</v>
      </c>
      <c r="AK102" s="53">
        <f>COUNTIF(F102:AJ102,1)</f>
        <v>0</v>
      </c>
    </row>
    <row r="103" spans="5:37" ht="13.5" hidden="1" customHeight="1">
      <c r="E103" s="51" t="s">
        <v>109</v>
      </c>
      <c r="F103" s="53">
        <f t="shared" ref="F103:AJ103" si="39">IF(COUNTIF(G$11:G$30,$E103)=0,0,1)</f>
        <v>0</v>
      </c>
      <c r="G103" s="53">
        <f t="shared" si="39"/>
        <v>0</v>
      </c>
      <c r="H103" s="53">
        <f t="shared" si="39"/>
        <v>0</v>
      </c>
      <c r="I103" s="53">
        <f t="shared" si="39"/>
        <v>0</v>
      </c>
      <c r="J103" s="53">
        <f t="shared" si="39"/>
        <v>0</v>
      </c>
      <c r="K103" s="53">
        <f t="shared" si="39"/>
        <v>0</v>
      </c>
      <c r="L103" s="53">
        <f t="shared" si="39"/>
        <v>0</v>
      </c>
      <c r="M103" s="53">
        <f t="shared" si="39"/>
        <v>0</v>
      </c>
      <c r="N103" s="53">
        <f t="shared" si="39"/>
        <v>0</v>
      </c>
      <c r="O103" s="53">
        <f t="shared" si="39"/>
        <v>0</v>
      </c>
      <c r="P103" s="53">
        <f t="shared" si="39"/>
        <v>0</v>
      </c>
      <c r="Q103" s="53">
        <f t="shared" si="39"/>
        <v>0</v>
      </c>
      <c r="R103" s="53">
        <f t="shared" si="39"/>
        <v>0</v>
      </c>
      <c r="S103" s="53">
        <f t="shared" si="39"/>
        <v>0</v>
      </c>
      <c r="T103" s="53">
        <f t="shared" si="39"/>
        <v>0</v>
      </c>
      <c r="U103" s="53">
        <f t="shared" si="39"/>
        <v>0</v>
      </c>
      <c r="V103" s="53">
        <f t="shared" si="39"/>
        <v>0</v>
      </c>
      <c r="W103" s="53">
        <f t="shared" si="39"/>
        <v>0</v>
      </c>
      <c r="X103" s="53">
        <f t="shared" si="39"/>
        <v>0</v>
      </c>
      <c r="Y103" s="53">
        <f t="shared" si="39"/>
        <v>0</v>
      </c>
      <c r="Z103" s="53">
        <f t="shared" si="39"/>
        <v>0</v>
      </c>
      <c r="AA103" s="53">
        <f t="shared" si="39"/>
        <v>0</v>
      </c>
      <c r="AB103" s="53">
        <f t="shared" si="39"/>
        <v>0</v>
      </c>
      <c r="AC103" s="53">
        <f t="shared" si="39"/>
        <v>0</v>
      </c>
      <c r="AD103" s="53">
        <f t="shared" si="39"/>
        <v>0</v>
      </c>
      <c r="AE103" s="53">
        <f t="shared" si="39"/>
        <v>0</v>
      </c>
      <c r="AF103" s="53">
        <f t="shared" si="39"/>
        <v>0</v>
      </c>
      <c r="AG103" s="53">
        <f t="shared" si="39"/>
        <v>0</v>
      </c>
      <c r="AH103" s="53">
        <f t="shared" si="39"/>
        <v>0</v>
      </c>
      <c r="AI103" s="53">
        <f t="shared" si="39"/>
        <v>0</v>
      </c>
      <c r="AJ103" s="53">
        <f t="shared" si="39"/>
        <v>0</v>
      </c>
      <c r="AK103" s="53">
        <f>COUNTIF(F103:AJ103,1)</f>
        <v>0</v>
      </c>
    </row>
    <row r="104" spans="5:37" ht="13.5" hidden="1" customHeight="1">
      <c r="E104" s="51" t="s">
        <v>66</v>
      </c>
      <c r="F104" s="53">
        <f t="shared" ref="F104:AJ104" si="40">IF(COUNTIF(G$11:G$30,$E104)=0,0,1)</f>
        <v>0</v>
      </c>
      <c r="G104" s="53">
        <f t="shared" si="40"/>
        <v>0</v>
      </c>
      <c r="H104" s="53">
        <f t="shared" si="40"/>
        <v>0</v>
      </c>
      <c r="I104" s="53">
        <f t="shared" si="40"/>
        <v>0</v>
      </c>
      <c r="J104" s="53">
        <f t="shared" si="40"/>
        <v>0</v>
      </c>
      <c r="K104" s="53">
        <f t="shared" si="40"/>
        <v>0</v>
      </c>
      <c r="L104" s="53">
        <f t="shared" si="40"/>
        <v>0</v>
      </c>
      <c r="M104" s="53">
        <f t="shared" si="40"/>
        <v>0</v>
      </c>
      <c r="N104" s="53">
        <f t="shared" si="40"/>
        <v>0</v>
      </c>
      <c r="O104" s="53">
        <f t="shared" si="40"/>
        <v>0</v>
      </c>
      <c r="P104" s="53">
        <f t="shared" si="40"/>
        <v>0</v>
      </c>
      <c r="Q104" s="53">
        <f t="shared" si="40"/>
        <v>0</v>
      </c>
      <c r="R104" s="53">
        <f t="shared" si="40"/>
        <v>0</v>
      </c>
      <c r="S104" s="53">
        <f t="shared" si="40"/>
        <v>0</v>
      </c>
      <c r="T104" s="53">
        <f t="shared" si="40"/>
        <v>0</v>
      </c>
      <c r="U104" s="53">
        <f t="shared" si="40"/>
        <v>0</v>
      </c>
      <c r="V104" s="53">
        <f t="shared" si="40"/>
        <v>0</v>
      </c>
      <c r="W104" s="53">
        <f t="shared" si="40"/>
        <v>0</v>
      </c>
      <c r="X104" s="53">
        <f t="shared" si="40"/>
        <v>0</v>
      </c>
      <c r="Y104" s="53">
        <f t="shared" si="40"/>
        <v>0</v>
      </c>
      <c r="Z104" s="53">
        <f t="shared" si="40"/>
        <v>0</v>
      </c>
      <c r="AA104" s="53">
        <f t="shared" si="40"/>
        <v>0</v>
      </c>
      <c r="AB104" s="53">
        <f t="shared" si="40"/>
        <v>0</v>
      </c>
      <c r="AC104" s="53">
        <f t="shared" si="40"/>
        <v>0</v>
      </c>
      <c r="AD104" s="53">
        <f t="shared" si="40"/>
        <v>0</v>
      </c>
      <c r="AE104" s="53">
        <f t="shared" si="40"/>
        <v>0</v>
      </c>
      <c r="AF104" s="53">
        <f t="shared" si="40"/>
        <v>0</v>
      </c>
      <c r="AG104" s="53">
        <f t="shared" si="40"/>
        <v>0</v>
      </c>
      <c r="AH104" s="53">
        <f t="shared" si="40"/>
        <v>0</v>
      </c>
      <c r="AI104" s="53">
        <f t="shared" si="40"/>
        <v>0</v>
      </c>
      <c r="AJ104" s="53">
        <f t="shared" si="40"/>
        <v>0</v>
      </c>
      <c r="AK104" s="53">
        <f t="shared" si="28"/>
        <v>0</v>
      </c>
    </row>
    <row r="105" spans="5:37" ht="13.5" hidden="1" customHeight="1">
      <c r="E105" s="51" t="s">
        <v>67</v>
      </c>
      <c r="F105" s="53">
        <f t="shared" ref="F105:AJ105" si="41">IF(COUNTIF(G$11:G$30,$E105)=0,0,1)</f>
        <v>0</v>
      </c>
      <c r="G105" s="53">
        <f t="shared" si="41"/>
        <v>0</v>
      </c>
      <c r="H105" s="53">
        <f t="shared" si="41"/>
        <v>0</v>
      </c>
      <c r="I105" s="53">
        <f t="shared" si="41"/>
        <v>0</v>
      </c>
      <c r="J105" s="53">
        <f t="shared" si="41"/>
        <v>0</v>
      </c>
      <c r="K105" s="53">
        <f t="shared" si="41"/>
        <v>0</v>
      </c>
      <c r="L105" s="53">
        <f t="shared" si="41"/>
        <v>0</v>
      </c>
      <c r="M105" s="53">
        <f t="shared" si="41"/>
        <v>0</v>
      </c>
      <c r="N105" s="53">
        <f t="shared" si="41"/>
        <v>0</v>
      </c>
      <c r="O105" s="53">
        <f t="shared" si="41"/>
        <v>0</v>
      </c>
      <c r="P105" s="53">
        <f t="shared" si="41"/>
        <v>0</v>
      </c>
      <c r="Q105" s="53">
        <f t="shared" si="41"/>
        <v>0</v>
      </c>
      <c r="R105" s="53">
        <f t="shared" si="41"/>
        <v>0</v>
      </c>
      <c r="S105" s="53">
        <f t="shared" si="41"/>
        <v>0</v>
      </c>
      <c r="T105" s="53">
        <f t="shared" si="41"/>
        <v>0</v>
      </c>
      <c r="U105" s="53">
        <f t="shared" si="41"/>
        <v>0</v>
      </c>
      <c r="V105" s="53">
        <f t="shared" si="41"/>
        <v>0</v>
      </c>
      <c r="W105" s="53">
        <f t="shared" si="41"/>
        <v>0</v>
      </c>
      <c r="X105" s="53">
        <f t="shared" si="41"/>
        <v>0</v>
      </c>
      <c r="Y105" s="53">
        <f t="shared" si="41"/>
        <v>0</v>
      </c>
      <c r="Z105" s="53">
        <f t="shared" si="41"/>
        <v>0</v>
      </c>
      <c r="AA105" s="53">
        <f t="shared" si="41"/>
        <v>0</v>
      </c>
      <c r="AB105" s="53">
        <f t="shared" si="41"/>
        <v>0</v>
      </c>
      <c r="AC105" s="53">
        <f t="shared" si="41"/>
        <v>0</v>
      </c>
      <c r="AD105" s="53">
        <f t="shared" si="41"/>
        <v>0</v>
      </c>
      <c r="AE105" s="53">
        <f t="shared" si="41"/>
        <v>0</v>
      </c>
      <c r="AF105" s="53">
        <f t="shared" si="41"/>
        <v>0</v>
      </c>
      <c r="AG105" s="53">
        <f t="shared" si="41"/>
        <v>0</v>
      </c>
      <c r="AH105" s="53">
        <f t="shared" si="41"/>
        <v>0</v>
      </c>
      <c r="AI105" s="53">
        <f t="shared" si="41"/>
        <v>0</v>
      </c>
      <c r="AJ105" s="53">
        <f t="shared" si="41"/>
        <v>0</v>
      </c>
      <c r="AK105" s="53">
        <f t="shared" si="28"/>
        <v>0</v>
      </c>
    </row>
    <row r="106" spans="5:37" ht="13.5" hidden="1" customHeight="1">
      <c r="E106" s="51" t="s">
        <v>68</v>
      </c>
      <c r="F106" s="53">
        <f t="shared" ref="F106:AJ106" si="42">IF(COUNTIF(G$11:G$30,$E106)=0,0,1)</f>
        <v>0</v>
      </c>
      <c r="G106" s="53">
        <f t="shared" si="42"/>
        <v>0</v>
      </c>
      <c r="H106" s="53">
        <f t="shared" si="42"/>
        <v>0</v>
      </c>
      <c r="I106" s="53">
        <f t="shared" si="42"/>
        <v>0</v>
      </c>
      <c r="J106" s="53">
        <f t="shared" si="42"/>
        <v>0</v>
      </c>
      <c r="K106" s="53">
        <f t="shared" si="42"/>
        <v>0</v>
      </c>
      <c r="L106" s="53">
        <f t="shared" si="42"/>
        <v>0</v>
      </c>
      <c r="M106" s="53">
        <f t="shared" si="42"/>
        <v>0</v>
      </c>
      <c r="N106" s="53">
        <f t="shared" si="42"/>
        <v>0</v>
      </c>
      <c r="O106" s="53">
        <f t="shared" si="42"/>
        <v>0</v>
      </c>
      <c r="P106" s="53">
        <f t="shared" si="42"/>
        <v>0</v>
      </c>
      <c r="Q106" s="53">
        <f t="shared" si="42"/>
        <v>0</v>
      </c>
      <c r="R106" s="53">
        <f t="shared" si="42"/>
        <v>0</v>
      </c>
      <c r="S106" s="53">
        <f t="shared" si="42"/>
        <v>0</v>
      </c>
      <c r="T106" s="53">
        <f t="shared" si="42"/>
        <v>0</v>
      </c>
      <c r="U106" s="53">
        <f t="shared" si="42"/>
        <v>0</v>
      </c>
      <c r="V106" s="53">
        <f t="shared" si="42"/>
        <v>0</v>
      </c>
      <c r="W106" s="53">
        <f t="shared" si="42"/>
        <v>0</v>
      </c>
      <c r="X106" s="53">
        <f t="shared" si="42"/>
        <v>0</v>
      </c>
      <c r="Y106" s="53">
        <f t="shared" si="42"/>
        <v>0</v>
      </c>
      <c r="Z106" s="53">
        <f t="shared" si="42"/>
        <v>0</v>
      </c>
      <c r="AA106" s="53">
        <f t="shared" si="42"/>
        <v>0</v>
      </c>
      <c r="AB106" s="53">
        <f t="shared" si="42"/>
        <v>0</v>
      </c>
      <c r="AC106" s="53">
        <f t="shared" si="42"/>
        <v>0</v>
      </c>
      <c r="AD106" s="53">
        <f t="shared" si="42"/>
        <v>0</v>
      </c>
      <c r="AE106" s="53">
        <f t="shared" si="42"/>
        <v>0</v>
      </c>
      <c r="AF106" s="53">
        <f t="shared" si="42"/>
        <v>0</v>
      </c>
      <c r="AG106" s="53">
        <f t="shared" si="42"/>
        <v>0</v>
      </c>
      <c r="AH106" s="53">
        <f t="shared" si="42"/>
        <v>0</v>
      </c>
      <c r="AI106" s="53">
        <f t="shared" si="42"/>
        <v>0</v>
      </c>
      <c r="AJ106" s="53">
        <f t="shared" si="42"/>
        <v>0</v>
      </c>
      <c r="AK106" s="53">
        <f t="shared" si="28"/>
        <v>0</v>
      </c>
    </row>
    <row r="107" spans="5:37" ht="13.5" customHeight="1"/>
  </sheetData>
  <sheetProtection formatCells="0"/>
  <mergeCells count="478">
    <mergeCell ref="AR61:AT61"/>
    <mergeCell ref="AR62:AT62"/>
    <mergeCell ref="BD57:BD58"/>
    <mergeCell ref="BE57:BE58"/>
    <mergeCell ref="BF57:BF58"/>
    <mergeCell ref="AR59:AT59"/>
    <mergeCell ref="AR60:AT60"/>
    <mergeCell ref="AY57:AY58"/>
    <mergeCell ref="AZ57:AZ58"/>
    <mergeCell ref="BA57:BA58"/>
    <mergeCell ref="BB57:BB58"/>
    <mergeCell ref="BC57:BC58"/>
    <mergeCell ref="AR57:AT58"/>
    <mergeCell ref="AU57:AU58"/>
    <mergeCell ref="AV57:AV58"/>
    <mergeCell ref="AW57:AW58"/>
    <mergeCell ref="AX57:AX58"/>
    <mergeCell ref="BB43:BB44"/>
    <mergeCell ref="AS43:AS44"/>
    <mergeCell ref="AT43:AT44"/>
    <mergeCell ref="AU43:AU44"/>
    <mergeCell ref="BE45:BE46"/>
    <mergeCell ref="BF45:BF46"/>
    <mergeCell ref="AS47:AS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BF47:BF48"/>
    <mergeCell ref="AX41:AX42"/>
    <mergeCell ref="AY41:AY42"/>
    <mergeCell ref="AZ41:AZ42"/>
    <mergeCell ref="BA41:BA42"/>
    <mergeCell ref="BC43:BC44"/>
    <mergeCell ref="BD43:BD44"/>
    <mergeCell ref="BE43:BE44"/>
    <mergeCell ref="BF43:BF44"/>
    <mergeCell ref="AS45:AS46"/>
    <mergeCell ref="AT45:AT46"/>
    <mergeCell ref="AU45:AU46"/>
    <mergeCell ref="AV45:AV46"/>
    <mergeCell ref="AW45:AW46"/>
    <mergeCell ref="AX45:AX46"/>
    <mergeCell ref="AY45:AY46"/>
    <mergeCell ref="AZ45:AZ46"/>
    <mergeCell ref="BA45:BA46"/>
    <mergeCell ref="BB45:BB46"/>
    <mergeCell ref="BC45:BC46"/>
    <mergeCell ref="BD45:BD46"/>
    <mergeCell ref="AX43:AX44"/>
    <mergeCell ref="AY43:AY44"/>
    <mergeCell ref="AZ43:AZ44"/>
    <mergeCell ref="BA43:BA44"/>
    <mergeCell ref="BE37:BE38"/>
    <mergeCell ref="BF37:BF38"/>
    <mergeCell ref="AR39:AR48"/>
    <mergeCell ref="AS39:AS40"/>
    <mergeCell ref="AT39:AT40"/>
    <mergeCell ref="AU39:AU40"/>
    <mergeCell ref="AV39:AV40"/>
    <mergeCell ref="AW39:AW40"/>
    <mergeCell ref="AX39:AX40"/>
    <mergeCell ref="AY39:AY40"/>
    <mergeCell ref="AZ39:AZ40"/>
    <mergeCell ref="BA39:BA40"/>
    <mergeCell ref="BB39:BB40"/>
    <mergeCell ref="BC39:BC40"/>
    <mergeCell ref="BD39:BD40"/>
    <mergeCell ref="BE39:BE40"/>
    <mergeCell ref="AV43:AV44"/>
    <mergeCell ref="AW43:AW44"/>
    <mergeCell ref="BB41:BB42"/>
    <mergeCell ref="BC41:BC42"/>
    <mergeCell ref="BD41:BD42"/>
    <mergeCell ref="BE41:BE42"/>
    <mergeCell ref="BF41:BF42"/>
    <mergeCell ref="AW41:AW42"/>
    <mergeCell ref="BB37:BB38"/>
    <mergeCell ref="BC37:BC38"/>
    <mergeCell ref="BD37:BD38"/>
    <mergeCell ref="AX35:AX36"/>
    <mergeCell ref="AY35:AY36"/>
    <mergeCell ref="AZ35:AZ36"/>
    <mergeCell ref="BA35:BA36"/>
    <mergeCell ref="BB35:BB36"/>
    <mergeCell ref="AS35:AS36"/>
    <mergeCell ref="AT35:AT36"/>
    <mergeCell ref="AU35:AU36"/>
    <mergeCell ref="AS37:AS38"/>
    <mergeCell ref="AT37:AT38"/>
    <mergeCell ref="AU37:AU38"/>
    <mergeCell ref="AV37:AV38"/>
    <mergeCell ref="AW37:AW38"/>
    <mergeCell ref="AX37:AX38"/>
    <mergeCell ref="AY37:AY38"/>
    <mergeCell ref="AZ37:AZ38"/>
    <mergeCell ref="BA37:BA38"/>
    <mergeCell ref="AV35:AV36"/>
    <mergeCell ref="AW35:AW36"/>
    <mergeCell ref="BC35:BC36"/>
    <mergeCell ref="BD35:BD36"/>
    <mergeCell ref="BF31:BF32"/>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F33:BF34"/>
    <mergeCell ref="BE35:BE36"/>
    <mergeCell ref="BF35:BF36"/>
    <mergeCell ref="BD29:BD30"/>
    <mergeCell ref="BE29:BE30"/>
    <mergeCell ref="BF29:BF30"/>
    <mergeCell ref="AS31:AS32"/>
    <mergeCell ref="AT31:AT32"/>
    <mergeCell ref="AU31:AU32"/>
    <mergeCell ref="AV31:AV32"/>
    <mergeCell ref="AW31:AW32"/>
    <mergeCell ref="AX31:AX32"/>
    <mergeCell ref="AY31:AY32"/>
    <mergeCell ref="AZ31:AZ32"/>
    <mergeCell ref="BA31:BA32"/>
    <mergeCell ref="BB31:BB32"/>
    <mergeCell ref="BC31:BC32"/>
    <mergeCell ref="BD31:BD32"/>
    <mergeCell ref="BE31:BE32"/>
    <mergeCell ref="AY29:AY30"/>
    <mergeCell ref="AZ29:AZ30"/>
    <mergeCell ref="BA29:BA30"/>
    <mergeCell ref="BB29:BB30"/>
    <mergeCell ref="BC29:BC30"/>
    <mergeCell ref="AU29:AU30"/>
    <mergeCell ref="BD27:BD28"/>
    <mergeCell ref="BE27:BE28"/>
    <mergeCell ref="BF27:BF28"/>
    <mergeCell ref="BA25:BA26"/>
    <mergeCell ref="BB25:BB26"/>
    <mergeCell ref="BC25:BC26"/>
    <mergeCell ref="BD25:BD26"/>
    <mergeCell ref="BE25:BE26"/>
    <mergeCell ref="AZ25:AZ26"/>
    <mergeCell ref="BF25:BF26"/>
    <mergeCell ref="AU25:AU26"/>
    <mergeCell ref="AV25:AV26"/>
    <mergeCell ref="BB23:BB24"/>
    <mergeCell ref="BC23:BC24"/>
    <mergeCell ref="AV29:AV30"/>
    <mergeCell ref="AW29:AW30"/>
    <mergeCell ref="BB27:BB28"/>
    <mergeCell ref="BC27:BC28"/>
    <mergeCell ref="AW25:AW26"/>
    <mergeCell ref="AX25:AX26"/>
    <mergeCell ref="AY25:AY26"/>
    <mergeCell ref="AX29:AX30"/>
    <mergeCell ref="AU27:AU28"/>
    <mergeCell ref="AV27:AV28"/>
    <mergeCell ref="AW27:AW28"/>
    <mergeCell ref="AX27:AX28"/>
    <mergeCell ref="AY27:AY28"/>
    <mergeCell ref="AZ27:AZ28"/>
    <mergeCell ref="BA27:BA28"/>
    <mergeCell ref="AU23:AU24"/>
    <mergeCell ref="AV23:AV24"/>
    <mergeCell ref="BB19:BB20"/>
    <mergeCell ref="BC19:BC20"/>
    <mergeCell ref="BD19:BD20"/>
    <mergeCell ref="BE23:BE24"/>
    <mergeCell ref="BF23:BF24"/>
    <mergeCell ref="AW23:AW24"/>
    <mergeCell ref="AX23:AX24"/>
    <mergeCell ref="AY23:AY24"/>
    <mergeCell ref="AZ23:AZ24"/>
    <mergeCell ref="BA23:BA24"/>
    <mergeCell ref="BC21:BC22"/>
    <mergeCell ref="BD21:BD22"/>
    <mergeCell ref="BE21:BE22"/>
    <mergeCell ref="BF21:BF22"/>
    <mergeCell ref="AW21:AW22"/>
    <mergeCell ref="AX21:AX22"/>
    <mergeCell ref="AY21:AY22"/>
    <mergeCell ref="AZ21:AZ22"/>
    <mergeCell ref="BA21:BA22"/>
    <mergeCell ref="BD23:BD24"/>
    <mergeCell ref="BE19:BE20"/>
    <mergeCell ref="BF19:BF20"/>
    <mergeCell ref="AW19:AW20"/>
    <mergeCell ref="AX19:AX20"/>
    <mergeCell ref="AW15:AW16"/>
    <mergeCell ref="AX15:AX16"/>
    <mergeCell ref="AY15:AY16"/>
    <mergeCell ref="BB17:BB18"/>
    <mergeCell ref="BC17:BC18"/>
    <mergeCell ref="BD17:BD18"/>
    <mergeCell ref="BE17:BE18"/>
    <mergeCell ref="BF17:BF18"/>
    <mergeCell ref="AW17:AW18"/>
    <mergeCell ref="AX17:AX18"/>
    <mergeCell ref="AY17:AY18"/>
    <mergeCell ref="AZ17:AZ18"/>
    <mergeCell ref="BA17:BA18"/>
    <mergeCell ref="AZ15:AZ16"/>
    <mergeCell ref="BA15:BA16"/>
    <mergeCell ref="BF15:BF16"/>
    <mergeCell ref="AY19:AY20"/>
    <mergeCell ref="AZ19:AZ20"/>
    <mergeCell ref="BA19:BA20"/>
    <mergeCell ref="BB21:BB22"/>
    <mergeCell ref="BM12:BM15"/>
    <mergeCell ref="BN12:BN15"/>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F13:BF14"/>
    <mergeCell ref="BB15:BB16"/>
    <mergeCell ref="BC15:BC16"/>
    <mergeCell ref="BD15:BD16"/>
    <mergeCell ref="BE15:BE16"/>
    <mergeCell ref="BH9:BI9"/>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H11:BK11"/>
    <mergeCell ref="BB9:BB10"/>
    <mergeCell ref="BC9:BC10"/>
    <mergeCell ref="BD9:BD10"/>
    <mergeCell ref="BE9:BE10"/>
    <mergeCell ref="BF9:BF10"/>
    <mergeCell ref="AW9:AW10"/>
    <mergeCell ref="AX9:AX10"/>
    <mergeCell ref="AY9:AY10"/>
    <mergeCell ref="AV1:AV2"/>
    <mergeCell ref="AW1:AW2"/>
    <mergeCell ref="AS3:AV5"/>
    <mergeCell ref="AW3:BB5"/>
    <mergeCell ref="BB7:BB8"/>
    <mergeCell ref="BC7:BC8"/>
    <mergeCell ref="BD7:BD8"/>
    <mergeCell ref="BE7:BE8"/>
    <mergeCell ref="BF7:BF8"/>
    <mergeCell ref="AW7:AW8"/>
    <mergeCell ref="AX7:AX8"/>
    <mergeCell ref="AY7:AY8"/>
    <mergeCell ref="AZ7:AZ8"/>
    <mergeCell ref="BA7:BA8"/>
    <mergeCell ref="BE3:BF3"/>
    <mergeCell ref="BE5:BF5"/>
    <mergeCell ref="AU7:AU8"/>
    <mergeCell ref="AV7:AV8"/>
    <mergeCell ref="CA8:CA10"/>
    <mergeCell ref="CE8:CE10"/>
    <mergeCell ref="CD8:CD10"/>
    <mergeCell ref="CC8:CC10"/>
    <mergeCell ref="CB8:CB10"/>
    <mergeCell ref="W52:Y52"/>
    <mergeCell ref="W53:Y53"/>
    <mergeCell ref="W54:Y54"/>
    <mergeCell ref="W55:Y55"/>
    <mergeCell ref="AM42:AM44"/>
    <mergeCell ref="AN42:AN44"/>
    <mergeCell ref="AO42:AO44"/>
    <mergeCell ref="BF39:BF40"/>
    <mergeCell ref="AS41:AS42"/>
    <mergeCell ref="AT41:AT42"/>
    <mergeCell ref="AU41:AU42"/>
    <mergeCell ref="AV41:AV42"/>
    <mergeCell ref="AZ9:AZ10"/>
    <mergeCell ref="BA9:BA10"/>
    <mergeCell ref="AR9:AR18"/>
    <mergeCell ref="AS9:AS10"/>
    <mergeCell ref="AU9:AU10"/>
    <mergeCell ref="AV9:AV10"/>
    <mergeCell ref="AS15:AS16"/>
    <mergeCell ref="C35:D36"/>
    <mergeCell ref="E35:E36"/>
    <mergeCell ref="F35:F36"/>
    <mergeCell ref="C38:D38"/>
    <mergeCell ref="C39:D39"/>
    <mergeCell ref="AM39:AM41"/>
    <mergeCell ref="C40:D40"/>
    <mergeCell ref="A37:B50"/>
    <mergeCell ref="C37:D37"/>
    <mergeCell ref="C45:D45"/>
    <mergeCell ref="AM45:AM47"/>
    <mergeCell ref="C41:D41"/>
    <mergeCell ref="C42:D42"/>
    <mergeCell ref="C43:D43"/>
    <mergeCell ref="C44:D44"/>
    <mergeCell ref="C50:F50"/>
    <mergeCell ref="C46:D46"/>
    <mergeCell ref="C47:D47"/>
    <mergeCell ref="C48:D48"/>
    <mergeCell ref="C49:D49"/>
    <mergeCell ref="AN39:AN41"/>
    <mergeCell ref="X7:X10"/>
    <mergeCell ref="Y7:Y10"/>
    <mergeCell ref="G35:AK35"/>
    <mergeCell ref="AL36:AL47"/>
    <mergeCell ref="AM36:AM38"/>
    <mergeCell ref="AN36:AN38"/>
    <mergeCell ref="A32:F32"/>
    <mergeCell ref="A33:F33"/>
    <mergeCell ref="A11:A31"/>
    <mergeCell ref="B31:F31"/>
    <mergeCell ref="AC7:AC10"/>
    <mergeCell ref="AD7:AD10"/>
    <mergeCell ref="AE7:AE10"/>
    <mergeCell ref="T7:T10"/>
    <mergeCell ref="U7:U10"/>
    <mergeCell ref="V7:V10"/>
    <mergeCell ref="W7:W10"/>
    <mergeCell ref="A35:B36"/>
    <mergeCell ref="AB7:AB10"/>
    <mergeCell ref="AN45:AN47"/>
    <mergeCell ref="J7:J10"/>
    <mergeCell ref="K7:K10"/>
    <mergeCell ref="G7:G10"/>
    <mergeCell ref="AO39:AO41"/>
    <mergeCell ref="AR29:AR38"/>
    <mergeCell ref="AS29:AS30"/>
    <mergeCell ref="AT29:AT30"/>
    <mergeCell ref="AR7:AR8"/>
    <mergeCell ref="AS7:AS8"/>
    <mergeCell ref="AT7:AT8"/>
    <mergeCell ref="AR19:AR28"/>
    <mergeCell ref="AS19:AS20"/>
    <mergeCell ref="AT19:AT20"/>
    <mergeCell ref="AT15:AT16"/>
    <mergeCell ref="AS17:AS18"/>
    <mergeCell ref="AT17:AT18"/>
    <mergeCell ref="AT21:AT22"/>
    <mergeCell ref="AS23:AS24"/>
    <mergeCell ref="AT23:AT24"/>
    <mergeCell ref="AT9:AT10"/>
    <mergeCell ref="AS27:AS28"/>
    <mergeCell ref="AT27:AT28"/>
    <mergeCell ref="AS25:AS26"/>
    <mergeCell ref="AT25:AT26"/>
    <mergeCell ref="AU19:AU20"/>
    <mergeCell ref="AV19:AV20"/>
    <mergeCell ref="AS21:AS22"/>
    <mergeCell ref="L7:L10"/>
    <mergeCell ref="M7:M10"/>
    <mergeCell ref="AL7:AL10"/>
    <mergeCell ref="AM7:AM10"/>
    <mergeCell ref="AN7:AN10"/>
    <mergeCell ref="AO7:AO10"/>
    <mergeCell ref="AU15:AU16"/>
    <mergeCell ref="AV15:AV16"/>
    <mergeCell ref="AU17:AU18"/>
    <mergeCell ref="AV17:AV18"/>
    <mergeCell ref="AU21:AU22"/>
    <mergeCell ref="AV21:AV22"/>
    <mergeCell ref="AF7:AF10"/>
    <mergeCell ref="AG7:AG10"/>
    <mergeCell ref="AH7:AH10"/>
    <mergeCell ref="AI7:AI10"/>
    <mergeCell ref="AJ7:AJ10"/>
    <mergeCell ref="AK7:AK10"/>
    <mergeCell ref="Z7:Z10"/>
    <mergeCell ref="AA7:AA10"/>
    <mergeCell ref="A52:E55"/>
    <mergeCell ref="AE5:AK5"/>
    <mergeCell ref="A1:E1"/>
    <mergeCell ref="AO1:AP1"/>
    <mergeCell ref="AO2:AP3"/>
    <mergeCell ref="A3:G5"/>
    <mergeCell ref="H3:Z5"/>
    <mergeCell ref="AB5:AD5"/>
    <mergeCell ref="AM5:AQ5"/>
    <mergeCell ref="A7:B10"/>
    <mergeCell ref="C7:C10"/>
    <mergeCell ref="D7:D10"/>
    <mergeCell ref="E7:E10"/>
    <mergeCell ref="F7:F10"/>
    <mergeCell ref="S7:S10"/>
    <mergeCell ref="H7:H10"/>
    <mergeCell ref="N7:N10"/>
    <mergeCell ref="O7:O10"/>
    <mergeCell ref="P7:P10"/>
    <mergeCell ref="Q7:Q10"/>
    <mergeCell ref="R7:R10"/>
    <mergeCell ref="I7:I10"/>
    <mergeCell ref="AO36:AO38"/>
    <mergeCell ref="AO45:AO47"/>
    <mergeCell ref="BF49:BF50"/>
    <mergeCell ref="AS51:AS52"/>
    <mergeCell ref="AT51:AT52"/>
    <mergeCell ref="AU51:AU52"/>
    <mergeCell ref="AV51:AV52"/>
    <mergeCell ref="AW51:AW52"/>
    <mergeCell ref="AX51:AX52"/>
    <mergeCell ref="AY51:AY52"/>
    <mergeCell ref="AZ51:AZ52"/>
    <mergeCell ref="BA51:BA52"/>
    <mergeCell ref="BB51:BB52"/>
    <mergeCell ref="BC51:BC52"/>
    <mergeCell ref="BD51:BD52"/>
    <mergeCell ref="BE51:BE52"/>
    <mergeCell ref="BF51:BF52"/>
    <mergeCell ref="AS49:AS50"/>
    <mergeCell ref="AT49:AT50"/>
    <mergeCell ref="AU49:AU50"/>
    <mergeCell ref="AV49:AV50"/>
    <mergeCell ref="AW49:AW50"/>
    <mergeCell ref="AX49:AX50"/>
    <mergeCell ref="AY49:AY50"/>
    <mergeCell ref="AZ49:AZ50"/>
    <mergeCell ref="BA49:BA50"/>
    <mergeCell ref="BA53:BA54"/>
    <mergeCell ref="BB49:BB50"/>
    <mergeCell ref="BC49:BC50"/>
    <mergeCell ref="BD49:BD50"/>
    <mergeCell ref="BE49:BE50"/>
    <mergeCell ref="BB53:BB54"/>
    <mergeCell ref="BC53:BC54"/>
    <mergeCell ref="BD53:BD54"/>
    <mergeCell ref="BE53:BE54"/>
    <mergeCell ref="BF53:BF54"/>
    <mergeCell ref="AR49:AR54"/>
    <mergeCell ref="AR63:AT63"/>
    <mergeCell ref="AR55:AT56"/>
    <mergeCell ref="AU55:AU56"/>
    <mergeCell ref="AV55:AV56"/>
    <mergeCell ref="AW55:AW56"/>
    <mergeCell ref="AX55:AX56"/>
    <mergeCell ref="AY55:AY56"/>
    <mergeCell ref="AZ55:AZ56"/>
    <mergeCell ref="BA55:BA56"/>
    <mergeCell ref="BB55:BB56"/>
    <mergeCell ref="BC55:BC56"/>
    <mergeCell ref="BD55:BD56"/>
    <mergeCell ref="BE55:BE56"/>
    <mergeCell ref="BF55:BF56"/>
    <mergeCell ref="AS53:AS54"/>
    <mergeCell ref="AT53:AT54"/>
    <mergeCell ref="AU53:AU54"/>
    <mergeCell ref="AV53:AV54"/>
    <mergeCell ref="AW53:AW54"/>
    <mergeCell ref="AX53:AX54"/>
    <mergeCell ref="AY53:AY54"/>
    <mergeCell ref="AZ53:AZ54"/>
  </mergeCells>
  <phoneticPr fontId="1"/>
  <conditionalFormatting sqref="B11:B30 E11:AK30 F37:AK49">
    <cfRule type="containsBlanks" dxfId="124" priority="30" stopIfTrue="1">
      <formula>LEN(TRIM(B11))=0</formula>
    </cfRule>
  </conditionalFormatting>
  <conditionalFormatting sqref="G33:AK33">
    <cfRule type="containsBlanks" dxfId="123" priority="28" stopIfTrue="1">
      <formula>LEN(TRIM(G33))=0</formula>
    </cfRule>
  </conditionalFormatting>
  <conditionalFormatting sqref="G53:V53">
    <cfRule type="containsBlanks" dxfId="122" priority="27" stopIfTrue="1">
      <formula>LEN(TRIM(G53))=0</formula>
    </cfRule>
  </conditionalFormatting>
  <conditionalFormatting sqref="G36:AJ36 G7:AJ10">
    <cfRule type="expression" dxfId="121" priority="25" stopIfTrue="1">
      <formula>WEEKDAY(G7,1)=1</formula>
    </cfRule>
    <cfRule type="expression" dxfId="120" priority="26" stopIfTrue="1">
      <formula>WEEKDAY(G7,1)=7</formula>
    </cfRule>
  </conditionalFormatting>
  <conditionalFormatting sqref="AE5 AM5">
    <cfRule type="containsBlanks" dxfId="119" priority="24" stopIfTrue="1">
      <formula>LEN(TRIM(AE5))=0</formula>
    </cfRule>
  </conditionalFormatting>
  <conditionalFormatting sqref="AW1:AW2">
    <cfRule type="containsBlanks" dxfId="118" priority="16" stopIfTrue="1">
      <formula>LEN(TRIM(AW1))=0</formula>
    </cfRule>
  </conditionalFormatting>
  <conditionalFormatting sqref="AK36 AK7:AK10">
    <cfRule type="expression" dxfId="117" priority="11" stopIfTrue="1">
      <formula>WEEKDAY(AK7,1)=1</formula>
    </cfRule>
    <cfRule type="expression" dxfId="116" priority="12" stopIfTrue="1">
      <formula>WEEKDAY(AK7,1)=7</formula>
    </cfRule>
  </conditionalFormatting>
  <conditionalFormatting sqref="AS9:AS54 AU9:AU54">
    <cfRule type="containsBlanks" dxfId="115" priority="9">
      <formula>LEN(TRIM(AS9))=0</formula>
    </cfRule>
  </conditionalFormatting>
  <conditionalFormatting sqref="AV9:AV54 AX19:AX48 AZ9:AZ28 BB9:BB28 BD19:BE48 BF9:BF54">
    <cfRule type="containsBlanks" dxfId="114" priority="31">
      <formula>LEN(TRIM(AV9))=0</formula>
    </cfRule>
  </conditionalFormatting>
  <conditionalFormatting sqref="BE3:BF3 BE5:BF5">
    <cfRule type="containsBlanks" dxfId="113" priority="2">
      <formula>LEN(TRIM(BE3))=0</formula>
    </cfRule>
  </conditionalFormatting>
  <conditionalFormatting sqref="BC19:BC28">
    <cfRule type="containsBlanks" dxfId="9" priority="1" stopIfTrue="1">
      <formula>LEN(TRIM(BC19))=0</formula>
    </cfRule>
  </conditionalFormatting>
  <dataValidations count="5">
    <dataValidation type="list" allowBlank="1" showInputMessage="1" showErrorMessage="1" sqref="WWO983080:WXS983080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76:AK65576 KC65576:LG65576 TY65576:VC65576 ADU65576:AEY65576 ANQ65576:AOU65576 AXM65576:AYQ65576 BHI65576:BIM65576 BRE65576:BSI65576 CBA65576:CCE65576 CKW65576:CMA65576 CUS65576:CVW65576 DEO65576:DFS65576 DOK65576:DPO65576 DYG65576:DZK65576 EIC65576:EJG65576 ERY65576:ETC65576 FBU65576:FCY65576 FLQ65576:FMU65576 FVM65576:FWQ65576 GFI65576:GGM65576 GPE65576:GQI65576 GZA65576:HAE65576 HIW65576:HKA65576 HSS65576:HTW65576 ICO65576:IDS65576 IMK65576:INO65576 IWG65576:IXK65576 JGC65576:JHG65576 JPY65576:JRC65576 JZU65576:KAY65576 KJQ65576:KKU65576 KTM65576:KUQ65576 LDI65576:LEM65576 LNE65576:LOI65576 LXA65576:LYE65576 MGW65576:MIA65576 MQS65576:MRW65576 NAO65576:NBS65576 NKK65576:NLO65576 NUG65576:NVK65576 OEC65576:OFG65576 ONY65576:OPC65576 OXU65576:OYY65576 PHQ65576:PIU65576 PRM65576:PSQ65576 QBI65576:QCM65576 QLE65576:QMI65576 QVA65576:QWE65576 REW65576:RGA65576 ROS65576:RPW65576 RYO65576:RZS65576 SIK65576:SJO65576 SSG65576:STK65576 TCC65576:TDG65576 TLY65576:TNC65576 TVU65576:TWY65576 UFQ65576:UGU65576 UPM65576:UQQ65576 UZI65576:VAM65576 VJE65576:VKI65576 VTA65576:VUE65576 WCW65576:WEA65576 WMS65576:WNW65576 WWO65576:WXS65576 F131112:AK131112 KC131112:LG131112 TY131112:VC131112 ADU131112:AEY131112 ANQ131112:AOU131112 AXM131112:AYQ131112 BHI131112:BIM131112 BRE131112:BSI131112 CBA131112:CCE131112 CKW131112:CMA131112 CUS131112:CVW131112 DEO131112:DFS131112 DOK131112:DPO131112 DYG131112:DZK131112 EIC131112:EJG131112 ERY131112:ETC131112 FBU131112:FCY131112 FLQ131112:FMU131112 FVM131112:FWQ131112 GFI131112:GGM131112 GPE131112:GQI131112 GZA131112:HAE131112 HIW131112:HKA131112 HSS131112:HTW131112 ICO131112:IDS131112 IMK131112:INO131112 IWG131112:IXK131112 JGC131112:JHG131112 JPY131112:JRC131112 JZU131112:KAY131112 KJQ131112:KKU131112 KTM131112:KUQ131112 LDI131112:LEM131112 LNE131112:LOI131112 LXA131112:LYE131112 MGW131112:MIA131112 MQS131112:MRW131112 NAO131112:NBS131112 NKK131112:NLO131112 NUG131112:NVK131112 OEC131112:OFG131112 ONY131112:OPC131112 OXU131112:OYY131112 PHQ131112:PIU131112 PRM131112:PSQ131112 QBI131112:QCM131112 QLE131112:QMI131112 QVA131112:QWE131112 REW131112:RGA131112 ROS131112:RPW131112 RYO131112:RZS131112 SIK131112:SJO131112 SSG131112:STK131112 TCC131112:TDG131112 TLY131112:TNC131112 TVU131112:TWY131112 UFQ131112:UGU131112 UPM131112:UQQ131112 UZI131112:VAM131112 VJE131112:VKI131112 VTA131112:VUE131112 WCW131112:WEA131112 WMS131112:WNW131112 WWO131112:WXS131112 F196648:AK196648 KC196648:LG196648 TY196648:VC196648 ADU196648:AEY196648 ANQ196648:AOU196648 AXM196648:AYQ196648 BHI196648:BIM196648 BRE196648:BSI196648 CBA196648:CCE196648 CKW196648:CMA196648 CUS196648:CVW196648 DEO196648:DFS196648 DOK196648:DPO196648 DYG196648:DZK196648 EIC196648:EJG196648 ERY196648:ETC196648 FBU196648:FCY196648 FLQ196648:FMU196648 FVM196648:FWQ196648 GFI196648:GGM196648 GPE196648:GQI196648 GZA196648:HAE196648 HIW196648:HKA196648 HSS196648:HTW196648 ICO196648:IDS196648 IMK196648:INO196648 IWG196648:IXK196648 JGC196648:JHG196648 JPY196648:JRC196648 JZU196648:KAY196648 KJQ196648:KKU196648 KTM196648:KUQ196648 LDI196648:LEM196648 LNE196648:LOI196648 LXA196648:LYE196648 MGW196648:MIA196648 MQS196648:MRW196648 NAO196648:NBS196648 NKK196648:NLO196648 NUG196648:NVK196648 OEC196648:OFG196648 ONY196648:OPC196648 OXU196648:OYY196648 PHQ196648:PIU196648 PRM196648:PSQ196648 QBI196648:QCM196648 QLE196648:QMI196648 QVA196648:QWE196648 REW196648:RGA196648 ROS196648:RPW196648 RYO196648:RZS196648 SIK196648:SJO196648 SSG196648:STK196648 TCC196648:TDG196648 TLY196648:TNC196648 TVU196648:TWY196648 UFQ196648:UGU196648 UPM196648:UQQ196648 UZI196648:VAM196648 VJE196648:VKI196648 VTA196648:VUE196648 WCW196648:WEA196648 WMS196648:WNW196648 WWO196648:WXS196648 F262184:AK262184 KC262184:LG262184 TY262184:VC262184 ADU262184:AEY262184 ANQ262184:AOU262184 AXM262184:AYQ262184 BHI262184:BIM262184 BRE262184:BSI262184 CBA262184:CCE262184 CKW262184:CMA262184 CUS262184:CVW262184 DEO262184:DFS262184 DOK262184:DPO262184 DYG262184:DZK262184 EIC262184:EJG262184 ERY262184:ETC262184 FBU262184:FCY262184 FLQ262184:FMU262184 FVM262184:FWQ262184 GFI262184:GGM262184 GPE262184:GQI262184 GZA262184:HAE262184 HIW262184:HKA262184 HSS262184:HTW262184 ICO262184:IDS262184 IMK262184:INO262184 IWG262184:IXK262184 JGC262184:JHG262184 JPY262184:JRC262184 JZU262184:KAY262184 KJQ262184:KKU262184 KTM262184:KUQ262184 LDI262184:LEM262184 LNE262184:LOI262184 LXA262184:LYE262184 MGW262184:MIA262184 MQS262184:MRW262184 NAO262184:NBS262184 NKK262184:NLO262184 NUG262184:NVK262184 OEC262184:OFG262184 ONY262184:OPC262184 OXU262184:OYY262184 PHQ262184:PIU262184 PRM262184:PSQ262184 QBI262184:QCM262184 QLE262184:QMI262184 QVA262184:QWE262184 REW262184:RGA262184 ROS262184:RPW262184 RYO262184:RZS262184 SIK262184:SJO262184 SSG262184:STK262184 TCC262184:TDG262184 TLY262184:TNC262184 TVU262184:TWY262184 UFQ262184:UGU262184 UPM262184:UQQ262184 UZI262184:VAM262184 VJE262184:VKI262184 VTA262184:VUE262184 WCW262184:WEA262184 WMS262184:WNW262184 WWO262184:WXS262184 F327720:AK327720 KC327720:LG327720 TY327720:VC327720 ADU327720:AEY327720 ANQ327720:AOU327720 AXM327720:AYQ327720 BHI327720:BIM327720 BRE327720:BSI327720 CBA327720:CCE327720 CKW327720:CMA327720 CUS327720:CVW327720 DEO327720:DFS327720 DOK327720:DPO327720 DYG327720:DZK327720 EIC327720:EJG327720 ERY327720:ETC327720 FBU327720:FCY327720 FLQ327720:FMU327720 FVM327720:FWQ327720 GFI327720:GGM327720 GPE327720:GQI327720 GZA327720:HAE327720 HIW327720:HKA327720 HSS327720:HTW327720 ICO327720:IDS327720 IMK327720:INO327720 IWG327720:IXK327720 JGC327720:JHG327720 JPY327720:JRC327720 JZU327720:KAY327720 KJQ327720:KKU327720 KTM327720:KUQ327720 LDI327720:LEM327720 LNE327720:LOI327720 LXA327720:LYE327720 MGW327720:MIA327720 MQS327720:MRW327720 NAO327720:NBS327720 NKK327720:NLO327720 NUG327720:NVK327720 OEC327720:OFG327720 ONY327720:OPC327720 OXU327720:OYY327720 PHQ327720:PIU327720 PRM327720:PSQ327720 QBI327720:QCM327720 QLE327720:QMI327720 QVA327720:QWE327720 REW327720:RGA327720 ROS327720:RPW327720 RYO327720:RZS327720 SIK327720:SJO327720 SSG327720:STK327720 TCC327720:TDG327720 TLY327720:TNC327720 TVU327720:TWY327720 UFQ327720:UGU327720 UPM327720:UQQ327720 UZI327720:VAM327720 VJE327720:VKI327720 VTA327720:VUE327720 WCW327720:WEA327720 WMS327720:WNW327720 WWO327720:WXS327720 F393256:AK393256 KC393256:LG393256 TY393256:VC393256 ADU393256:AEY393256 ANQ393256:AOU393256 AXM393256:AYQ393256 BHI393256:BIM393256 BRE393256:BSI393256 CBA393256:CCE393256 CKW393256:CMA393256 CUS393256:CVW393256 DEO393256:DFS393256 DOK393256:DPO393256 DYG393256:DZK393256 EIC393256:EJG393256 ERY393256:ETC393256 FBU393256:FCY393256 FLQ393256:FMU393256 FVM393256:FWQ393256 GFI393256:GGM393256 GPE393256:GQI393256 GZA393256:HAE393256 HIW393256:HKA393256 HSS393256:HTW393256 ICO393256:IDS393256 IMK393256:INO393256 IWG393256:IXK393256 JGC393256:JHG393256 JPY393256:JRC393256 JZU393256:KAY393256 KJQ393256:KKU393256 KTM393256:KUQ393256 LDI393256:LEM393256 LNE393256:LOI393256 LXA393256:LYE393256 MGW393256:MIA393256 MQS393256:MRW393256 NAO393256:NBS393256 NKK393256:NLO393256 NUG393256:NVK393256 OEC393256:OFG393256 ONY393256:OPC393256 OXU393256:OYY393256 PHQ393256:PIU393256 PRM393256:PSQ393256 QBI393256:QCM393256 QLE393256:QMI393256 QVA393256:QWE393256 REW393256:RGA393256 ROS393256:RPW393256 RYO393256:RZS393256 SIK393256:SJO393256 SSG393256:STK393256 TCC393256:TDG393256 TLY393256:TNC393256 TVU393256:TWY393256 UFQ393256:UGU393256 UPM393256:UQQ393256 UZI393256:VAM393256 VJE393256:VKI393256 VTA393256:VUE393256 WCW393256:WEA393256 WMS393256:WNW393256 WWO393256:WXS393256 F458792:AK458792 KC458792:LG458792 TY458792:VC458792 ADU458792:AEY458792 ANQ458792:AOU458792 AXM458792:AYQ458792 BHI458792:BIM458792 BRE458792:BSI458792 CBA458792:CCE458792 CKW458792:CMA458792 CUS458792:CVW458792 DEO458792:DFS458792 DOK458792:DPO458792 DYG458792:DZK458792 EIC458792:EJG458792 ERY458792:ETC458792 FBU458792:FCY458792 FLQ458792:FMU458792 FVM458792:FWQ458792 GFI458792:GGM458792 GPE458792:GQI458792 GZA458792:HAE458792 HIW458792:HKA458792 HSS458792:HTW458792 ICO458792:IDS458792 IMK458792:INO458792 IWG458792:IXK458792 JGC458792:JHG458792 JPY458792:JRC458792 JZU458792:KAY458792 KJQ458792:KKU458792 KTM458792:KUQ458792 LDI458792:LEM458792 LNE458792:LOI458792 LXA458792:LYE458792 MGW458792:MIA458792 MQS458792:MRW458792 NAO458792:NBS458792 NKK458792:NLO458792 NUG458792:NVK458792 OEC458792:OFG458792 ONY458792:OPC458792 OXU458792:OYY458792 PHQ458792:PIU458792 PRM458792:PSQ458792 QBI458792:QCM458792 QLE458792:QMI458792 QVA458792:QWE458792 REW458792:RGA458792 ROS458792:RPW458792 RYO458792:RZS458792 SIK458792:SJO458792 SSG458792:STK458792 TCC458792:TDG458792 TLY458792:TNC458792 TVU458792:TWY458792 UFQ458792:UGU458792 UPM458792:UQQ458792 UZI458792:VAM458792 VJE458792:VKI458792 VTA458792:VUE458792 WCW458792:WEA458792 WMS458792:WNW458792 WWO458792:WXS458792 F524328:AK524328 KC524328:LG524328 TY524328:VC524328 ADU524328:AEY524328 ANQ524328:AOU524328 AXM524328:AYQ524328 BHI524328:BIM524328 BRE524328:BSI524328 CBA524328:CCE524328 CKW524328:CMA524328 CUS524328:CVW524328 DEO524328:DFS524328 DOK524328:DPO524328 DYG524328:DZK524328 EIC524328:EJG524328 ERY524328:ETC524328 FBU524328:FCY524328 FLQ524328:FMU524328 FVM524328:FWQ524328 GFI524328:GGM524328 GPE524328:GQI524328 GZA524328:HAE524328 HIW524328:HKA524328 HSS524328:HTW524328 ICO524328:IDS524328 IMK524328:INO524328 IWG524328:IXK524328 JGC524328:JHG524328 JPY524328:JRC524328 JZU524328:KAY524328 KJQ524328:KKU524328 KTM524328:KUQ524328 LDI524328:LEM524328 LNE524328:LOI524328 LXA524328:LYE524328 MGW524328:MIA524328 MQS524328:MRW524328 NAO524328:NBS524328 NKK524328:NLO524328 NUG524328:NVK524328 OEC524328:OFG524328 ONY524328:OPC524328 OXU524328:OYY524328 PHQ524328:PIU524328 PRM524328:PSQ524328 QBI524328:QCM524328 QLE524328:QMI524328 QVA524328:QWE524328 REW524328:RGA524328 ROS524328:RPW524328 RYO524328:RZS524328 SIK524328:SJO524328 SSG524328:STK524328 TCC524328:TDG524328 TLY524328:TNC524328 TVU524328:TWY524328 UFQ524328:UGU524328 UPM524328:UQQ524328 UZI524328:VAM524328 VJE524328:VKI524328 VTA524328:VUE524328 WCW524328:WEA524328 WMS524328:WNW524328 WWO524328:WXS524328 F589864:AK589864 KC589864:LG589864 TY589864:VC589864 ADU589864:AEY589864 ANQ589864:AOU589864 AXM589864:AYQ589864 BHI589864:BIM589864 BRE589864:BSI589864 CBA589864:CCE589864 CKW589864:CMA589864 CUS589864:CVW589864 DEO589864:DFS589864 DOK589864:DPO589864 DYG589864:DZK589864 EIC589864:EJG589864 ERY589864:ETC589864 FBU589864:FCY589864 FLQ589864:FMU589864 FVM589864:FWQ589864 GFI589864:GGM589864 GPE589864:GQI589864 GZA589864:HAE589864 HIW589864:HKA589864 HSS589864:HTW589864 ICO589864:IDS589864 IMK589864:INO589864 IWG589864:IXK589864 JGC589864:JHG589864 JPY589864:JRC589864 JZU589864:KAY589864 KJQ589864:KKU589864 KTM589864:KUQ589864 LDI589864:LEM589864 LNE589864:LOI589864 LXA589864:LYE589864 MGW589864:MIA589864 MQS589864:MRW589864 NAO589864:NBS589864 NKK589864:NLO589864 NUG589864:NVK589864 OEC589864:OFG589864 ONY589864:OPC589864 OXU589864:OYY589864 PHQ589864:PIU589864 PRM589864:PSQ589864 QBI589864:QCM589864 QLE589864:QMI589864 QVA589864:QWE589864 REW589864:RGA589864 ROS589864:RPW589864 RYO589864:RZS589864 SIK589864:SJO589864 SSG589864:STK589864 TCC589864:TDG589864 TLY589864:TNC589864 TVU589864:TWY589864 UFQ589864:UGU589864 UPM589864:UQQ589864 UZI589864:VAM589864 VJE589864:VKI589864 VTA589864:VUE589864 WCW589864:WEA589864 WMS589864:WNW589864 WWO589864:WXS589864 F655400:AK655400 KC655400:LG655400 TY655400:VC655400 ADU655400:AEY655400 ANQ655400:AOU655400 AXM655400:AYQ655400 BHI655400:BIM655400 BRE655400:BSI655400 CBA655400:CCE655400 CKW655400:CMA655400 CUS655400:CVW655400 DEO655400:DFS655400 DOK655400:DPO655400 DYG655400:DZK655400 EIC655400:EJG655400 ERY655400:ETC655400 FBU655400:FCY655400 FLQ655400:FMU655400 FVM655400:FWQ655400 GFI655400:GGM655400 GPE655400:GQI655400 GZA655400:HAE655400 HIW655400:HKA655400 HSS655400:HTW655400 ICO655400:IDS655400 IMK655400:INO655400 IWG655400:IXK655400 JGC655400:JHG655400 JPY655400:JRC655400 JZU655400:KAY655400 KJQ655400:KKU655400 KTM655400:KUQ655400 LDI655400:LEM655400 LNE655400:LOI655400 LXA655400:LYE655400 MGW655400:MIA655400 MQS655400:MRW655400 NAO655400:NBS655400 NKK655400:NLO655400 NUG655400:NVK655400 OEC655400:OFG655400 ONY655400:OPC655400 OXU655400:OYY655400 PHQ655400:PIU655400 PRM655400:PSQ655400 QBI655400:QCM655400 QLE655400:QMI655400 QVA655400:QWE655400 REW655400:RGA655400 ROS655400:RPW655400 RYO655400:RZS655400 SIK655400:SJO655400 SSG655400:STK655400 TCC655400:TDG655400 TLY655400:TNC655400 TVU655400:TWY655400 UFQ655400:UGU655400 UPM655400:UQQ655400 UZI655400:VAM655400 VJE655400:VKI655400 VTA655400:VUE655400 WCW655400:WEA655400 WMS655400:WNW655400 WWO655400:WXS655400 F720936:AK720936 KC720936:LG720936 TY720936:VC720936 ADU720936:AEY720936 ANQ720936:AOU720936 AXM720936:AYQ720936 BHI720936:BIM720936 BRE720936:BSI720936 CBA720936:CCE720936 CKW720936:CMA720936 CUS720936:CVW720936 DEO720936:DFS720936 DOK720936:DPO720936 DYG720936:DZK720936 EIC720936:EJG720936 ERY720936:ETC720936 FBU720936:FCY720936 FLQ720936:FMU720936 FVM720936:FWQ720936 GFI720936:GGM720936 GPE720936:GQI720936 GZA720936:HAE720936 HIW720936:HKA720936 HSS720936:HTW720936 ICO720936:IDS720936 IMK720936:INO720936 IWG720936:IXK720936 JGC720936:JHG720936 JPY720936:JRC720936 JZU720936:KAY720936 KJQ720936:KKU720936 KTM720936:KUQ720936 LDI720936:LEM720936 LNE720936:LOI720936 LXA720936:LYE720936 MGW720936:MIA720936 MQS720936:MRW720936 NAO720936:NBS720936 NKK720936:NLO720936 NUG720936:NVK720936 OEC720936:OFG720936 ONY720936:OPC720936 OXU720936:OYY720936 PHQ720936:PIU720936 PRM720936:PSQ720936 QBI720936:QCM720936 QLE720936:QMI720936 QVA720936:QWE720936 REW720936:RGA720936 ROS720936:RPW720936 RYO720936:RZS720936 SIK720936:SJO720936 SSG720936:STK720936 TCC720936:TDG720936 TLY720936:TNC720936 TVU720936:TWY720936 UFQ720936:UGU720936 UPM720936:UQQ720936 UZI720936:VAM720936 VJE720936:VKI720936 VTA720936:VUE720936 WCW720936:WEA720936 WMS720936:WNW720936 WWO720936:WXS720936 F786472:AK786472 KC786472:LG786472 TY786472:VC786472 ADU786472:AEY786472 ANQ786472:AOU786472 AXM786472:AYQ786472 BHI786472:BIM786472 BRE786472:BSI786472 CBA786472:CCE786472 CKW786472:CMA786472 CUS786472:CVW786472 DEO786472:DFS786472 DOK786472:DPO786472 DYG786472:DZK786472 EIC786472:EJG786472 ERY786472:ETC786472 FBU786472:FCY786472 FLQ786472:FMU786472 FVM786472:FWQ786472 GFI786472:GGM786472 GPE786472:GQI786472 GZA786472:HAE786472 HIW786472:HKA786472 HSS786472:HTW786472 ICO786472:IDS786472 IMK786472:INO786472 IWG786472:IXK786472 JGC786472:JHG786472 JPY786472:JRC786472 JZU786472:KAY786472 KJQ786472:KKU786472 KTM786472:KUQ786472 LDI786472:LEM786472 LNE786472:LOI786472 LXA786472:LYE786472 MGW786472:MIA786472 MQS786472:MRW786472 NAO786472:NBS786472 NKK786472:NLO786472 NUG786472:NVK786472 OEC786472:OFG786472 ONY786472:OPC786472 OXU786472:OYY786472 PHQ786472:PIU786472 PRM786472:PSQ786472 QBI786472:QCM786472 QLE786472:QMI786472 QVA786472:QWE786472 REW786472:RGA786472 ROS786472:RPW786472 RYO786472:RZS786472 SIK786472:SJO786472 SSG786472:STK786472 TCC786472:TDG786472 TLY786472:TNC786472 TVU786472:TWY786472 UFQ786472:UGU786472 UPM786472:UQQ786472 UZI786472:VAM786472 VJE786472:VKI786472 VTA786472:VUE786472 WCW786472:WEA786472 WMS786472:WNW786472 WWO786472:WXS786472 F852008:AK852008 KC852008:LG852008 TY852008:VC852008 ADU852008:AEY852008 ANQ852008:AOU852008 AXM852008:AYQ852008 BHI852008:BIM852008 BRE852008:BSI852008 CBA852008:CCE852008 CKW852008:CMA852008 CUS852008:CVW852008 DEO852008:DFS852008 DOK852008:DPO852008 DYG852008:DZK852008 EIC852008:EJG852008 ERY852008:ETC852008 FBU852008:FCY852008 FLQ852008:FMU852008 FVM852008:FWQ852008 GFI852008:GGM852008 GPE852008:GQI852008 GZA852008:HAE852008 HIW852008:HKA852008 HSS852008:HTW852008 ICO852008:IDS852008 IMK852008:INO852008 IWG852008:IXK852008 JGC852008:JHG852008 JPY852008:JRC852008 JZU852008:KAY852008 KJQ852008:KKU852008 KTM852008:KUQ852008 LDI852008:LEM852008 LNE852008:LOI852008 LXA852008:LYE852008 MGW852008:MIA852008 MQS852008:MRW852008 NAO852008:NBS852008 NKK852008:NLO852008 NUG852008:NVK852008 OEC852008:OFG852008 ONY852008:OPC852008 OXU852008:OYY852008 PHQ852008:PIU852008 PRM852008:PSQ852008 QBI852008:QCM852008 QLE852008:QMI852008 QVA852008:QWE852008 REW852008:RGA852008 ROS852008:RPW852008 RYO852008:RZS852008 SIK852008:SJO852008 SSG852008:STK852008 TCC852008:TDG852008 TLY852008:TNC852008 TVU852008:TWY852008 UFQ852008:UGU852008 UPM852008:UQQ852008 UZI852008:VAM852008 VJE852008:VKI852008 VTA852008:VUE852008 WCW852008:WEA852008 WMS852008:WNW852008 WWO852008:WXS852008 F917544:AK917544 KC917544:LG917544 TY917544:VC917544 ADU917544:AEY917544 ANQ917544:AOU917544 AXM917544:AYQ917544 BHI917544:BIM917544 BRE917544:BSI917544 CBA917544:CCE917544 CKW917544:CMA917544 CUS917544:CVW917544 DEO917544:DFS917544 DOK917544:DPO917544 DYG917544:DZK917544 EIC917544:EJG917544 ERY917544:ETC917544 FBU917544:FCY917544 FLQ917544:FMU917544 FVM917544:FWQ917544 GFI917544:GGM917544 GPE917544:GQI917544 GZA917544:HAE917544 HIW917544:HKA917544 HSS917544:HTW917544 ICO917544:IDS917544 IMK917544:INO917544 IWG917544:IXK917544 JGC917544:JHG917544 JPY917544:JRC917544 JZU917544:KAY917544 KJQ917544:KKU917544 KTM917544:KUQ917544 LDI917544:LEM917544 LNE917544:LOI917544 LXA917544:LYE917544 MGW917544:MIA917544 MQS917544:MRW917544 NAO917544:NBS917544 NKK917544:NLO917544 NUG917544:NVK917544 OEC917544:OFG917544 ONY917544:OPC917544 OXU917544:OYY917544 PHQ917544:PIU917544 PRM917544:PSQ917544 QBI917544:QCM917544 QLE917544:QMI917544 QVA917544:QWE917544 REW917544:RGA917544 ROS917544:RPW917544 RYO917544:RZS917544 SIK917544:SJO917544 SSG917544:STK917544 TCC917544:TDG917544 TLY917544:TNC917544 TVU917544:TWY917544 UFQ917544:UGU917544 UPM917544:UQQ917544 UZI917544:VAM917544 VJE917544:VKI917544 VTA917544:VUE917544 WCW917544:WEA917544 WMS917544:WNW917544 WWO917544:WXS917544 F983080:AK983080 KC983080:LG983080 TY983080:VC983080 ADU983080:AEY983080 ANQ983080:AOU983080 AXM983080:AYQ983080 BHI983080:BIM983080 BRE983080:BSI983080 CBA983080:CCE983080 CKW983080:CMA983080 CUS983080:CVW983080 DEO983080:DFS983080 DOK983080:DPO983080 DYG983080:DZK983080 EIC983080:EJG983080 ERY983080:ETC983080 FBU983080:FCY983080 FLQ983080:FMU983080 FVM983080:FWQ983080 GFI983080:GGM983080 GPE983080:GQI983080 GZA983080:HAE983080 HIW983080:HKA983080 HSS983080:HTW983080 ICO983080:IDS983080 IMK983080:INO983080 IWG983080:IXK983080 JGC983080:JHG983080 JPY983080:JRC983080 JZU983080:KAY983080 KJQ983080:KKU983080 KTM983080:KUQ983080 LDI983080:LEM983080 LNE983080:LOI983080 LXA983080:LYE983080 MGW983080:MIA983080 MQS983080:MRW983080 NAO983080:NBS983080 NKK983080:NLO983080 NUG983080:NVK983080 OEC983080:OFG983080 ONY983080:OPC983080 OXU983080:OYY983080 PHQ983080:PIU983080 PRM983080:PSQ983080 QBI983080:QCM983080 QLE983080:QMI983080 QVA983080:QWE983080 REW983080:RGA983080 ROS983080:RPW983080 RYO983080:RZS983080 SIK983080:SJO983080 SSG983080:STK983080 TCC983080:TDG983080 TLY983080:TNC983080 TVU983080:TWY983080 UFQ983080:UGU983080 UPM983080:UQQ983080 UZI983080:VAM983080 VJE983080:VKI983080 VTA983080:VUE983080 WCW983080:WEA983080 WMS983080:WNW983080 G33:AK33">
      <formula1>"○,無"</formula1>
    </dataValidation>
    <dataValidation type="list" allowBlank="1" showInputMessage="1" showErrorMessage="1" sqref="WWO983058:WXS983077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54:AK65573 KC65554:LG65573 TY65554:VC65573 ADU65554:AEY65573 ANQ65554:AOU65573 AXM65554:AYQ65573 BHI65554:BIM65573 BRE65554:BSI65573 CBA65554:CCE65573 CKW65554:CMA65573 CUS65554:CVW65573 DEO65554:DFS65573 DOK65554:DPO65573 DYG65554:DZK65573 EIC65554:EJG65573 ERY65554:ETC65573 FBU65554:FCY65573 FLQ65554:FMU65573 FVM65554:FWQ65573 GFI65554:GGM65573 GPE65554:GQI65573 GZA65554:HAE65573 HIW65554:HKA65573 HSS65554:HTW65573 ICO65554:IDS65573 IMK65554:INO65573 IWG65554:IXK65573 JGC65554:JHG65573 JPY65554:JRC65573 JZU65554:KAY65573 KJQ65554:KKU65573 KTM65554:KUQ65573 LDI65554:LEM65573 LNE65554:LOI65573 LXA65554:LYE65573 MGW65554:MIA65573 MQS65554:MRW65573 NAO65554:NBS65573 NKK65554:NLO65573 NUG65554:NVK65573 OEC65554:OFG65573 ONY65554:OPC65573 OXU65554:OYY65573 PHQ65554:PIU65573 PRM65554:PSQ65573 QBI65554:QCM65573 QLE65554:QMI65573 QVA65554:QWE65573 REW65554:RGA65573 ROS65554:RPW65573 RYO65554:RZS65573 SIK65554:SJO65573 SSG65554:STK65573 TCC65554:TDG65573 TLY65554:TNC65573 TVU65554:TWY65573 UFQ65554:UGU65573 UPM65554:UQQ65573 UZI65554:VAM65573 VJE65554:VKI65573 VTA65554:VUE65573 WCW65554:WEA65573 WMS65554:WNW65573 WWO65554:WXS65573 F131090:AK131109 KC131090:LG131109 TY131090:VC131109 ADU131090:AEY131109 ANQ131090:AOU131109 AXM131090:AYQ131109 BHI131090:BIM131109 BRE131090:BSI131109 CBA131090:CCE131109 CKW131090:CMA131109 CUS131090:CVW131109 DEO131090:DFS131109 DOK131090:DPO131109 DYG131090:DZK131109 EIC131090:EJG131109 ERY131090:ETC131109 FBU131090:FCY131109 FLQ131090:FMU131109 FVM131090:FWQ131109 GFI131090:GGM131109 GPE131090:GQI131109 GZA131090:HAE131109 HIW131090:HKA131109 HSS131090:HTW131109 ICO131090:IDS131109 IMK131090:INO131109 IWG131090:IXK131109 JGC131090:JHG131109 JPY131090:JRC131109 JZU131090:KAY131109 KJQ131090:KKU131109 KTM131090:KUQ131109 LDI131090:LEM131109 LNE131090:LOI131109 LXA131090:LYE131109 MGW131090:MIA131109 MQS131090:MRW131109 NAO131090:NBS131109 NKK131090:NLO131109 NUG131090:NVK131109 OEC131090:OFG131109 ONY131090:OPC131109 OXU131090:OYY131109 PHQ131090:PIU131109 PRM131090:PSQ131109 QBI131090:QCM131109 QLE131090:QMI131109 QVA131090:QWE131109 REW131090:RGA131109 ROS131090:RPW131109 RYO131090:RZS131109 SIK131090:SJO131109 SSG131090:STK131109 TCC131090:TDG131109 TLY131090:TNC131109 TVU131090:TWY131109 UFQ131090:UGU131109 UPM131090:UQQ131109 UZI131090:VAM131109 VJE131090:VKI131109 VTA131090:VUE131109 WCW131090:WEA131109 WMS131090:WNW131109 WWO131090:WXS131109 F196626:AK196645 KC196626:LG196645 TY196626:VC196645 ADU196626:AEY196645 ANQ196626:AOU196645 AXM196626:AYQ196645 BHI196626:BIM196645 BRE196626:BSI196645 CBA196626:CCE196645 CKW196626:CMA196645 CUS196626:CVW196645 DEO196626:DFS196645 DOK196626:DPO196645 DYG196626:DZK196645 EIC196626:EJG196645 ERY196626:ETC196645 FBU196626:FCY196645 FLQ196626:FMU196645 FVM196626:FWQ196645 GFI196626:GGM196645 GPE196626:GQI196645 GZA196626:HAE196645 HIW196626:HKA196645 HSS196626:HTW196645 ICO196626:IDS196645 IMK196626:INO196645 IWG196626:IXK196645 JGC196626:JHG196645 JPY196626:JRC196645 JZU196626:KAY196645 KJQ196626:KKU196645 KTM196626:KUQ196645 LDI196626:LEM196645 LNE196626:LOI196645 LXA196626:LYE196645 MGW196626:MIA196645 MQS196626:MRW196645 NAO196626:NBS196645 NKK196626:NLO196645 NUG196626:NVK196645 OEC196626:OFG196645 ONY196626:OPC196645 OXU196626:OYY196645 PHQ196626:PIU196645 PRM196626:PSQ196645 QBI196626:QCM196645 QLE196626:QMI196645 QVA196626:QWE196645 REW196626:RGA196645 ROS196626:RPW196645 RYO196626:RZS196645 SIK196626:SJO196645 SSG196626:STK196645 TCC196626:TDG196645 TLY196626:TNC196645 TVU196626:TWY196645 UFQ196626:UGU196645 UPM196626:UQQ196645 UZI196626:VAM196645 VJE196626:VKI196645 VTA196626:VUE196645 WCW196626:WEA196645 WMS196626:WNW196645 WWO196626:WXS196645 F262162:AK262181 KC262162:LG262181 TY262162:VC262181 ADU262162:AEY262181 ANQ262162:AOU262181 AXM262162:AYQ262181 BHI262162:BIM262181 BRE262162:BSI262181 CBA262162:CCE262181 CKW262162:CMA262181 CUS262162:CVW262181 DEO262162:DFS262181 DOK262162:DPO262181 DYG262162:DZK262181 EIC262162:EJG262181 ERY262162:ETC262181 FBU262162:FCY262181 FLQ262162:FMU262181 FVM262162:FWQ262181 GFI262162:GGM262181 GPE262162:GQI262181 GZA262162:HAE262181 HIW262162:HKA262181 HSS262162:HTW262181 ICO262162:IDS262181 IMK262162:INO262181 IWG262162:IXK262181 JGC262162:JHG262181 JPY262162:JRC262181 JZU262162:KAY262181 KJQ262162:KKU262181 KTM262162:KUQ262181 LDI262162:LEM262181 LNE262162:LOI262181 LXA262162:LYE262181 MGW262162:MIA262181 MQS262162:MRW262181 NAO262162:NBS262181 NKK262162:NLO262181 NUG262162:NVK262181 OEC262162:OFG262181 ONY262162:OPC262181 OXU262162:OYY262181 PHQ262162:PIU262181 PRM262162:PSQ262181 QBI262162:QCM262181 QLE262162:QMI262181 QVA262162:QWE262181 REW262162:RGA262181 ROS262162:RPW262181 RYO262162:RZS262181 SIK262162:SJO262181 SSG262162:STK262181 TCC262162:TDG262181 TLY262162:TNC262181 TVU262162:TWY262181 UFQ262162:UGU262181 UPM262162:UQQ262181 UZI262162:VAM262181 VJE262162:VKI262181 VTA262162:VUE262181 WCW262162:WEA262181 WMS262162:WNW262181 WWO262162:WXS262181 F327698:AK327717 KC327698:LG327717 TY327698:VC327717 ADU327698:AEY327717 ANQ327698:AOU327717 AXM327698:AYQ327717 BHI327698:BIM327717 BRE327698:BSI327717 CBA327698:CCE327717 CKW327698:CMA327717 CUS327698:CVW327717 DEO327698:DFS327717 DOK327698:DPO327717 DYG327698:DZK327717 EIC327698:EJG327717 ERY327698:ETC327717 FBU327698:FCY327717 FLQ327698:FMU327717 FVM327698:FWQ327717 GFI327698:GGM327717 GPE327698:GQI327717 GZA327698:HAE327717 HIW327698:HKA327717 HSS327698:HTW327717 ICO327698:IDS327717 IMK327698:INO327717 IWG327698:IXK327717 JGC327698:JHG327717 JPY327698:JRC327717 JZU327698:KAY327717 KJQ327698:KKU327717 KTM327698:KUQ327717 LDI327698:LEM327717 LNE327698:LOI327717 LXA327698:LYE327717 MGW327698:MIA327717 MQS327698:MRW327717 NAO327698:NBS327717 NKK327698:NLO327717 NUG327698:NVK327717 OEC327698:OFG327717 ONY327698:OPC327717 OXU327698:OYY327717 PHQ327698:PIU327717 PRM327698:PSQ327717 QBI327698:QCM327717 QLE327698:QMI327717 QVA327698:QWE327717 REW327698:RGA327717 ROS327698:RPW327717 RYO327698:RZS327717 SIK327698:SJO327717 SSG327698:STK327717 TCC327698:TDG327717 TLY327698:TNC327717 TVU327698:TWY327717 UFQ327698:UGU327717 UPM327698:UQQ327717 UZI327698:VAM327717 VJE327698:VKI327717 VTA327698:VUE327717 WCW327698:WEA327717 WMS327698:WNW327717 WWO327698:WXS327717 F393234:AK393253 KC393234:LG393253 TY393234:VC393253 ADU393234:AEY393253 ANQ393234:AOU393253 AXM393234:AYQ393253 BHI393234:BIM393253 BRE393234:BSI393253 CBA393234:CCE393253 CKW393234:CMA393253 CUS393234:CVW393253 DEO393234:DFS393253 DOK393234:DPO393253 DYG393234:DZK393253 EIC393234:EJG393253 ERY393234:ETC393253 FBU393234:FCY393253 FLQ393234:FMU393253 FVM393234:FWQ393253 GFI393234:GGM393253 GPE393234:GQI393253 GZA393234:HAE393253 HIW393234:HKA393253 HSS393234:HTW393253 ICO393234:IDS393253 IMK393234:INO393253 IWG393234:IXK393253 JGC393234:JHG393253 JPY393234:JRC393253 JZU393234:KAY393253 KJQ393234:KKU393253 KTM393234:KUQ393253 LDI393234:LEM393253 LNE393234:LOI393253 LXA393234:LYE393253 MGW393234:MIA393253 MQS393234:MRW393253 NAO393234:NBS393253 NKK393234:NLO393253 NUG393234:NVK393253 OEC393234:OFG393253 ONY393234:OPC393253 OXU393234:OYY393253 PHQ393234:PIU393253 PRM393234:PSQ393253 QBI393234:QCM393253 QLE393234:QMI393253 QVA393234:QWE393253 REW393234:RGA393253 ROS393234:RPW393253 RYO393234:RZS393253 SIK393234:SJO393253 SSG393234:STK393253 TCC393234:TDG393253 TLY393234:TNC393253 TVU393234:TWY393253 UFQ393234:UGU393253 UPM393234:UQQ393253 UZI393234:VAM393253 VJE393234:VKI393253 VTA393234:VUE393253 WCW393234:WEA393253 WMS393234:WNW393253 WWO393234:WXS393253 F458770:AK458789 KC458770:LG458789 TY458770:VC458789 ADU458770:AEY458789 ANQ458770:AOU458789 AXM458770:AYQ458789 BHI458770:BIM458789 BRE458770:BSI458789 CBA458770:CCE458789 CKW458770:CMA458789 CUS458770:CVW458789 DEO458770:DFS458789 DOK458770:DPO458789 DYG458770:DZK458789 EIC458770:EJG458789 ERY458770:ETC458789 FBU458770:FCY458789 FLQ458770:FMU458789 FVM458770:FWQ458789 GFI458770:GGM458789 GPE458770:GQI458789 GZA458770:HAE458789 HIW458770:HKA458789 HSS458770:HTW458789 ICO458770:IDS458789 IMK458770:INO458789 IWG458770:IXK458789 JGC458770:JHG458789 JPY458770:JRC458789 JZU458770:KAY458789 KJQ458770:KKU458789 KTM458770:KUQ458789 LDI458770:LEM458789 LNE458770:LOI458789 LXA458770:LYE458789 MGW458770:MIA458789 MQS458770:MRW458789 NAO458770:NBS458789 NKK458770:NLO458789 NUG458770:NVK458789 OEC458770:OFG458789 ONY458770:OPC458789 OXU458770:OYY458789 PHQ458770:PIU458789 PRM458770:PSQ458789 QBI458770:QCM458789 QLE458770:QMI458789 QVA458770:QWE458789 REW458770:RGA458789 ROS458770:RPW458789 RYO458770:RZS458789 SIK458770:SJO458789 SSG458770:STK458789 TCC458770:TDG458789 TLY458770:TNC458789 TVU458770:TWY458789 UFQ458770:UGU458789 UPM458770:UQQ458789 UZI458770:VAM458789 VJE458770:VKI458789 VTA458770:VUE458789 WCW458770:WEA458789 WMS458770:WNW458789 WWO458770:WXS458789 F524306:AK524325 KC524306:LG524325 TY524306:VC524325 ADU524306:AEY524325 ANQ524306:AOU524325 AXM524306:AYQ524325 BHI524306:BIM524325 BRE524306:BSI524325 CBA524306:CCE524325 CKW524306:CMA524325 CUS524306:CVW524325 DEO524306:DFS524325 DOK524306:DPO524325 DYG524306:DZK524325 EIC524306:EJG524325 ERY524306:ETC524325 FBU524306:FCY524325 FLQ524306:FMU524325 FVM524306:FWQ524325 GFI524306:GGM524325 GPE524306:GQI524325 GZA524306:HAE524325 HIW524306:HKA524325 HSS524306:HTW524325 ICO524306:IDS524325 IMK524306:INO524325 IWG524306:IXK524325 JGC524306:JHG524325 JPY524306:JRC524325 JZU524306:KAY524325 KJQ524306:KKU524325 KTM524306:KUQ524325 LDI524306:LEM524325 LNE524306:LOI524325 LXA524306:LYE524325 MGW524306:MIA524325 MQS524306:MRW524325 NAO524306:NBS524325 NKK524306:NLO524325 NUG524306:NVK524325 OEC524306:OFG524325 ONY524306:OPC524325 OXU524306:OYY524325 PHQ524306:PIU524325 PRM524306:PSQ524325 QBI524306:QCM524325 QLE524306:QMI524325 QVA524306:QWE524325 REW524306:RGA524325 ROS524306:RPW524325 RYO524306:RZS524325 SIK524306:SJO524325 SSG524306:STK524325 TCC524306:TDG524325 TLY524306:TNC524325 TVU524306:TWY524325 UFQ524306:UGU524325 UPM524306:UQQ524325 UZI524306:VAM524325 VJE524306:VKI524325 VTA524306:VUE524325 WCW524306:WEA524325 WMS524306:WNW524325 WWO524306:WXS524325 F589842:AK589861 KC589842:LG589861 TY589842:VC589861 ADU589842:AEY589861 ANQ589842:AOU589861 AXM589842:AYQ589861 BHI589842:BIM589861 BRE589842:BSI589861 CBA589842:CCE589861 CKW589842:CMA589861 CUS589842:CVW589861 DEO589842:DFS589861 DOK589842:DPO589861 DYG589842:DZK589861 EIC589842:EJG589861 ERY589842:ETC589861 FBU589842:FCY589861 FLQ589842:FMU589861 FVM589842:FWQ589861 GFI589842:GGM589861 GPE589842:GQI589861 GZA589842:HAE589861 HIW589842:HKA589861 HSS589842:HTW589861 ICO589842:IDS589861 IMK589842:INO589861 IWG589842:IXK589861 JGC589842:JHG589861 JPY589842:JRC589861 JZU589842:KAY589861 KJQ589842:KKU589861 KTM589842:KUQ589861 LDI589842:LEM589861 LNE589842:LOI589861 LXA589842:LYE589861 MGW589842:MIA589861 MQS589842:MRW589861 NAO589842:NBS589861 NKK589842:NLO589861 NUG589842:NVK589861 OEC589842:OFG589861 ONY589842:OPC589861 OXU589842:OYY589861 PHQ589842:PIU589861 PRM589842:PSQ589861 QBI589842:QCM589861 QLE589842:QMI589861 QVA589842:QWE589861 REW589842:RGA589861 ROS589842:RPW589861 RYO589842:RZS589861 SIK589842:SJO589861 SSG589842:STK589861 TCC589842:TDG589861 TLY589842:TNC589861 TVU589842:TWY589861 UFQ589842:UGU589861 UPM589842:UQQ589861 UZI589842:VAM589861 VJE589842:VKI589861 VTA589842:VUE589861 WCW589842:WEA589861 WMS589842:WNW589861 WWO589842:WXS589861 F655378:AK655397 KC655378:LG655397 TY655378:VC655397 ADU655378:AEY655397 ANQ655378:AOU655397 AXM655378:AYQ655397 BHI655378:BIM655397 BRE655378:BSI655397 CBA655378:CCE655397 CKW655378:CMA655397 CUS655378:CVW655397 DEO655378:DFS655397 DOK655378:DPO655397 DYG655378:DZK655397 EIC655378:EJG655397 ERY655378:ETC655397 FBU655378:FCY655397 FLQ655378:FMU655397 FVM655378:FWQ655397 GFI655378:GGM655397 GPE655378:GQI655397 GZA655378:HAE655397 HIW655378:HKA655397 HSS655378:HTW655397 ICO655378:IDS655397 IMK655378:INO655397 IWG655378:IXK655397 JGC655378:JHG655397 JPY655378:JRC655397 JZU655378:KAY655397 KJQ655378:KKU655397 KTM655378:KUQ655397 LDI655378:LEM655397 LNE655378:LOI655397 LXA655378:LYE655397 MGW655378:MIA655397 MQS655378:MRW655397 NAO655378:NBS655397 NKK655378:NLO655397 NUG655378:NVK655397 OEC655378:OFG655397 ONY655378:OPC655397 OXU655378:OYY655397 PHQ655378:PIU655397 PRM655378:PSQ655397 QBI655378:QCM655397 QLE655378:QMI655397 QVA655378:QWE655397 REW655378:RGA655397 ROS655378:RPW655397 RYO655378:RZS655397 SIK655378:SJO655397 SSG655378:STK655397 TCC655378:TDG655397 TLY655378:TNC655397 TVU655378:TWY655397 UFQ655378:UGU655397 UPM655378:UQQ655397 UZI655378:VAM655397 VJE655378:VKI655397 VTA655378:VUE655397 WCW655378:WEA655397 WMS655378:WNW655397 WWO655378:WXS655397 F720914:AK720933 KC720914:LG720933 TY720914:VC720933 ADU720914:AEY720933 ANQ720914:AOU720933 AXM720914:AYQ720933 BHI720914:BIM720933 BRE720914:BSI720933 CBA720914:CCE720933 CKW720914:CMA720933 CUS720914:CVW720933 DEO720914:DFS720933 DOK720914:DPO720933 DYG720914:DZK720933 EIC720914:EJG720933 ERY720914:ETC720933 FBU720914:FCY720933 FLQ720914:FMU720933 FVM720914:FWQ720933 GFI720914:GGM720933 GPE720914:GQI720933 GZA720914:HAE720933 HIW720914:HKA720933 HSS720914:HTW720933 ICO720914:IDS720933 IMK720914:INO720933 IWG720914:IXK720933 JGC720914:JHG720933 JPY720914:JRC720933 JZU720914:KAY720933 KJQ720914:KKU720933 KTM720914:KUQ720933 LDI720914:LEM720933 LNE720914:LOI720933 LXA720914:LYE720933 MGW720914:MIA720933 MQS720914:MRW720933 NAO720914:NBS720933 NKK720914:NLO720933 NUG720914:NVK720933 OEC720914:OFG720933 ONY720914:OPC720933 OXU720914:OYY720933 PHQ720914:PIU720933 PRM720914:PSQ720933 QBI720914:QCM720933 QLE720914:QMI720933 QVA720914:QWE720933 REW720914:RGA720933 ROS720914:RPW720933 RYO720914:RZS720933 SIK720914:SJO720933 SSG720914:STK720933 TCC720914:TDG720933 TLY720914:TNC720933 TVU720914:TWY720933 UFQ720914:UGU720933 UPM720914:UQQ720933 UZI720914:VAM720933 VJE720914:VKI720933 VTA720914:VUE720933 WCW720914:WEA720933 WMS720914:WNW720933 WWO720914:WXS720933 F786450:AK786469 KC786450:LG786469 TY786450:VC786469 ADU786450:AEY786469 ANQ786450:AOU786469 AXM786450:AYQ786469 BHI786450:BIM786469 BRE786450:BSI786469 CBA786450:CCE786469 CKW786450:CMA786469 CUS786450:CVW786469 DEO786450:DFS786469 DOK786450:DPO786469 DYG786450:DZK786469 EIC786450:EJG786469 ERY786450:ETC786469 FBU786450:FCY786469 FLQ786450:FMU786469 FVM786450:FWQ786469 GFI786450:GGM786469 GPE786450:GQI786469 GZA786450:HAE786469 HIW786450:HKA786469 HSS786450:HTW786469 ICO786450:IDS786469 IMK786450:INO786469 IWG786450:IXK786469 JGC786450:JHG786469 JPY786450:JRC786469 JZU786450:KAY786469 KJQ786450:KKU786469 KTM786450:KUQ786469 LDI786450:LEM786469 LNE786450:LOI786469 LXA786450:LYE786469 MGW786450:MIA786469 MQS786450:MRW786469 NAO786450:NBS786469 NKK786450:NLO786469 NUG786450:NVK786469 OEC786450:OFG786469 ONY786450:OPC786469 OXU786450:OYY786469 PHQ786450:PIU786469 PRM786450:PSQ786469 QBI786450:QCM786469 QLE786450:QMI786469 QVA786450:QWE786469 REW786450:RGA786469 ROS786450:RPW786469 RYO786450:RZS786469 SIK786450:SJO786469 SSG786450:STK786469 TCC786450:TDG786469 TLY786450:TNC786469 TVU786450:TWY786469 UFQ786450:UGU786469 UPM786450:UQQ786469 UZI786450:VAM786469 VJE786450:VKI786469 VTA786450:VUE786469 WCW786450:WEA786469 WMS786450:WNW786469 WWO786450:WXS786469 F851986:AK852005 KC851986:LG852005 TY851986:VC852005 ADU851986:AEY852005 ANQ851986:AOU852005 AXM851986:AYQ852005 BHI851986:BIM852005 BRE851986:BSI852005 CBA851986:CCE852005 CKW851986:CMA852005 CUS851986:CVW852005 DEO851986:DFS852005 DOK851986:DPO852005 DYG851986:DZK852005 EIC851986:EJG852005 ERY851986:ETC852005 FBU851986:FCY852005 FLQ851986:FMU852005 FVM851986:FWQ852005 GFI851986:GGM852005 GPE851986:GQI852005 GZA851986:HAE852005 HIW851986:HKA852005 HSS851986:HTW852005 ICO851986:IDS852005 IMK851986:INO852005 IWG851986:IXK852005 JGC851986:JHG852005 JPY851986:JRC852005 JZU851986:KAY852005 KJQ851986:KKU852005 KTM851986:KUQ852005 LDI851986:LEM852005 LNE851986:LOI852005 LXA851986:LYE852005 MGW851986:MIA852005 MQS851986:MRW852005 NAO851986:NBS852005 NKK851986:NLO852005 NUG851986:NVK852005 OEC851986:OFG852005 ONY851986:OPC852005 OXU851986:OYY852005 PHQ851986:PIU852005 PRM851986:PSQ852005 QBI851986:QCM852005 QLE851986:QMI852005 QVA851986:QWE852005 REW851986:RGA852005 ROS851986:RPW852005 RYO851986:RZS852005 SIK851986:SJO852005 SSG851986:STK852005 TCC851986:TDG852005 TLY851986:TNC852005 TVU851986:TWY852005 UFQ851986:UGU852005 UPM851986:UQQ852005 UZI851986:VAM852005 VJE851986:VKI852005 VTA851986:VUE852005 WCW851986:WEA852005 WMS851986:WNW852005 WWO851986:WXS852005 F917522:AK917541 KC917522:LG917541 TY917522:VC917541 ADU917522:AEY917541 ANQ917522:AOU917541 AXM917522:AYQ917541 BHI917522:BIM917541 BRE917522:BSI917541 CBA917522:CCE917541 CKW917522:CMA917541 CUS917522:CVW917541 DEO917522:DFS917541 DOK917522:DPO917541 DYG917522:DZK917541 EIC917522:EJG917541 ERY917522:ETC917541 FBU917522:FCY917541 FLQ917522:FMU917541 FVM917522:FWQ917541 GFI917522:GGM917541 GPE917522:GQI917541 GZA917522:HAE917541 HIW917522:HKA917541 HSS917522:HTW917541 ICO917522:IDS917541 IMK917522:INO917541 IWG917522:IXK917541 JGC917522:JHG917541 JPY917522:JRC917541 JZU917522:KAY917541 KJQ917522:KKU917541 KTM917522:KUQ917541 LDI917522:LEM917541 LNE917522:LOI917541 LXA917522:LYE917541 MGW917522:MIA917541 MQS917522:MRW917541 NAO917522:NBS917541 NKK917522:NLO917541 NUG917522:NVK917541 OEC917522:OFG917541 ONY917522:OPC917541 OXU917522:OYY917541 PHQ917522:PIU917541 PRM917522:PSQ917541 QBI917522:QCM917541 QLE917522:QMI917541 QVA917522:QWE917541 REW917522:RGA917541 ROS917522:RPW917541 RYO917522:RZS917541 SIK917522:SJO917541 SSG917522:STK917541 TCC917522:TDG917541 TLY917522:TNC917541 TVU917522:TWY917541 UFQ917522:UGU917541 UPM917522:UQQ917541 UZI917522:VAM917541 VJE917522:VKI917541 VTA917522:VUE917541 WCW917522:WEA917541 WMS917522:WNW917541 WWO917522:WXS917541 F983058:AK983077 KC983058:LG983077 TY983058:VC983077 ADU983058:AEY983077 ANQ983058:AOU983077 AXM983058:AYQ983077 BHI983058:BIM983077 BRE983058:BSI983077 CBA983058:CCE983077 CKW983058:CMA983077 CUS983058:CVW983077 DEO983058:DFS983077 DOK983058:DPO983077 DYG983058:DZK983077 EIC983058:EJG983077 ERY983058:ETC983077 FBU983058:FCY983077 FLQ983058:FMU983077 FVM983058:FWQ983077 GFI983058:GGM983077 GPE983058:GQI983077 GZA983058:HAE983077 HIW983058:HKA983077 HSS983058:HTW983077 ICO983058:IDS983077 IMK983058:INO983077 IWG983058:IXK983077 JGC983058:JHG983077 JPY983058:JRC983077 JZU983058:KAY983077 KJQ983058:KKU983077 KTM983058:KUQ983077 LDI983058:LEM983077 LNE983058:LOI983077 LXA983058:LYE983077 MGW983058:MIA983077 MQS983058:MRW983077 NAO983058:NBS983077 NKK983058:NLO983077 NUG983058:NVK983077 OEC983058:OFG983077 ONY983058:OPC983077 OXU983058:OYY983077 PHQ983058:PIU983077 PRM983058:PSQ983077 QBI983058:QCM983077 QLE983058:QMI983077 QVA983058:QWE983077 REW983058:RGA983077 ROS983058:RPW983077 RYO983058:RZS983077 SIK983058:SJO983077 SSG983058:STK983077 TCC983058:TDG983077 TLY983058:TNC983077 TVU983058:TWY983077 UFQ983058:UGU983077 UPM983058:UQQ983077 UZI983058:VAM983077 VJE983058:VKI983077 VTA983058:VUE983077 WCW983058:WEA983077 WMS983058:WNW983077 G11:AK30">
      <formula1>INDIRECT("$K$68:$K$83")</formula1>
    </dataValidation>
    <dataValidation type="list" allowBlank="1" showInputMessage="1" showErrorMessage="1" sqref="WWO983084:WXS983096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80:AK65592 KC65580:LG65592 TY65580:VC65592 ADU65580:AEY65592 ANQ65580:AOU65592 AXM65580:AYQ65592 BHI65580:BIM65592 BRE65580:BSI65592 CBA65580:CCE65592 CKW65580:CMA65592 CUS65580:CVW65592 DEO65580:DFS65592 DOK65580:DPO65592 DYG65580:DZK65592 EIC65580:EJG65592 ERY65580:ETC65592 FBU65580:FCY65592 FLQ65580:FMU65592 FVM65580:FWQ65592 GFI65580:GGM65592 GPE65580:GQI65592 GZA65580:HAE65592 HIW65580:HKA65592 HSS65580:HTW65592 ICO65580:IDS65592 IMK65580:INO65592 IWG65580:IXK65592 JGC65580:JHG65592 JPY65580:JRC65592 JZU65580:KAY65592 KJQ65580:KKU65592 KTM65580:KUQ65592 LDI65580:LEM65592 LNE65580:LOI65592 LXA65580:LYE65592 MGW65580:MIA65592 MQS65580:MRW65592 NAO65580:NBS65592 NKK65580:NLO65592 NUG65580:NVK65592 OEC65580:OFG65592 ONY65580:OPC65592 OXU65580:OYY65592 PHQ65580:PIU65592 PRM65580:PSQ65592 QBI65580:QCM65592 QLE65580:QMI65592 QVA65580:QWE65592 REW65580:RGA65592 ROS65580:RPW65592 RYO65580:RZS65592 SIK65580:SJO65592 SSG65580:STK65592 TCC65580:TDG65592 TLY65580:TNC65592 TVU65580:TWY65592 UFQ65580:UGU65592 UPM65580:UQQ65592 UZI65580:VAM65592 VJE65580:VKI65592 VTA65580:VUE65592 WCW65580:WEA65592 WMS65580:WNW65592 WWO65580:WXS65592 F131116:AK131128 KC131116:LG131128 TY131116:VC131128 ADU131116:AEY131128 ANQ131116:AOU131128 AXM131116:AYQ131128 BHI131116:BIM131128 BRE131116:BSI131128 CBA131116:CCE131128 CKW131116:CMA131128 CUS131116:CVW131128 DEO131116:DFS131128 DOK131116:DPO131128 DYG131116:DZK131128 EIC131116:EJG131128 ERY131116:ETC131128 FBU131116:FCY131128 FLQ131116:FMU131128 FVM131116:FWQ131128 GFI131116:GGM131128 GPE131116:GQI131128 GZA131116:HAE131128 HIW131116:HKA131128 HSS131116:HTW131128 ICO131116:IDS131128 IMK131116:INO131128 IWG131116:IXK131128 JGC131116:JHG131128 JPY131116:JRC131128 JZU131116:KAY131128 KJQ131116:KKU131128 KTM131116:KUQ131128 LDI131116:LEM131128 LNE131116:LOI131128 LXA131116:LYE131128 MGW131116:MIA131128 MQS131116:MRW131128 NAO131116:NBS131128 NKK131116:NLO131128 NUG131116:NVK131128 OEC131116:OFG131128 ONY131116:OPC131128 OXU131116:OYY131128 PHQ131116:PIU131128 PRM131116:PSQ131128 QBI131116:QCM131128 QLE131116:QMI131128 QVA131116:QWE131128 REW131116:RGA131128 ROS131116:RPW131128 RYO131116:RZS131128 SIK131116:SJO131128 SSG131116:STK131128 TCC131116:TDG131128 TLY131116:TNC131128 TVU131116:TWY131128 UFQ131116:UGU131128 UPM131116:UQQ131128 UZI131116:VAM131128 VJE131116:VKI131128 VTA131116:VUE131128 WCW131116:WEA131128 WMS131116:WNW131128 WWO131116:WXS131128 F196652:AK196664 KC196652:LG196664 TY196652:VC196664 ADU196652:AEY196664 ANQ196652:AOU196664 AXM196652:AYQ196664 BHI196652:BIM196664 BRE196652:BSI196664 CBA196652:CCE196664 CKW196652:CMA196664 CUS196652:CVW196664 DEO196652:DFS196664 DOK196652:DPO196664 DYG196652:DZK196664 EIC196652:EJG196664 ERY196652:ETC196664 FBU196652:FCY196664 FLQ196652:FMU196664 FVM196652:FWQ196664 GFI196652:GGM196664 GPE196652:GQI196664 GZA196652:HAE196664 HIW196652:HKA196664 HSS196652:HTW196664 ICO196652:IDS196664 IMK196652:INO196664 IWG196652:IXK196664 JGC196652:JHG196664 JPY196652:JRC196664 JZU196652:KAY196664 KJQ196652:KKU196664 KTM196652:KUQ196664 LDI196652:LEM196664 LNE196652:LOI196664 LXA196652:LYE196664 MGW196652:MIA196664 MQS196652:MRW196664 NAO196652:NBS196664 NKK196652:NLO196664 NUG196652:NVK196664 OEC196652:OFG196664 ONY196652:OPC196664 OXU196652:OYY196664 PHQ196652:PIU196664 PRM196652:PSQ196664 QBI196652:QCM196664 QLE196652:QMI196664 QVA196652:QWE196664 REW196652:RGA196664 ROS196652:RPW196664 RYO196652:RZS196664 SIK196652:SJO196664 SSG196652:STK196664 TCC196652:TDG196664 TLY196652:TNC196664 TVU196652:TWY196664 UFQ196652:UGU196664 UPM196652:UQQ196664 UZI196652:VAM196664 VJE196652:VKI196664 VTA196652:VUE196664 WCW196652:WEA196664 WMS196652:WNW196664 WWO196652:WXS196664 F262188:AK262200 KC262188:LG262200 TY262188:VC262200 ADU262188:AEY262200 ANQ262188:AOU262200 AXM262188:AYQ262200 BHI262188:BIM262200 BRE262188:BSI262200 CBA262188:CCE262200 CKW262188:CMA262200 CUS262188:CVW262200 DEO262188:DFS262200 DOK262188:DPO262200 DYG262188:DZK262200 EIC262188:EJG262200 ERY262188:ETC262200 FBU262188:FCY262200 FLQ262188:FMU262200 FVM262188:FWQ262200 GFI262188:GGM262200 GPE262188:GQI262200 GZA262188:HAE262200 HIW262188:HKA262200 HSS262188:HTW262200 ICO262188:IDS262200 IMK262188:INO262200 IWG262188:IXK262200 JGC262188:JHG262200 JPY262188:JRC262200 JZU262188:KAY262200 KJQ262188:KKU262200 KTM262188:KUQ262200 LDI262188:LEM262200 LNE262188:LOI262200 LXA262188:LYE262200 MGW262188:MIA262200 MQS262188:MRW262200 NAO262188:NBS262200 NKK262188:NLO262200 NUG262188:NVK262200 OEC262188:OFG262200 ONY262188:OPC262200 OXU262188:OYY262200 PHQ262188:PIU262200 PRM262188:PSQ262200 QBI262188:QCM262200 QLE262188:QMI262200 QVA262188:QWE262200 REW262188:RGA262200 ROS262188:RPW262200 RYO262188:RZS262200 SIK262188:SJO262200 SSG262188:STK262200 TCC262188:TDG262200 TLY262188:TNC262200 TVU262188:TWY262200 UFQ262188:UGU262200 UPM262188:UQQ262200 UZI262188:VAM262200 VJE262188:VKI262200 VTA262188:VUE262200 WCW262188:WEA262200 WMS262188:WNW262200 WWO262188:WXS262200 F327724:AK327736 KC327724:LG327736 TY327724:VC327736 ADU327724:AEY327736 ANQ327724:AOU327736 AXM327724:AYQ327736 BHI327724:BIM327736 BRE327724:BSI327736 CBA327724:CCE327736 CKW327724:CMA327736 CUS327724:CVW327736 DEO327724:DFS327736 DOK327724:DPO327736 DYG327724:DZK327736 EIC327724:EJG327736 ERY327724:ETC327736 FBU327724:FCY327736 FLQ327724:FMU327736 FVM327724:FWQ327736 GFI327724:GGM327736 GPE327724:GQI327736 GZA327724:HAE327736 HIW327724:HKA327736 HSS327724:HTW327736 ICO327724:IDS327736 IMK327724:INO327736 IWG327724:IXK327736 JGC327724:JHG327736 JPY327724:JRC327736 JZU327724:KAY327736 KJQ327724:KKU327736 KTM327724:KUQ327736 LDI327724:LEM327736 LNE327724:LOI327736 LXA327724:LYE327736 MGW327724:MIA327736 MQS327724:MRW327736 NAO327724:NBS327736 NKK327724:NLO327736 NUG327724:NVK327736 OEC327724:OFG327736 ONY327724:OPC327736 OXU327724:OYY327736 PHQ327724:PIU327736 PRM327724:PSQ327736 QBI327724:QCM327736 QLE327724:QMI327736 QVA327724:QWE327736 REW327724:RGA327736 ROS327724:RPW327736 RYO327724:RZS327736 SIK327724:SJO327736 SSG327724:STK327736 TCC327724:TDG327736 TLY327724:TNC327736 TVU327724:TWY327736 UFQ327724:UGU327736 UPM327724:UQQ327736 UZI327724:VAM327736 VJE327724:VKI327736 VTA327724:VUE327736 WCW327724:WEA327736 WMS327724:WNW327736 WWO327724:WXS327736 F393260:AK393272 KC393260:LG393272 TY393260:VC393272 ADU393260:AEY393272 ANQ393260:AOU393272 AXM393260:AYQ393272 BHI393260:BIM393272 BRE393260:BSI393272 CBA393260:CCE393272 CKW393260:CMA393272 CUS393260:CVW393272 DEO393260:DFS393272 DOK393260:DPO393272 DYG393260:DZK393272 EIC393260:EJG393272 ERY393260:ETC393272 FBU393260:FCY393272 FLQ393260:FMU393272 FVM393260:FWQ393272 GFI393260:GGM393272 GPE393260:GQI393272 GZA393260:HAE393272 HIW393260:HKA393272 HSS393260:HTW393272 ICO393260:IDS393272 IMK393260:INO393272 IWG393260:IXK393272 JGC393260:JHG393272 JPY393260:JRC393272 JZU393260:KAY393272 KJQ393260:KKU393272 KTM393260:KUQ393272 LDI393260:LEM393272 LNE393260:LOI393272 LXA393260:LYE393272 MGW393260:MIA393272 MQS393260:MRW393272 NAO393260:NBS393272 NKK393260:NLO393272 NUG393260:NVK393272 OEC393260:OFG393272 ONY393260:OPC393272 OXU393260:OYY393272 PHQ393260:PIU393272 PRM393260:PSQ393272 QBI393260:QCM393272 QLE393260:QMI393272 QVA393260:QWE393272 REW393260:RGA393272 ROS393260:RPW393272 RYO393260:RZS393272 SIK393260:SJO393272 SSG393260:STK393272 TCC393260:TDG393272 TLY393260:TNC393272 TVU393260:TWY393272 UFQ393260:UGU393272 UPM393260:UQQ393272 UZI393260:VAM393272 VJE393260:VKI393272 VTA393260:VUE393272 WCW393260:WEA393272 WMS393260:WNW393272 WWO393260:WXS393272 F458796:AK458808 KC458796:LG458808 TY458796:VC458808 ADU458796:AEY458808 ANQ458796:AOU458808 AXM458796:AYQ458808 BHI458796:BIM458808 BRE458796:BSI458808 CBA458796:CCE458808 CKW458796:CMA458808 CUS458796:CVW458808 DEO458796:DFS458808 DOK458796:DPO458808 DYG458796:DZK458808 EIC458796:EJG458808 ERY458796:ETC458808 FBU458796:FCY458808 FLQ458796:FMU458808 FVM458796:FWQ458808 GFI458796:GGM458808 GPE458796:GQI458808 GZA458796:HAE458808 HIW458796:HKA458808 HSS458796:HTW458808 ICO458796:IDS458808 IMK458796:INO458808 IWG458796:IXK458808 JGC458796:JHG458808 JPY458796:JRC458808 JZU458796:KAY458808 KJQ458796:KKU458808 KTM458796:KUQ458808 LDI458796:LEM458808 LNE458796:LOI458808 LXA458796:LYE458808 MGW458796:MIA458808 MQS458796:MRW458808 NAO458796:NBS458808 NKK458796:NLO458808 NUG458796:NVK458808 OEC458796:OFG458808 ONY458796:OPC458808 OXU458796:OYY458808 PHQ458796:PIU458808 PRM458796:PSQ458808 QBI458796:QCM458808 QLE458796:QMI458808 QVA458796:QWE458808 REW458796:RGA458808 ROS458796:RPW458808 RYO458796:RZS458808 SIK458796:SJO458808 SSG458796:STK458808 TCC458796:TDG458808 TLY458796:TNC458808 TVU458796:TWY458808 UFQ458796:UGU458808 UPM458796:UQQ458808 UZI458796:VAM458808 VJE458796:VKI458808 VTA458796:VUE458808 WCW458796:WEA458808 WMS458796:WNW458808 WWO458796:WXS458808 F524332:AK524344 KC524332:LG524344 TY524332:VC524344 ADU524332:AEY524344 ANQ524332:AOU524344 AXM524332:AYQ524344 BHI524332:BIM524344 BRE524332:BSI524344 CBA524332:CCE524344 CKW524332:CMA524344 CUS524332:CVW524344 DEO524332:DFS524344 DOK524332:DPO524344 DYG524332:DZK524344 EIC524332:EJG524344 ERY524332:ETC524344 FBU524332:FCY524344 FLQ524332:FMU524344 FVM524332:FWQ524344 GFI524332:GGM524344 GPE524332:GQI524344 GZA524332:HAE524344 HIW524332:HKA524344 HSS524332:HTW524344 ICO524332:IDS524344 IMK524332:INO524344 IWG524332:IXK524344 JGC524332:JHG524344 JPY524332:JRC524344 JZU524332:KAY524344 KJQ524332:KKU524344 KTM524332:KUQ524344 LDI524332:LEM524344 LNE524332:LOI524344 LXA524332:LYE524344 MGW524332:MIA524344 MQS524332:MRW524344 NAO524332:NBS524344 NKK524332:NLO524344 NUG524332:NVK524344 OEC524332:OFG524344 ONY524332:OPC524344 OXU524332:OYY524344 PHQ524332:PIU524344 PRM524332:PSQ524344 QBI524332:QCM524344 QLE524332:QMI524344 QVA524332:QWE524344 REW524332:RGA524344 ROS524332:RPW524344 RYO524332:RZS524344 SIK524332:SJO524344 SSG524332:STK524344 TCC524332:TDG524344 TLY524332:TNC524344 TVU524332:TWY524344 UFQ524332:UGU524344 UPM524332:UQQ524344 UZI524332:VAM524344 VJE524332:VKI524344 VTA524332:VUE524344 WCW524332:WEA524344 WMS524332:WNW524344 WWO524332:WXS524344 F589868:AK589880 KC589868:LG589880 TY589868:VC589880 ADU589868:AEY589880 ANQ589868:AOU589880 AXM589868:AYQ589880 BHI589868:BIM589880 BRE589868:BSI589880 CBA589868:CCE589880 CKW589868:CMA589880 CUS589868:CVW589880 DEO589868:DFS589880 DOK589868:DPO589880 DYG589868:DZK589880 EIC589868:EJG589880 ERY589868:ETC589880 FBU589868:FCY589880 FLQ589868:FMU589880 FVM589868:FWQ589880 GFI589868:GGM589880 GPE589868:GQI589880 GZA589868:HAE589880 HIW589868:HKA589880 HSS589868:HTW589880 ICO589868:IDS589880 IMK589868:INO589880 IWG589868:IXK589880 JGC589868:JHG589880 JPY589868:JRC589880 JZU589868:KAY589880 KJQ589868:KKU589880 KTM589868:KUQ589880 LDI589868:LEM589880 LNE589868:LOI589880 LXA589868:LYE589880 MGW589868:MIA589880 MQS589868:MRW589880 NAO589868:NBS589880 NKK589868:NLO589880 NUG589868:NVK589880 OEC589868:OFG589880 ONY589868:OPC589880 OXU589868:OYY589880 PHQ589868:PIU589880 PRM589868:PSQ589880 QBI589868:QCM589880 QLE589868:QMI589880 QVA589868:QWE589880 REW589868:RGA589880 ROS589868:RPW589880 RYO589868:RZS589880 SIK589868:SJO589880 SSG589868:STK589880 TCC589868:TDG589880 TLY589868:TNC589880 TVU589868:TWY589880 UFQ589868:UGU589880 UPM589868:UQQ589880 UZI589868:VAM589880 VJE589868:VKI589880 VTA589868:VUE589880 WCW589868:WEA589880 WMS589868:WNW589880 WWO589868:WXS589880 F655404:AK655416 KC655404:LG655416 TY655404:VC655416 ADU655404:AEY655416 ANQ655404:AOU655416 AXM655404:AYQ655416 BHI655404:BIM655416 BRE655404:BSI655416 CBA655404:CCE655416 CKW655404:CMA655416 CUS655404:CVW655416 DEO655404:DFS655416 DOK655404:DPO655416 DYG655404:DZK655416 EIC655404:EJG655416 ERY655404:ETC655416 FBU655404:FCY655416 FLQ655404:FMU655416 FVM655404:FWQ655416 GFI655404:GGM655416 GPE655404:GQI655416 GZA655404:HAE655416 HIW655404:HKA655416 HSS655404:HTW655416 ICO655404:IDS655416 IMK655404:INO655416 IWG655404:IXK655416 JGC655404:JHG655416 JPY655404:JRC655416 JZU655404:KAY655416 KJQ655404:KKU655416 KTM655404:KUQ655416 LDI655404:LEM655416 LNE655404:LOI655416 LXA655404:LYE655416 MGW655404:MIA655416 MQS655404:MRW655416 NAO655404:NBS655416 NKK655404:NLO655416 NUG655404:NVK655416 OEC655404:OFG655416 ONY655404:OPC655416 OXU655404:OYY655416 PHQ655404:PIU655416 PRM655404:PSQ655416 QBI655404:QCM655416 QLE655404:QMI655416 QVA655404:QWE655416 REW655404:RGA655416 ROS655404:RPW655416 RYO655404:RZS655416 SIK655404:SJO655416 SSG655404:STK655416 TCC655404:TDG655416 TLY655404:TNC655416 TVU655404:TWY655416 UFQ655404:UGU655416 UPM655404:UQQ655416 UZI655404:VAM655416 VJE655404:VKI655416 VTA655404:VUE655416 WCW655404:WEA655416 WMS655404:WNW655416 WWO655404:WXS655416 F720940:AK720952 KC720940:LG720952 TY720940:VC720952 ADU720940:AEY720952 ANQ720940:AOU720952 AXM720940:AYQ720952 BHI720940:BIM720952 BRE720940:BSI720952 CBA720940:CCE720952 CKW720940:CMA720952 CUS720940:CVW720952 DEO720940:DFS720952 DOK720940:DPO720952 DYG720940:DZK720952 EIC720940:EJG720952 ERY720940:ETC720952 FBU720940:FCY720952 FLQ720940:FMU720952 FVM720940:FWQ720952 GFI720940:GGM720952 GPE720940:GQI720952 GZA720940:HAE720952 HIW720940:HKA720952 HSS720940:HTW720952 ICO720940:IDS720952 IMK720940:INO720952 IWG720940:IXK720952 JGC720940:JHG720952 JPY720940:JRC720952 JZU720940:KAY720952 KJQ720940:KKU720952 KTM720940:KUQ720952 LDI720940:LEM720952 LNE720940:LOI720952 LXA720940:LYE720952 MGW720940:MIA720952 MQS720940:MRW720952 NAO720940:NBS720952 NKK720940:NLO720952 NUG720940:NVK720952 OEC720940:OFG720952 ONY720940:OPC720952 OXU720940:OYY720952 PHQ720940:PIU720952 PRM720940:PSQ720952 QBI720940:QCM720952 QLE720940:QMI720952 QVA720940:QWE720952 REW720940:RGA720952 ROS720940:RPW720952 RYO720940:RZS720952 SIK720940:SJO720952 SSG720940:STK720952 TCC720940:TDG720952 TLY720940:TNC720952 TVU720940:TWY720952 UFQ720940:UGU720952 UPM720940:UQQ720952 UZI720940:VAM720952 VJE720940:VKI720952 VTA720940:VUE720952 WCW720940:WEA720952 WMS720940:WNW720952 WWO720940:WXS720952 F786476:AK786488 KC786476:LG786488 TY786476:VC786488 ADU786476:AEY786488 ANQ786476:AOU786488 AXM786476:AYQ786488 BHI786476:BIM786488 BRE786476:BSI786488 CBA786476:CCE786488 CKW786476:CMA786488 CUS786476:CVW786488 DEO786476:DFS786488 DOK786476:DPO786488 DYG786476:DZK786488 EIC786476:EJG786488 ERY786476:ETC786488 FBU786476:FCY786488 FLQ786476:FMU786488 FVM786476:FWQ786488 GFI786476:GGM786488 GPE786476:GQI786488 GZA786476:HAE786488 HIW786476:HKA786488 HSS786476:HTW786488 ICO786476:IDS786488 IMK786476:INO786488 IWG786476:IXK786488 JGC786476:JHG786488 JPY786476:JRC786488 JZU786476:KAY786488 KJQ786476:KKU786488 KTM786476:KUQ786488 LDI786476:LEM786488 LNE786476:LOI786488 LXA786476:LYE786488 MGW786476:MIA786488 MQS786476:MRW786488 NAO786476:NBS786488 NKK786476:NLO786488 NUG786476:NVK786488 OEC786476:OFG786488 ONY786476:OPC786488 OXU786476:OYY786488 PHQ786476:PIU786488 PRM786476:PSQ786488 QBI786476:QCM786488 QLE786476:QMI786488 QVA786476:QWE786488 REW786476:RGA786488 ROS786476:RPW786488 RYO786476:RZS786488 SIK786476:SJO786488 SSG786476:STK786488 TCC786476:TDG786488 TLY786476:TNC786488 TVU786476:TWY786488 UFQ786476:UGU786488 UPM786476:UQQ786488 UZI786476:VAM786488 VJE786476:VKI786488 VTA786476:VUE786488 WCW786476:WEA786488 WMS786476:WNW786488 WWO786476:WXS786488 F852012:AK852024 KC852012:LG852024 TY852012:VC852024 ADU852012:AEY852024 ANQ852012:AOU852024 AXM852012:AYQ852024 BHI852012:BIM852024 BRE852012:BSI852024 CBA852012:CCE852024 CKW852012:CMA852024 CUS852012:CVW852024 DEO852012:DFS852024 DOK852012:DPO852024 DYG852012:DZK852024 EIC852012:EJG852024 ERY852012:ETC852024 FBU852012:FCY852024 FLQ852012:FMU852024 FVM852012:FWQ852024 GFI852012:GGM852024 GPE852012:GQI852024 GZA852012:HAE852024 HIW852012:HKA852024 HSS852012:HTW852024 ICO852012:IDS852024 IMK852012:INO852024 IWG852012:IXK852024 JGC852012:JHG852024 JPY852012:JRC852024 JZU852012:KAY852024 KJQ852012:KKU852024 KTM852012:KUQ852024 LDI852012:LEM852024 LNE852012:LOI852024 LXA852012:LYE852024 MGW852012:MIA852024 MQS852012:MRW852024 NAO852012:NBS852024 NKK852012:NLO852024 NUG852012:NVK852024 OEC852012:OFG852024 ONY852012:OPC852024 OXU852012:OYY852024 PHQ852012:PIU852024 PRM852012:PSQ852024 QBI852012:QCM852024 QLE852012:QMI852024 QVA852012:QWE852024 REW852012:RGA852024 ROS852012:RPW852024 RYO852012:RZS852024 SIK852012:SJO852024 SSG852012:STK852024 TCC852012:TDG852024 TLY852012:TNC852024 TVU852012:TWY852024 UFQ852012:UGU852024 UPM852012:UQQ852024 UZI852012:VAM852024 VJE852012:VKI852024 VTA852012:VUE852024 WCW852012:WEA852024 WMS852012:WNW852024 WWO852012:WXS852024 F917548:AK917560 KC917548:LG917560 TY917548:VC917560 ADU917548:AEY917560 ANQ917548:AOU917560 AXM917548:AYQ917560 BHI917548:BIM917560 BRE917548:BSI917560 CBA917548:CCE917560 CKW917548:CMA917560 CUS917548:CVW917560 DEO917548:DFS917560 DOK917548:DPO917560 DYG917548:DZK917560 EIC917548:EJG917560 ERY917548:ETC917560 FBU917548:FCY917560 FLQ917548:FMU917560 FVM917548:FWQ917560 GFI917548:GGM917560 GPE917548:GQI917560 GZA917548:HAE917560 HIW917548:HKA917560 HSS917548:HTW917560 ICO917548:IDS917560 IMK917548:INO917560 IWG917548:IXK917560 JGC917548:JHG917560 JPY917548:JRC917560 JZU917548:KAY917560 KJQ917548:KKU917560 KTM917548:KUQ917560 LDI917548:LEM917560 LNE917548:LOI917560 LXA917548:LYE917560 MGW917548:MIA917560 MQS917548:MRW917560 NAO917548:NBS917560 NKK917548:NLO917560 NUG917548:NVK917560 OEC917548:OFG917560 ONY917548:OPC917560 OXU917548:OYY917560 PHQ917548:PIU917560 PRM917548:PSQ917560 QBI917548:QCM917560 QLE917548:QMI917560 QVA917548:QWE917560 REW917548:RGA917560 ROS917548:RPW917560 RYO917548:RZS917560 SIK917548:SJO917560 SSG917548:STK917560 TCC917548:TDG917560 TLY917548:TNC917560 TVU917548:TWY917560 UFQ917548:UGU917560 UPM917548:UQQ917560 UZI917548:VAM917560 VJE917548:VKI917560 VTA917548:VUE917560 WCW917548:WEA917560 WMS917548:WNW917560 WWO917548:WXS917560 F983084:AK983096 KC983084:LG983096 TY983084:VC983096 ADU983084:AEY983096 ANQ983084:AOU983096 AXM983084:AYQ983096 BHI983084:BIM983096 BRE983084:BSI983096 CBA983084:CCE983096 CKW983084:CMA983096 CUS983084:CVW983096 DEO983084:DFS983096 DOK983084:DPO983096 DYG983084:DZK983096 EIC983084:EJG983096 ERY983084:ETC983096 FBU983084:FCY983096 FLQ983084:FMU983096 FVM983084:FWQ983096 GFI983084:GGM983096 GPE983084:GQI983096 GZA983084:HAE983096 HIW983084:HKA983096 HSS983084:HTW983096 ICO983084:IDS983096 IMK983084:INO983096 IWG983084:IXK983096 JGC983084:JHG983096 JPY983084:JRC983096 JZU983084:KAY983096 KJQ983084:KKU983096 KTM983084:KUQ983096 LDI983084:LEM983096 LNE983084:LOI983096 LXA983084:LYE983096 MGW983084:MIA983096 MQS983084:MRW983096 NAO983084:NBS983096 NKK983084:NLO983096 NUG983084:NVK983096 OEC983084:OFG983096 ONY983084:OPC983096 OXU983084:OYY983096 PHQ983084:PIU983096 PRM983084:PSQ983096 QBI983084:QCM983096 QLE983084:QMI983096 QVA983084:QWE983096 REW983084:RGA983096 ROS983084:RPW983096 RYO983084:RZS983096 SIK983084:SJO983096 SSG983084:STK983096 TCC983084:TDG983096 TLY983084:TNC983096 TVU983084:TWY983096 UFQ983084:UGU983096 UPM983084:UQQ983096 UZI983084:VAM983096 VJE983084:VKI983096 VTA983084:VUE983096 WCW983084:WEA983096 WMS983084:WNW983096 G37:AK49">
      <formula1>"出"</formula1>
    </dataValidation>
    <dataValidation type="whole" operator="lessThanOrEqual" allowBlank="1" showInputMessage="1" showErrorMessage="1" error="月当たりの上限額は２万円となります。_x000a_（男性研修生は対象外）" sqref="BE19:BE54 BE65562:BE65591 BE131098:BE131127 BE196634:BE196663 BE262170:BE262199 BE327706:BE327735 BE393242:BE393271 BE458778:BE458807 BE524314:BE524343 BE589850:BE589879 BE655386:BE655415 BE720922:BE720951 BE786458:BE786487 BE851994:BE852023 BE917530:BE917559 BE983066:BE983095">
      <formula1>20000</formula1>
    </dataValidation>
    <dataValidation type="list" allowBlank="1" showInputMessage="1" showErrorMessage="1" sqref="B11:B30">
      <formula1>"TR,FW1,FW2,FW3"</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6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107"/>
  <sheetViews>
    <sheetView view="pageBreakPreview" zoomScale="55" zoomScaleNormal="75" zoomScaleSheetLayoutView="55" workbookViewId="0">
      <selection activeCell="BG1" sqref="BG1"/>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40" t="s">
        <v>0</v>
      </c>
      <c r="B1" s="441"/>
      <c r="C1" s="441"/>
      <c r="D1" s="441"/>
      <c r="E1" s="442"/>
      <c r="F1" s="1"/>
      <c r="G1" s="2"/>
      <c r="H1" s="2"/>
      <c r="I1" s="2"/>
      <c r="J1" s="3"/>
      <c r="L1" s="5"/>
      <c r="AJ1" s="6"/>
      <c r="AK1" s="6"/>
      <c r="AO1" s="443" t="s">
        <v>1</v>
      </c>
      <c r="AP1" s="443"/>
      <c r="AQ1" s="59"/>
      <c r="AU1" s="133" t="s">
        <v>117</v>
      </c>
      <c r="AV1" s="437" t="s">
        <v>118</v>
      </c>
      <c r="AW1" s="412">
        <f>【7月】月集計表!AW1</f>
        <v>0</v>
      </c>
    </row>
    <row r="2" spans="1:83" ht="24" customHeight="1" thickBot="1">
      <c r="A2" s="7"/>
      <c r="B2" s="7"/>
      <c r="C2" s="7"/>
      <c r="D2" s="7"/>
      <c r="E2" s="7"/>
      <c r="G2" s="8"/>
      <c r="I2" s="9"/>
      <c r="J2" s="9"/>
      <c r="K2" s="9"/>
      <c r="L2" s="9"/>
      <c r="M2" s="9"/>
      <c r="N2" s="9"/>
      <c r="O2" s="9"/>
      <c r="P2" s="9"/>
      <c r="Q2" s="9"/>
      <c r="R2" s="9"/>
      <c r="W2" s="10"/>
      <c r="X2" s="10"/>
      <c r="AJ2" s="11"/>
      <c r="AK2" s="11"/>
      <c r="AO2" s="444"/>
      <c r="AP2" s="444"/>
      <c r="AQ2" s="60"/>
      <c r="AV2" s="437"/>
      <c r="AW2" s="413"/>
    </row>
    <row r="3" spans="1:83" ht="24" customHeight="1">
      <c r="A3" s="445">
        <v>44804</v>
      </c>
      <c r="B3" s="445"/>
      <c r="C3" s="445"/>
      <c r="D3" s="445"/>
      <c r="E3" s="445"/>
      <c r="F3" s="445"/>
      <c r="G3" s="445"/>
      <c r="H3" s="446" t="s">
        <v>199</v>
      </c>
      <c r="I3" s="446"/>
      <c r="J3" s="446"/>
      <c r="K3" s="446"/>
      <c r="L3" s="446"/>
      <c r="M3" s="446"/>
      <c r="N3" s="446"/>
      <c r="O3" s="446"/>
      <c r="P3" s="446"/>
      <c r="Q3" s="446"/>
      <c r="R3" s="446"/>
      <c r="S3" s="446"/>
      <c r="T3" s="446"/>
      <c r="U3" s="446"/>
      <c r="V3" s="446"/>
      <c r="W3" s="446"/>
      <c r="X3" s="446"/>
      <c r="Y3" s="446"/>
      <c r="Z3" s="446"/>
      <c r="AJ3" s="11"/>
      <c r="AK3" s="11"/>
      <c r="AO3" s="444"/>
      <c r="AP3" s="444"/>
      <c r="AQ3" s="60"/>
      <c r="AS3" s="414">
        <f>A3</f>
        <v>44804</v>
      </c>
      <c r="AT3" s="415"/>
      <c r="AU3" s="415"/>
      <c r="AV3" s="415"/>
      <c r="AW3" s="416" t="s">
        <v>200</v>
      </c>
      <c r="AX3" s="416"/>
      <c r="AY3" s="416"/>
      <c r="AZ3" s="416"/>
      <c r="BA3" s="416"/>
      <c r="BB3" s="416"/>
      <c r="BC3" s="137"/>
      <c r="BD3" s="138" t="s">
        <v>2</v>
      </c>
      <c r="BE3" s="438" t="str">
        <f>IF(AE5="","",AE5)</f>
        <v/>
      </c>
      <c r="BF3" s="439"/>
    </row>
    <row r="4" spans="1:83" ht="8.1" customHeight="1">
      <c r="A4" s="445"/>
      <c r="B4" s="445"/>
      <c r="C4" s="445"/>
      <c r="D4" s="445"/>
      <c r="E4" s="445"/>
      <c r="F4" s="445"/>
      <c r="G4" s="445"/>
      <c r="H4" s="446"/>
      <c r="I4" s="446"/>
      <c r="J4" s="446"/>
      <c r="K4" s="446"/>
      <c r="L4" s="446"/>
      <c r="M4" s="446"/>
      <c r="N4" s="446"/>
      <c r="O4" s="446"/>
      <c r="P4" s="446"/>
      <c r="Q4" s="446"/>
      <c r="R4" s="446"/>
      <c r="S4" s="446"/>
      <c r="T4" s="446"/>
      <c r="U4" s="446"/>
      <c r="V4" s="446"/>
      <c r="W4" s="446"/>
      <c r="X4" s="446"/>
      <c r="Y4" s="446"/>
      <c r="Z4" s="446"/>
      <c r="AJ4" s="11"/>
      <c r="AK4" s="11"/>
      <c r="AO4" s="61"/>
      <c r="AP4" s="61"/>
      <c r="AQ4" s="60"/>
      <c r="AS4" s="415"/>
      <c r="AT4" s="415"/>
      <c r="AU4" s="415"/>
      <c r="AV4" s="415"/>
      <c r="AW4" s="416"/>
      <c r="AX4" s="416"/>
      <c r="AY4" s="416"/>
      <c r="AZ4" s="416"/>
      <c r="BA4" s="416"/>
      <c r="BB4" s="416"/>
      <c r="BC4" s="137"/>
      <c r="BD4" s="88"/>
    </row>
    <row r="5" spans="1:83" ht="24" customHeight="1">
      <c r="A5" s="445"/>
      <c r="B5" s="445"/>
      <c r="C5" s="445"/>
      <c r="D5" s="445"/>
      <c r="E5" s="445"/>
      <c r="F5" s="445"/>
      <c r="G5" s="445"/>
      <c r="H5" s="446"/>
      <c r="I5" s="446"/>
      <c r="J5" s="446"/>
      <c r="K5" s="446"/>
      <c r="L5" s="446"/>
      <c r="M5" s="446"/>
      <c r="N5" s="446"/>
      <c r="O5" s="446"/>
      <c r="P5" s="446"/>
      <c r="Q5" s="446"/>
      <c r="R5" s="446"/>
      <c r="S5" s="446"/>
      <c r="T5" s="446"/>
      <c r="U5" s="446"/>
      <c r="V5" s="446"/>
      <c r="W5" s="446"/>
      <c r="X5" s="446"/>
      <c r="Y5" s="446"/>
      <c r="Z5" s="446"/>
      <c r="AB5" s="447" t="s">
        <v>2</v>
      </c>
      <c r="AC5" s="447"/>
      <c r="AD5" s="447"/>
      <c r="AE5" s="536"/>
      <c r="AF5" s="536"/>
      <c r="AG5" s="536"/>
      <c r="AH5" s="536"/>
      <c r="AI5" s="536"/>
      <c r="AJ5" s="536"/>
      <c r="AK5" s="536"/>
      <c r="AL5" s="138" t="s">
        <v>3</v>
      </c>
      <c r="AM5" s="451"/>
      <c r="AN5" s="452"/>
      <c r="AO5" s="452"/>
      <c r="AP5" s="452"/>
      <c r="AQ5" s="453"/>
      <c r="AS5" s="415"/>
      <c r="AT5" s="415"/>
      <c r="AU5" s="415"/>
      <c r="AV5" s="415"/>
      <c r="AW5" s="416"/>
      <c r="AX5" s="416"/>
      <c r="AY5" s="416"/>
      <c r="AZ5" s="416"/>
      <c r="BA5" s="416"/>
      <c r="BB5" s="416"/>
      <c r="BC5" s="137"/>
      <c r="BD5" s="138" t="s">
        <v>119</v>
      </c>
      <c r="BE5" s="438" t="str">
        <f>IF(AM5="","",AM5)</f>
        <v/>
      </c>
      <c r="BF5" s="439"/>
    </row>
    <row r="6" spans="1:83" ht="8.1" customHeight="1" thickBot="1">
      <c r="N6" s="8"/>
      <c r="O6" s="8"/>
      <c r="P6" s="8"/>
      <c r="Q6" s="8"/>
      <c r="R6" s="8"/>
      <c r="S6" s="8"/>
      <c r="T6" s="8"/>
      <c r="U6" s="8"/>
      <c r="V6" s="8"/>
      <c r="W6" s="8"/>
      <c r="X6" s="8"/>
      <c r="Y6" s="8"/>
      <c r="Z6" s="8"/>
      <c r="AA6" s="8"/>
      <c r="AB6" s="8"/>
      <c r="AC6" s="8"/>
      <c r="AJ6" s="8"/>
      <c r="AK6" s="8"/>
      <c r="AN6" s="8"/>
    </row>
    <row r="7" spans="1:83" ht="15.75" customHeight="1">
      <c r="A7" s="454" t="s">
        <v>4</v>
      </c>
      <c r="B7" s="455"/>
      <c r="C7" s="433" t="s">
        <v>5</v>
      </c>
      <c r="D7" s="433" t="s">
        <v>6</v>
      </c>
      <c r="E7" s="459" t="s">
        <v>111</v>
      </c>
      <c r="F7" s="459" t="s">
        <v>7</v>
      </c>
      <c r="G7" s="429">
        <f t="shared" ref="G7:AK7" si="0">G36</f>
        <v>44774</v>
      </c>
      <c r="H7" s="429">
        <f t="shared" si="0"/>
        <v>44775</v>
      </c>
      <c r="I7" s="429">
        <f t="shared" si="0"/>
        <v>44776</v>
      </c>
      <c r="J7" s="429">
        <f t="shared" si="0"/>
        <v>44777</v>
      </c>
      <c r="K7" s="429">
        <f t="shared" si="0"/>
        <v>44778</v>
      </c>
      <c r="L7" s="429">
        <f t="shared" si="0"/>
        <v>44779</v>
      </c>
      <c r="M7" s="429">
        <f t="shared" si="0"/>
        <v>44780</v>
      </c>
      <c r="N7" s="429">
        <f t="shared" si="0"/>
        <v>44781</v>
      </c>
      <c r="O7" s="429">
        <f t="shared" si="0"/>
        <v>44782</v>
      </c>
      <c r="P7" s="429">
        <f t="shared" si="0"/>
        <v>44783</v>
      </c>
      <c r="Q7" s="429">
        <f t="shared" si="0"/>
        <v>44784</v>
      </c>
      <c r="R7" s="429">
        <f t="shared" si="0"/>
        <v>44785</v>
      </c>
      <c r="S7" s="429">
        <f t="shared" si="0"/>
        <v>44786</v>
      </c>
      <c r="T7" s="429">
        <f t="shared" si="0"/>
        <v>44787</v>
      </c>
      <c r="U7" s="429">
        <f t="shared" si="0"/>
        <v>44788</v>
      </c>
      <c r="V7" s="429">
        <f t="shared" si="0"/>
        <v>44789</v>
      </c>
      <c r="W7" s="429">
        <f t="shared" si="0"/>
        <v>44790</v>
      </c>
      <c r="X7" s="429">
        <f t="shared" si="0"/>
        <v>44791</v>
      </c>
      <c r="Y7" s="429">
        <f t="shared" si="0"/>
        <v>44792</v>
      </c>
      <c r="Z7" s="429">
        <f t="shared" si="0"/>
        <v>44793</v>
      </c>
      <c r="AA7" s="429">
        <f t="shared" si="0"/>
        <v>44794</v>
      </c>
      <c r="AB7" s="429">
        <f t="shared" si="0"/>
        <v>44795</v>
      </c>
      <c r="AC7" s="429">
        <f t="shared" si="0"/>
        <v>44796</v>
      </c>
      <c r="AD7" s="429">
        <f t="shared" si="0"/>
        <v>44797</v>
      </c>
      <c r="AE7" s="429">
        <f t="shared" si="0"/>
        <v>44798</v>
      </c>
      <c r="AF7" s="429">
        <f t="shared" si="0"/>
        <v>44799</v>
      </c>
      <c r="AG7" s="429">
        <f t="shared" si="0"/>
        <v>44800</v>
      </c>
      <c r="AH7" s="429">
        <f t="shared" si="0"/>
        <v>44801</v>
      </c>
      <c r="AI7" s="429">
        <f t="shared" si="0"/>
        <v>44802</v>
      </c>
      <c r="AJ7" s="467">
        <f t="shared" si="0"/>
        <v>44803</v>
      </c>
      <c r="AK7" s="467">
        <f t="shared" si="0"/>
        <v>44804</v>
      </c>
      <c r="AL7" s="462" t="s">
        <v>8</v>
      </c>
      <c r="AM7" s="462" t="s">
        <v>9</v>
      </c>
      <c r="AN7" s="462" t="s">
        <v>10</v>
      </c>
      <c r="AO7" s="462" t="s">
        <v>11</v>
      </c>
      <c r="AP7" s="13"/>
      <c r="AQ7" s="13"/>
      <c r="AR7" s="431"/>
      <c r="AS7" s="433" t="s">
        <v>138</v>
      </c>
      <c r="AT7" s="433" t="s">
        <v>120</v>
      </c>
      <c r="AU7" s="435" t="s">
        <v>121</v>
      </c>
      <c r="AV7" s="428" t="s">
        <v>122</v>
      </c>
      <c r="AW7" s="427" t="s">
        <v>123</v>
      </c>
      <c r="AX7" s="428" t="s">
        <v>124</v>
      </c>
      <c r="AY7" s="427" t="s">
        <v>125</v>
      </c>
      <c r="AZ7" s="428" t="s">
        <v>126</v>
      </c>
      <c r="BA7" s="427" t="s">
        <v>127</v>
      </c>
      <c r="BB7" s="417" t="s">
        <v>128</v>
      </c>
      <c r="BC7" s="419" t="s">
        <v>129</v>
      </c>
      <c r="BD7" s="421" t="s">
        <v>130</v>
      </c>
      <c r="BE7" s="423" t="s">
        <v>131</v>
      </c>
      <c r="BF7" s="425" t="s">
        <v>132</v>
      </c>
    </row>
    <row r="8" spans="1:83" ht="15.75" customHeight="1" thickBot="1">
      <c r="A8" s="456"/>
      <c r="B8" s="457"/>
      <c r="C8" s="458"/>
      <c r="D8" s="458"/>
      <c r="E8" s="460"/>
      <c r="F8" s="460"/>
      <c r="G8" s="430" t="s">
        <v>12</v>
      </c>
      <c r="H8" s="430" t="s">
        <v>13</v>
      </c>
      <c r="I8" s="430" t="s">
        <v>14</v>
      </c>
      <c r="J8" s="430" t="s">
        <v>15</v>
      </c>
      <c r="K8" s="430" t="s">
        <v>16</v>
      </c>
      <c r="L8" s="430" t="s">
        <v>17</v>
      </c>
      <c r="M8" s="430" t="s">
        <v>18</v>
      </c>
      <c r="N8" s="430" t="s">
        <v>19</v>
      </c>
      <c r="O8" s="430" t="s">
        <v>20</v>
      </c>
      <c r="P8" s="430" t="s">
        <v>21</v>
      </c>
      <c r="Q8" s="430" t="s">
        <v>22</v>
      </c>
      <c r="R8" s="430" t="s">
        <v>23</v>
      </c>
      <c r="S8" s="430" t="s">
        <v>24</v>
      </c>
      <c r="T8" s="430" t="s">
        <v>25</v>
      </c>
      <c r="U8" s="430" t="s">
        <v>26</v>
      </c>
      <c r="V8" s="430" t="s">
        <v>27</v>
      </c>
      <c r="W8" s="430">
        <v>0</v>
      </c>
      <c r="X8" s="430">
        <v>0</v>
      </c>
      <c r="Y8" s="430">
        <v>0</v>
      </c>
      <c r="Z8" s="430">
        <v>0</v>
      </c>
      <c r="AA8" s="430">
        <v>0</v>
      </c>
      <c r="AB8" s="430">
        <v>0</v>
      </c>
      <c r="AC8" s="430">
        <v>0</v>
      </c>
      <c r="AD8" s="430">
        <v>0</v>
      </c>
      <c r="AE8" s="430">
        <v>0</v>
      </c>
      <c r="AF8" s="430">
        <v>0</v>
      </c>
      <c r="AG8" s="430">
        <v>0</v>
      </c>
      <c r="AH8" s="430">
        <v>0</v>
      </c>
      <c r="AI8" s="430">
        <v>0</v>
      </c>
      <c r="AJ8" s="468">
        <v>0</v>
      </c>
      <c r="AK8" s="468">
        <v>0</v>
      </c>
      <c r="AL8" s="463"/>
      <c r="AM8" s="463"/>
      <c r="AN8" s="463"/>
      <c r="AO8" s="463"/>
      <c r="AP8" s="13"/>
      <c r="AQ8" s="13"/>
      <c r="AR8" s="432"/>
      <c r="AS8" s="434"/>
      <c r="AT8" s="434"/>
      <c r="AU8" s="436"/>
      <c r="AV8" s="418"/>
      <c r="AW8" s="422"/>
      <c r="AX8" s="418"/>
      <c r="AY8" s="422"/>
      <c r="AZ8" s="418"/>
      <c r="BA8" s="422"/>
      <c r="BB8" s="418"/>
      <c r="BC8" s="420"/>
      <c r="BD8" s="422"/>
      <c r="BE8" s="424"/>
      <c r="BF8" s="426"/>
      <c r="CA8" s="533" t="s">
        <v>112</v>
      </c>
      <c r="CB8" s="510" t="s">
        <v>113</v>
      </c>
      <c r="CC8" s="510" t="s">
        <v>114</v>
      </c>
      <c r="CD8" s="510" t="s">
        <v>115</v>
      </c>
      <c r="CE8" s="510" t="s">
        <v>116</v>
      </c>
    </row>
    <row r="9" spans="1:83" ht="15.75" customHeight="1">
      <c r="A9" s="456"/>
      <c r="B9" s="457"/>
      <c r="C9" s="458"/>
      <c r="D9" s="458"/>
      <c r="E9" s="460"/>
      <c r="F9" s="460"/>
      <c r="G9" s="430">
        <v>42380</v>
      </c>
      <c r="H9" s="430">
        <v>42411</v>
      </c>
      <c r="I9" s="430">
        <v>42449</v>
      </c>
      <c r="J9" s="430">
        <v>42450</v>
      </c>
      <c r="K9" s="430">
        <v>42489</v>
      </c>
      <c r="L9" s="430">
        <v>42493</v>
      </c>
      <c r="M9" s="430">
        <v>42494</v>
      </c>
      <c r="N9" s="430">
        <v>42495</v>
      </c>
      <c r="O9" s="430">
        <v>42569</v>
      </c>
      <c r="P9" s="430">
        <v>42593</v>
      </c>
      <c r="Q9" s="430">
        <v>42632</v>
      </c>
      <c r="R9" s="430">
        <v>42635</v>
      </c>
      <c r="S9" s="430">
        <v>42653</v>
      </c>
      <c r="T9" s="430">
        <v>42677</v>
      </c>
      <c r="U9" s="430">
        <v>42697</v>
      </c>
      <c r="V9" s="430">
        <v>42727</v>
      </c>
      <c r="W9" s="430">
        <v>0</v>
      </c>
      <c r="X9" s="430">
        <v>0</v>
      </c>
      <c r="Y9" s="430">
        <v>0</v>
      </c>
      <c r="Z9" s="430">
        <v>0</v>
      </c>
      <c r="AA9" s="430">
        <v>0</v>
      </c>
      <c r="AB9" s="430">
        <v>0</v>
      </c>
      <c r="AC9" s="430">
        <v>0</v>
      </c>
      <c r="AD9" s="430">
        <v>0</v>
      </c>
      <c r="AE9" s="430">
        <v>0</v>
      </c>
      <c r="AF9" s="430">
        <v>0</v>
      </c>
      <c r="AG9" s="430">
        <v>0</v>
      </c>
      <c r="AH9" s="430">
        <v>0</v>
      </c>
      <c r="AI9" s="430">
        <v>0</v>
      </c>
      <c r="AJ9" s="468">
        <v>0</v>
      </c>
      <c r="AK9" s="468">
        <v>0</v>
      </c>
      <c r="AL9" s="463"/>
      <c r="AM9" s="463"/>
      <c r="AN9" s="463"/>
      <c r="AO9" s="463"/>
      <c r="AP9" s="14"/>
      <c r="AQ9" s="13"/>
      <c r="AR9" s="400" t="s">
        <v>133</v>
      </c>
      <c r="AS9" s="352" t="str">
        <f>IFERROR(INDEX($B$11:$F$31,MATCH("TR",$B$11:$B$31,0),2),"")</f>
        <v/>
      </c>
      <c r="AT9" s="403"/>
      <c r="AU9" s="405" t="str">
        <f>IFERROR(INDEX($B$11:$F$31,MATCH("TR",$B$11:$B$31,0),5),"")</f>
        <v/>
      </c>
      <c r="AV9" s="384"/>
      <c r="AW9" s="380">
        <f>IF(90000&lt;=AV9,90000,AV9)</f>
        <v>0</v>
      </c>
      <c r="AX9" s="381"/>
      <c r="AY9" s="382"/>
      <c r="AZ9" s="384"/>
      <c r="BA9" s="380">
        <f>IF(20000&lt;=AZ9,20000,AZ9)</f>
        <v>0</v>
      </c>
      <c r="BB9" s="384"/>
      <c r="BC9" s="410"/>
      <c r="BD9" s="382"/>
      <c r="BE9" s="411"/>
      <c r="BF9" s="377"/>
      <c r="BH9" s="354" t="s">
        <v>43</v>
      </c>
      <c r="BI9" s="355"/>
      <c r="BJ9" s="113">
        <f>IF(AW1&lt;&gt;"",AW1,BH13)</f>
        <v>0</v>
      </c>
      <c r="BK9" s="114"/>
      <c r="BL9" s="114"/>
      <c r="BM9" s="114"/>
      <c r="BN9" s="114"/>
      <c r="BO9" s="114"/>
      <c r="BP9" s="114"/>
      <c r="BQ9" s="114"/>
      <c r="BR9" s="114"/>
      <c r="BS9" s="114"/>
      <c r="BT9" s="114"/>
      <c r="BU9" s="114"/>
      <c r="BV9" s="114"/>
      <c r="BW9" s="114"/>
      <c r="BX9" s="114"/>
      <c r="BY9" s="114"/>
      <c r="BZ9" s="114"/>
      <c r="CA9" s="533"/>
      <c r="CB9" s="510"/>
      <c r="CC9" s="510"/>
      <c r="CD9" s="510"/>
      <c r="CE9" s="510"/>
    </row>
    <row r="10" spans="1:83" ht="15.75" customHeight="1" thickBot="1">
      <c r="A10" s="456"/>
      <c r="B10" s="457"/>
      <c r="C10" s="434"/>
      <c r="D10" s="434"/>
      <c r="E10" s="461"/>
      <c r="F10" s="461"/>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430">
        <v>0</v>
      </c>
      <c r="AB10" s="430">
        <v>0</v>
      </c>
      <c r="AC10" s="430">
        <v>0</v>
      </c>
      <c r="AD10" s="430">
        <v>0</v>
      </c>
      <c r="AE10" s="430">
        <v>0</v>
      </c>
      <c r="AF10" s="430">
        <v>0</v>
      </c>
      <c r="AG10" s="430">
        <v>0</v>
      </c>
      <c r="AH10" s="430">
        <v>0</v>
      </c>
      <c r="AI10" s="430">
        <v>0</v>
      </c>
      <c r="AJ10" s="468">
        <v>0</v>
      </c>
      <c r="AK10" s="468">
        <v>0</v>
      </c>
      <c r="AL10" s="463"/>
      <c r="AM10" s="463"/>
      <c r="AN10" s="537"/>
      <c r="AO10" s="537"/>
      <c r="AP10" s="14"/>
      <c r="AQ10" s="13"/>
      <c r="AR10" s="401"/>
      <c r="AS10" s="353"/>
      <c r="AT10" s="404"/>
      <c r="AU10" s="535"/>
      <c r="AV10" s="351"/>
      <c r="AW10" s="339"/>
      <c r="AX10" s="341"/>
      <c r="AY10" s="343"/>
      <c r="AZ10" s="337"/>
      <c r="BA10" s="339"/>
      <c r="BB10" s="337"/>
      <c r="BC10" s="407"/>
      <c r="BD10" s="343"/>
      <c r="BE10" s="346"/>
      <c r="BF10" s="307"/>
      <c r="BH10" s="114"/>
      <c r="BI10" s="114"/>
      <c r="BJ10" s="114"/>
      <c r="BK10" s="114"/>
      <c r="BL10" s="114"/>
      <c r="BM10" s="114"/>
      <c r="BN10" s="114"/>
      <c r="BO10" s="114"/>
      <c r="BP10" s="114"/>
      <c r="BQ10" s="114"/>
      <c r="BR10" s="114"/>
      <c r="BS10" s="114"/>
      <c r="BT10" s="114"/>
      <c r="BU10" s="114"/>
      <c r="BV10" s="114"/>
      <c r="BW10" s="114"/>
      <c r="BX10" s="114"/>
      <c r="BY10" s="114"/>
      <c r="BZ10" s="114"/>
      <c r="CA10" s="533"/>
      <c r="CB10" s="510"/>
      <c r="CC10" s="510"/>
      <c r="CD10" s="510"/>
      <c r="CE10" s="510"/>
    </row>
    <row r="11" spans="1:83" ht="15.75" customHeight="1">
      <c r="A11" s="464" t="s">
        <v>28</v>
      </c>
      <c r="B11" s="144"/>
      <c r="C11" s="15">
        <v>1</v>
      </c>
      <c r="D11" s="62"/>
      <c r="E11" s="14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401"/>
      <c r="AS11" s="331" t="str">
        <f ca="1">IF(AS9="","",IFERROR(INDEX(INDIRECT("$B$" &amp; AS9+11 &amp;  ":$F$31"),MATCH("TR",INDIRECT("$B$" &amp; AS9+11 &amp; ":$B$31"),0),2),""))</f>
        <v/>
      </c>
      <c r="AT11" s="333"/>
      <c r="AU11" s="378" t="str">
        <f ca="1">IF(AS9="","",IFERROR(INDEX(INDIRECT("$B$" &amp; AS9+11 &amp;  ":$F$31"),MATCH("TR",INDIRECT("$B$" &amp; AS9+11 &amp; ":$B$31"),0),5),""))</f>
        <v/>
      </c>
      <c r="AV11" s="337"/>
      <c r="AW11" s="339">
        <f>IF(90000&lt;=AV11,90000,AV11)</f>
        <v>0</v>
      </c>
      <c r="AX11" s="341"/>
      <c r="AY11" s="343"/>
      <c r="AZ11" s="337"/>
      <c r="BA11" s="339">
        <f>IF(20000&lt;=AZ11,20000,AZ11)</f>
        <v>0</v>
      </c>
      <c r="BB11" s="337"/>
      <c r="BC11" s="407"/>
      <c r="BD11" s="343"/>
      <c r="BE11" s="346"/>
      <c r="BF11" s="307"/>
      <c r="BH11" s="356" t="s">
        <v>45</v>
      </c>
      <c r="BI11" s="356"/>
      <c r="BJ11" s="356"/>
      <c r="BK11" s="356"/>
      <c r="BL11" s="128" t="s">
        <v>46</v>
      </c>
      <c r="BM11" s="128" t="s">
        <v>47</v>
      </c>
      <c r="BN11" s="116" t="s">
        <v>48</v>
      </c>
      <c r="BO11" s="119"/>
      <c r="BP11" s="119"/>
      <c r="BQ11" s="119"/>
      <c r="BR11" s="119"/>
      <c r="BS11" s="119"/>
      <c r="BT11" s="119"/>
      <c r="BU11" s="119"/>
      <c r="BV11" s="119"/>
      <c r="BW11" s="119"/>
      <c r="BX11" s="119"/>
      <c r="BY11" s="119"/>
      <c r="BZ11" s="119"/>
      <c r="CA11" s="125" t="str">
        <f t="shared" ref="CA11:CA30" si="5">B11&amp;E11&amp;F11</f>
        <v/>
      </c>
      <c r="CB11" s="123">
        <f t="shared" ref="CB11:CB30" si="6">AN11</f>
        <v>0</v>
      </c>
      <c r="CC11" s="123">
        <f t="shared" ref="CC11:CC30" si="7">AO11</f>
        <v>0</v>
      </c>
      <c r="CD11" s="80">
        <f>IF(ISERROR(VLOOKUP($CA11,【7月】月集計表!$CA:$CC,2,FALSE))=TRUE,0,VLOOKUP($CA11,【7月】月集計表!$CA:$CC,2,FALSE))</f>
        <v>0</v>
      </c>
      <c r="CE11" s="80">
        <f>IF(ISERROR(VLOOKUP($CA11,【7月】月集計表!$CA:$CC,3,FALSE))=TRUE,0,VLOOKUP($CA11,【7月】月集計表!$CA:$CC,3,FALSE))</f>
        <v>0</v>
      </c>
    </row>
    <row r="12" spans="1:83" ht="16.5" customHeight="1">
      <c r="A12" s="465"/>
      <c r="B12" s="145"/>
      <c r="C12" s="20">
        <v>2</v>
      </c>
      <c r="D12" s="24"/>
      <c r="E12" s="14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1"/>
        <v>0</v>
      </c>
      <c r="AM12" s="23">
        <f t="shared" si="2"/>
        <v>0</v>
      </c>
      <c r="AN12" s="23">
        <f t="shared" si="3"/>
        <v>0</v>
      </c>
      <c r="AO12" s="23">
        <f t="shared" si="4"/>
        <v>0</v>
      </c>
      <c r="AP12" s="14"/>
      <c r="AQ12" s="13"/>
      <c r="AR12" s="401"/>
      <c r="AS12" s="331"/>
      <c r="AT12" s="349"/>
      <c r="AU12" s="379"/>
      <c r="AV12" s="351"/>
      <c r="AW12" s="339"/>
      <c r="AX12" s="341"/>
      <c r="AY12" s="343"/>
      <c r="AZ12" s="337"/>
      <c r="BA12" s="339"/>
      <c r="BB12" s="337"/>
      <c r="BC12" s="407"/>
      <c r="BD12" s="343"/>
      <c r="BE12" s="346"/>
      <c r="BF12" s="307"/>
      <c r="BH12" s="126">
        <v>1</v>
      </c>
      <c r="BI12" s="127" t="s">
        <v>49</v>
      </c>
      <c r="BJ12" s="127"/>
      <c r="BK12" s="116"/>
      <c r="BL12" s="128">
        <v>1.05</v>
      </c>
      <c r="BM12" s="356">
        <f>IF(BJ9="新規・5年利用無",BL13,IF(BJ9&lt;BH15,BL15,IF(AND(BJ9&gt;=BH14,BJ9&lt;BJ14),BL14,IF(AND(BJ9&gt;=BH13,BJ9&lt;BJ13),BL13,IF(BJ9=BH12,BL12,"")))))</f>
        <v>0.9</v>
      </c>
      <c r="BN12" s="357">
        <f>IF(AW1&lt;&gt;"",BM12*90000,"")</f>
        <v>81000</v>
      </c>
      <c r="BO12" s="120"/>
      <c r="BP12" s="120"/>
      <c r="BQ12" s="120"/>
      <c r="BR12" s="120"/>
      <c r="BS12" s="120"/>
      <c r="BT12" s="120"/>
      <c r="BU12" s="120"/>
      <c r="BV12" s="120"/>
      <c r="BW12" s="120"/>
      <c r="BX12" s="120"/>
      <c r="BY12" s="120"/>
      <c r="BZ12" s="120"/>
      <c r="CA12" s="78" t="str">
        <f t="shared" si="5"/>
        <v/>
      </c>
      <c r="CB12" s="79">
        <f t="shared" si="6"/>
        <v>0</v>
      </c>
      <c r="CC12" s="79">
        <f t="shared" si="7"/>
        <v>0</v>
      </c>
      <c r="CD12" s="77">
        <f>IF(ISERROR(VLOOKUP($CA12,【7月】月集計表!$CA:$CC,2,FALSE))=TRUE,0,VLOOKUP($CA12,【7月】月集計表!$CA:$CC,2,FALSE))</f>
        <v>0</v>
      </c>
      <c r="CE12" s="77">
        <f>IF(ISERROR(VLOOKUP($CA12,【7月】月集計表!$CA:$CC,3,FALSE))=TRUE,0,VLOOKUP($CA12,【7月】月集計表!$CA:$CC,3,FALSE))</f>
        <v>0</v>
      </c>
    </row>
    <row r="13" spans="1:83" ht="16.5" customHeight="1">
      <c r="A13" s="465"/>
      <c r="B13" s="145"/>
      <c r="C13" s="20">
        <v>3</v>
      </c>
      <c r="D13" s="24"/>
      <c r="E13" s="14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1"/>
        <v>0</v>
      </c>
      <c r="AM13" s="23">
        <f t="shared" si="2"/>
        <v>0</v>
      </c>
      <c r="AN13" s="23">
        <f t="shared" si="3"/>
        <v>0</v>
      </c>
      <c r="AO13" s="23">
        <f t="shared" si="4"/>
        <v>0</v>
      </c>
      <c r="AR13" s="401"/>
      <c r="AS13" s="331" t="str">
        <f ca="1">IF(AS11="","",IFERROR(INDEX(INDIRECT("$B$" &amp; AS11+11 &amp;  ":$F$31"),MATCH("TR",INDIRECT("$B$" &amp; AS11+11 &amp; ":$B$31"),0),2),""))</f>
        <v/>
      </c>
      <c r="AT13" s="333"/>
      <c r="AU13" s="335" t="str">
        <f ca="1">IF(AS11="","",IFERROR(INDEX(INDIRECT("$B$" &amp; AS11+11 &amp;  ":$F$31"),MATCH("TR",INDIRECT("$B$" &amp; AS11+11 &amp; ":$B$31"),0),5),""))</f>
        <v/>
      </c>
      <c r="AV13" s="337"/>
      <c r="AW13" s="339">
        <f>IF(90000&lt;=AV13,90000,AV13)</f>
        <v>0</v>
      </c>
      <c r="AX13" s="341"/>
      <c r="AY13" s="343"/>
      <c r="AZ13" s="337"/>
      <c r="BA13" s="339">
        <f>IF(20000&lt;=AZ13,20000,AZ13)</f>
        <v>0</v>
      </c>
      <c r="BB13" s="337"/>
      <c r="BC13" s="407"/>
      <c r="BD13" s="343"/>
      <c r="BE13" s="346"/>
      <c r="BF13" s="307"/>
      <c r="BH13" s="126">
        <v>0.8</v>
      </c>
      <c r="BI13" s="127" t="s">
        <v>49</v>
      </c>
      <c r="BJ13" s="127">
        <v>1</v>
      </c>
      <c r="BK13" s="116" t="s">
        <v>50</v>
      </c>
      <c r="BL13" s="128">
        <v>1</v>
      </c>
      <c r="BM13" s="356"/>
      <c r="BN13" s="358"/>
      <c r="BO13" s="120"/>
      <c r="BP13" s="120"/>
      <c r="BQ13" s="120"/>
      <c r="BR13" s="120"/>
      <c r="BS13" s="120"/>
      <c r="BT13" s="120"/>
      <c r="BU13" s="120"/>
      <c r="BV13" s="120"/>
      <c r="BW13" s="120"/>
      <c r="BX13" s="120"/>
      <c r="BY13" s="120"/>
      <c r="BZ13" s="120"/>
      <c r="CA13" s="78" t="str">
        <f t="shared" si="5"/>
        <v/>
      </c>
      <c r="CB13" s="79">
        <f t="shared" si="6"/>
        <v>0</v>
      </c>
      <c r="CC13" s="79">
        <f t="shared" si="7"/>
        <v>0</v>
      </c>
      <c r="CD13" s="77">
        <f>IF(ISERROR(VLOOKUP($CA13,【7月】月集計表!$CA:$CC,2,FALSE))=TRUE,0,VLOOKUP($CA13,【7月】月集計表!$CA:$CC,2,FALSE))</f>
        <v>0</v>
      </c>
      <c r="CE13" s="77">
        <f>IF(ISERROR(VLOOKUP($CA13,【7月】月集計表!$CA:$CC,3,FALSE))=TRUE,0,VLOOKUP($CA13,【7月】月集計表!$CA:$CC,3,FALSE))</f>
        <v>0</v>
      </c>
    </row>
    <row r="14" spans="1:83" ht="16.5" customHeight="1">
      <c r="A14" s="465"/>
      <c r="B14" s="145"/>
      <c r="C14" s="20">
        <v>4</v>
      </c>
      <c r="D14" s="24"/>
      <c r="E14" s="14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1"/>
        <v>0</v>
      </c>
      <c r="AM14" s="23">
        <f t="shared" si="2"/>
        <v>0</v>
      </c>
      <c r="AN14" s="23">
        <f t="shared" si="3"/>
        <v>0</v>
      </c>
      <c r="AO14" s="23">
        <f t="shared" si="4"/>
        <v>0</v>
      </c>
      <c r="AR14" s="401"/>
      <c r="AS14" s="331"/>
      <c r="AT14" s="349"/>
      <c r="AU14" s="535"/>
      <c r="AV14" s="351"/>
      <c r="AW14" s="339"/>
      <c r="AX14" s="341"/>
      <c r="AY14" s="343"/>
      <c r="AZ14" s="337"/>
      <c r="BA14" s="339"/>
      <c r="BB14" s="337"/>
      <c r="BC14" s="407"/>
      <c r="BD14" s="343"/>
      <c r="BE14" s="346"/>
      <c r="BF14" s="307"/>
      <c r="BH14" s="126">
        <v>0.6</v>
      </c>
      <c r="BI14" s="127" t="s">
        <v>49</v>
      </c>
      <c r="BJ14" s="127">
        <v>0.8</v>
      </c>
      <c r="BK14" s="116" t="s">
        <v>50</v>
      </c>
      <c r="BL14" s="128">
        <v>0.95</v>
      </c>
      <c r="BM14" s="356"/>
      <c r="BN14" s="358"/>
      <c r="BO14" s="120"/>
      <c r="BP14" s="120"/>
      <c r="BQ14" s="120"/>
      <c r="BR14" s="120"/>
      <c r="BS14" s="120"/>
      <c r="BT14" s="120"/>
      <c r="BU14" s="120"/>
      <c r="BV14" s="120"/>
      <c r="BW14" s="120"/>
      <c r="BX14" s="120"/>
      <c r="BY14" s="120"/>
      <c r="BZ14" s="120"/>
      <c r="CA14" s="78" t="str">
        <f t="shared" si="5"/>
        <v/>
      </c>
      <c r="CB14" s="79">
        <f t="shared" si="6"/>
        <v>0</v>
      </c>
      <c r="CC14" s="79">
        <f t="shared" si="7"/>
        <v>0</v>
      </c>
      <c r="CD14" s="77">
        <f>IF(ISERROR(VLOOKUP($CA14,【7月】月集計表!$CA:$CC,2,FALSE))=TRUE,0,VLOOKUP($CA14,【7月】月集計表!$CA:$CC,2,FALSE))</f>
        <v>0</v>
      </c>
      <c r="CE14" s="77">
        <f>IF(ISERROR(VLOOKUP($CA14,【7月】月集計表!$CA:$CC,3,FALSE))=TRUE,0,VLOOKUP($CA14,【7月】月集計表!$CA:$CC,3,FALSE))</f>
        <v>0</v>
      </c>
    </row>
    <row r="15" spans="1:83" ht="16.5" customHeight="1">
      <c r="A15" s="465"/>
      <c r="B15" s="145"/>
      <c r="C15" s="20">
        <v>5</v>
      </c>
      <c r="D15" s="24"/>
      <c r="E15" s="14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1"/>
        <v>0</v>
      </c>
      <c r="AM15" s="23">
        <f t="shared" si="2"/>
        <v>0</v>
      </c>
      <c r="AN15" s="23">
        <f t="shared" si="3"/>
        <v>0</v>
      </c>
      <c r="AO15" s="23">
        <f t="shared" si="4"/>
        <v>0</v>
      </c>
      <c r="AR15" s="401"/>
      <c r="AS15" s="331" t="str">
        <f ca="1">IF(AS13="","",IFERROR(INDEX(INDIRECT("$B$" &amp; AS13+11 &amp;  ":$F$31"),MATCH("TR",INDIRECT("$B$" &amp; AS13+11 &amp; ":$B$31"),0),2),""))</f>
        <v/>
      </c>
      <c r="AT15" s="333"/>
      <c r="AU15" s="335" t="str">
        <f ca="1">IF(AS13="","",IFERROR(INDEX(INDIRECT("$B$" &amp; AS13+11 &amp;  ":$F$31"),MATCH("TR",INDIRECT("$B$" &amp; AS13+11 &amp; ":$B$31"),0),5),""))</f>
        <v/>
      </c>
      <c r="AV15" s="337"/>
      <c r="AW15" s="339">
        <f>IF(90000&lt;=AV15,90000,AV15)</f>
        <v>0</v>
      </c>
      <c r="AX15" s="341"/>
      <c r="AY15" s="343"/>
      <c r="AZ15" s="337"/>
      <c r="BA15" s="339">
        <f>IF(20000&lt;=AZ15,20000,AZ15)</f>
        <v>0</v>
      </c>
      <c r="BB15" s="337"/>
      <c r="BC15" s="407"/>
      <c r="BD15" s="343"/>
      <c r="BE15" s="346"/>
      <c r="BF15" s="307"/>
      <c r="BH15" s="126">
        <v>0.6</v>
      </c>
      <c r="BI15" s="127" t="s">
        <v>50</v>
      </c>
      <c r="BJ15" s="127"/>
      <c r="BK15" s="116"/>
      <c r="BL15" s="128">
        <v>0.9</v>
      </c>
      <c r="BM15" s="356"/>
      <c r="BN15" s="359"/>
      <c r="BO15" s="120"/>
      <c r="BP15" s="120"/>
      <c r="BQ15" s="120"/>
      <c r="BR15" s="120"/>
      <c r="BS15" s="120"/>
      <c r="BT15" s="120"/>
      <c r="BU15" s="120"/>
      <c r="BV15" s="120"/>
      <c r="BW15" s="120"/>
      <c r="BX15" s="120"/>
      <c r="BY15" s="120"/>
      <c r="BZ15" s="120"/>
      <c r="CA15" s="78" t="str">
        <f t="shared" si="5"/>
        <v/>
      </c>
      <c r="CB15" s="79">
        <f t="shared" si="6"/>
        <v>0</v>
      </c>
      <c r="CC15" s="79">
        <f t="shared" si="7"/>
        <v>0</v>
      </c>
      <c r="CD15" s="77">
        <f>IF(ISERROR(VLOOKUP($CA15,【7月】月集計表!$CA:$CC,2,FALSE))=TRUE,0,VLOOKUP($CA15,【7月】月集計表!$CA:$CC,2,FALSE))</f>
        <v>0</v>
      </c>
      <c r="CE15" s="77">
        <f>IF(ISERROR(VLOOKUP($CA15,【7月】月集計表!$CA:$CC,3,FALSE))=TRUE,0,VLOOKUP($CA15,【7月】月集計表!$CA:$CC,3,FALSE))</f>
        <v>0</v>
      </c>
    </row>
    <row r="16" spans="1:83" ht="16.5" customHeight="1">
      <c r="A16" s="465"/>
      <c r="B16" s="145"/>
      <c r="C16" s="20">
        <v>6</v>
      </c>
      <c r="D16" s="24"/>
      <c r="E16" s="14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1"/>
        <v>0</v>
      </c>
      <c r="AM16" s="23">
        <f t="shared" si="2"/>
        <v>0</v>
      </c>
      <c r="AN16" s="23">
        <f t="shared" si="3"/>
        <v>0</v>
      </c>
      <c r="AO16" s="23">
        <f t="shared" si="4"/>
        <v>0</v>
      </c>
      <c r="AR16" s="401"/>
      <c r="AS16" s="331"/>
      <c r="AT16" s="349"/>
      <c r="AU16" s="535"/>
      <c r="AV16" s="351"/>
      <c r="AW16" s="339"/>
      <c r="AX16" s="341"/>
      <c r="AY16" s="343"/>
      <c r="AZ16" s="337"/>
      <c r="BA16" s="339"/>
      <c r="BB16" s="337"/>
      <c r="BC16" s="407"/>
      <c r="BD16" s="343"/>
      <c r="BE16" s="346"/>
      <c r="BF16" s="307"/>
      <c r="CA16" s="78" t="str">
        <f t="shared" si="5"/>
        <v/>
      </c>
      <c r="CB16" s="79">
        <f t="shared" si="6"/>
        <v>0</v>
      </c>
      <c r="CC16" s="79">
        <f t="shared" si="7"/>
        <v>0</v>
      </c>
      <c r="CD16" s="77">
        <f>IF(ISERROR(VLOOKUP($CA16,【7月】月集計表!$CA:$CC,2,FALSE))=TRUE,0,VLOOKUP($CA16,【7月】月集計表!$CA:$CC,2,FALSE))</f>
        <v>0</v>
      </c>
      <c r="CE16" s="77">
        <f>IF(ISERROR(VLOOKUP($CA16,【7月】月集計表!$CA:$CC,3,FALSE))=TRUE,0,VLOOKUP($CA16,【7月】月集計表!$CA:$CC,3,FALSE))</f>
        <v>0</v>
      </c>
    </row>
    <row r="17" spans="1:83" ht="16.5" customHeight="1">
      <c r="A17" s="465"/>
      <c r="B17" s="145"/>
      <c r="C17" s="20">
        <v>7</v>
      </c>
      <c r="D17" s="24"/>
      <c r="E17" s="14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1"/>
        <v>0</v>
      </c>
      <c r="AM17" s="23">
        <f t="shared" si="2"/>
        <v>0</v>
      </c>
      <c r="AN17" s="23">
        <f t="shared" si="3"/>
        <v>0</v>
      </c>
      <c r="AO17" s="23">
        <f t="shared" si="4"/>
        <v>0</v>
      </c>
      <c r="AR17" s="401"/>
      <c r="AS17" s="331" t="str">
        <f ca="1">IF(AS15="","",IFERROR(INDEX(INDIRECT("$B$" &amp; AS15+11 &amp;  ":$F$31"),MATCH("TR",INDIRECT("$B$" &amp; AS15+11 &amp; ":$B$31"),0),2),""))</f>
        <v/>
      </c>
      <c r="AT17" s="333"/>
      <c r="AU17" s="335" t="str">
        <f ca="1">IF(AS15="","",IFERROR(INDEX(INDIRECT("$B$" &amp; AS15+11 &amp;  ":$F$31"),MATCH("TR",INDIRECT("$B$" &amp; AS15+11 &amp; ":$B$31"),0),5),""))</f>
        <v/>
      </c>
      <c r="AV17" s="337"/>
      <c r="AW17" s="339">
        <f>IF(90000&lt;=AV17,90000,AV17)</f>
        <v>0</v>
      </c>
      <c r="AX17" s="341"/>
      <c r="AY17" s="343"/>
      <c r="AZ17" s="337"/>
      <c r="BA17" s="339">
        <f>IF(20000&lt;=AZ17,20000,AZ17)</f>
        <v>0</v>
      </c>
      <c r="BB17" s="337"/>
      <c r="BC17" s="407"/>
      <c r="BD17" s="343"/>
      <c r="BE17" s="346"/>
      <c r="BF17" s="307"/>
      <c r="CA17" s="78" t="str">
        <f t="shared" si="5"/>
        <v/>
      </c>
      <c r="CB17" s="79">
        <f t="shared" si="6"/>
        <v>0</v>
      </c>
      <c r="CC17" s="79">
        <f t="shared" si="7"/>
        <v>0</v>
      </c>
      <c r="CD17" s="77">
        <f>IF(ISERROR(VLOOKUP($CA17,【7月】月集計表!$CA:$CC,2,FALSE))=TRUE,0,VLOOKUP($CA17,【7月】月集計表!$CA:$CC,2,FALSE))</f>
        <v>0</v>
      </c>
      <c r="CE17" s="77">
        <f>IF(ISERROR(VLOOKUP($CA17,【7月】月集計表!$CA:$CC,3,FALSE))=TRUE,0,VLOOKUP($CA17,【7月】月集計表!$CA:$CC,3,FALSE))</f>
        <v>0</v>
      </c>
    </row>
    <row r="18" spans="1:83" ht="16.5" customHeight="1" thickBot="1">
      <c r="A18" s="465"/>
      <c r="B18" s="145"/>
      <c r="C18" s="20">
        <v>8</v>
      </c>
      <c r="D18" s="24"/>
      <c r="E18" s="14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1"/>
        <v>0</v>
      </c>
      <c r="AM18" s="23">
        <f t="shared" si="2"/>
        <v>0</v>
      </c>
      <c r="AN18" s="23">
        <f t="shared" si="3"/>
        <v>0</v>
      </c>
      <c r="AO18" s="23">
        <f t="shared" si="4"/>
        <v>0</v>
      </c>
      <c r="AR18" s="402"/>
      <c r="AS18" s="332"/>
      <c r="AT18" s="334"/>
      <c r="AU18" s="534"/>
      <c r="AV18" s="338"/>
      <c r="AW18" s="409"/>
      <c r="AX18" s="342"/>
      <c r="AY18" s="344"/>
      <c r="AZ18" s="374"/>
      <c r="BA18" s="340"/>
      <c r="BB18" s="374"/>
      <c r="BC18" s="408"/>
      <c r="BD18" s="344"/>
      <c r="BE18" s="348"/>
      <c r="BF18" s="308"/>
      <c r="CA18" s="78" t="str">
        <f t="shared" si="5"/>
        <v/>
      </c>
      <c r="CB18" s="79">
        <f t="shared" si="6"/>
        <v>0</v>
      </c>
      <c r="CC18" s="79">
        <f t="shared" si="7"/>
        <v>0</v>
      </c>
      <c r="CD18" s="77">
        <f>IF(ISERROR(VLOOKUP($CA18,【7月】月集計表!$CA:$CC,2,FALSE))=TRUE,0,VLOOKUP($CA18,【7月】月集計表!$CA:$CC,2,FALSE))</f>
        <v>0</v>
      </c>
      <c r="CE18" s="77">
        <f>IF(ISERROR(VLOOKUP($CA18,【7月】月集計表!$CA:$CC,3,FALSE))=TRUE,0,VLOOKUP($CA18,【7月】月集計表!$CA:$CC,3,FALSE))</f>
        <v>0</v>
      </c>
    </row>
    <row r="19" spans="1:83" ht="16.5" customHeight="1">
      <c r="A19" s="465"/>
      <c r="B19" s="145"/>
      <c r="C19" s="20">
        <v>9</v>
      </c>
      <c r="D19" s="24"/>
      <c r="E19" s="14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1"/>
        <v>0</v>
      </c>
      <c r="AM19" s="23">
        <f t="shared" si="2"/>
        <v>0</v>
      </c>
      <c r="AN19" s="23">
        <f t="shared" si="3"/>
        <v>0</v>
      </c>
      <c r="AO19" s="23">
        <f t="shared" si="4"/>
        <v>0</v>
      </c>
      <c r="AR19" s="400" t="s">
        <v>134</v>
      </c>
      <c r="AS19" s="352" t="str">
        <f>IFERROR(INDEX($B$11:$F$31,MATCH("FW1",$B$11:$B$31,0),2),"")</f>
        <v/>
      </c>
      <c r="AT19" s="403"/>
      <c r="AU19" s="405" t="str">
        <f>IFERROR(INDEX($B$11:$F$31,MATCH("FW1",$B$11:$B$31,0),5),"")</f>
        <v/>
      </c>
      <c r="AV19" s="396"/>
      <c r="AW19" s="398">
        <f>IF($BM$12*90000&lt;=AV19,$BM$12*90000,AV19)</f>
        <v>0</v>
      </c>
      <c r="AX19" s="399"/>
      <c r="AY19" s="380">
        <f>IF(10000&lt;=AX19,10000,AX19)</f>
        <v>0</v>
      </c>
      <c r="AZ19" s="384"/>
      <c r="BA19" s="380">
        <f>IF(20000&lt;=AZ19,20000,AZ19)</f>
        <v>0</v>
      </c>
      <c r="BB19" s="396"/>
      <c r="BC19" s="600"/>
      <c r="BD19" s="397"/>
      <c r="BE19" s="376"/>
      <c r="BF19" s="377"/>
      <c r="CA19" s="78" t="str">
        <f t="shared" si="5"/>
        <v/>
      </c>
      <c r="CB19" s="79">
        <f t="shared" si="6"/>
        <v>0</v>
      </c>
      <c r="CC19" s="79">
        <f t="shared" si="7"/>
        <v>0</v>
      </c>
      <c r="CD19" s="77">
        <f>IF(ISERROR(VLOOKUP($CA19,【7月】月集計表!$CA:$CC,2,FALSE))=TRUE,0,VLOOKUP($CA19,【7月】月集計表!$CA:$CC,2,FALSE))</f>
        <v>0</v>
      </c>
      <c r="CE19" s="77">
        <f>IF(ISERROR(VLOOKUP($CA19,【7月】月集計表!$CA:$CC,3,FALSE))=TRUE,0,VLOOKUP($CA19,【7月】月集計表!$CA:$CC,3,FALSE))</f>
        <v>0</v>
      </c>
    </row>
    <row r="20" spans="1:83" ht="16.5" customHeight="1">
      <c r="A20" s="465"/>
      <c r="B20" s="145"/>
      <c r="C20" s="20">
        <v>10</v>
      </c>
      <c r="D20" s="24"/>
      <c r="E20" s="14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1"/>
        <v>0</v>
      </c>
      <c r="AM20" s="23">
        <f t="shared" si="2"/>
        <v>0</v>
      </c>
      <c r="AN20" s="23">
        <f t="shared" si="3"/>
        <v>0</v>
      </c>
      <c r="AO20" s="23">
        <f t="shared" si="4"/>
        <v>0</v>
      </c>
      <c r="AR20" s="401"/>
      <c r="AS20" s="353"/>
      <c r="AT20" s="404"/>
      <c r="AU20" s="535"/>
      <c r="AV20" s="389"/>
      <c r="AW20" s="390"/>
      <c r="AX20" s="391"/>
      <c r="AY20" s="339"/>
      <c r="AZ20" s="337"/>
      <c r="BA20" s="339"/>
      <c r="BB20" s="387"/>
      <c r="BC20" s="601"/>
      <c r="BD20" s="388"/>
      <c r="BE20" s="364"/>
      <c r="BF20" s="307"/>
      <c r="CA20" s="78" t="str">
        <f t="shared" si="5"/>
        <v/>
      </c>
      <c r="CB20" s="79">
        <f t="shared" si="6"/>
        <v>0</v>
      </c>
      <c r="CC20" s="79">
        <f t="shared" si="7"/>
        <v>0</v>
      </c>
      <c r="CD20" s="77">
        <f>IF(ISERROR(VLOOKUP($CA20,【7月】月集計表!$CA:$CC,2,FALSE))=TRUE,0,VLOOKUP($CA20,【7月】月集計表!$CA:$CC,2,FALSE))</f>
        <v>0</v>
      </c>
      <c r="CE20" s="77">
        <f>IF(ISERROR(VLOOKUP($CA20,【7月】月集計表!$CA:$CC,3,FALSE))=TRUE,0,VLOOKUP($CA20,【7月】月集計表!$CA:$CC,3,FALSE))</f>
        <v>0</v>
      </c>
    </row>
    <row r="21" spans="1:83" ht="16.5" customHeight="1">
      <c r="A21" s="465"/>
      <c r="B21" s="145"/>
      <c r="C21" s="20">
        <v>11</v>
      </c>
      <c r="D21" s="24"/>
      <c r="E21" s="14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1"/>
        <v>0</v>
      </c>
      <c r="AM21" s="23">
        <f t="shared" si="2"/>
        <v>0</v>
      </c>
      <c r="AN21" s="23">
        <f t="shared" si="3"/>
        <v>0</v>
      </c>
      <c r="AO21" s="23">
        <f t="shared" si="4"/>
        <v>0</v>
      </c>
      <c r="AR21" s="401"/>
      <c r="AS21" s="331" t="str">
        <f ca="1">IF(AS19="","",IFERROR(INDEX(INDIRECT("$B$" &amp; AS19+11 &amp;  ":$F$31"),MATCH("FW1",INDIRECT("$B$" &amp; AS19+11 &amp; ":$B$31"),0),2),""))</f>
        <v/>
      </c>
      <c r="AT21" s="333"/>
      <c r="AU21" s="378" t="str">
        <f ca="1">IF(AS19="","",IFERROR(INDEX(INDIRECT("$B$" &amp; AS19+11 &amp;  ":$F$31"),MATCH("FW1",INDIRECT("$B$" &amp; AS19+11 &amp; ":$B$31"),0),5),""))</f>
        <v/>
      </c>
      <c r="AV21" s="387"/>
      <c r="AW21" s="390">
        <f t="shared" ref="AW21" si="8">IF($BM$12*90000&lt;=AV21,$BM$12*90000,AV21)</f>
        <v>0</v>
      </c>
      <c r="AX21" s="391"/>
      <c r="AY21" s="339">
        <f>IF(10000&lt;=AX21,10000,AX21)</f>
        <v>0</v>
      </c>
      <c r="AZ21" s="337"/>
      <c r="BA21" s="339">
        <f>IF(20000&lt;=AZ21,20000,AZ21)</f>
        <v>0</v>
      </c>
      <c r="BB21" s="387"/>
      <c r="BC21" s="601"/>
      <c r="BD21" s="388"/>
      <c r="BE21" s="364"/>
      <c r="BF21" s="307"/>
      <c r="CA21" s="78" t="str">
        <f t="shared" si="5"/>
        <v/>
      </c>
      <c r="CB21" s="79">
        <f t="shared" si="6"/>
        <v>0</v>
      </c>
      <c r="CC21" s="79">
        <f t="shared" si="7"/>
        <v>0</v>
      </c>
      <c r="CD21" s="77">
        <f>IF(ISERROR(VLOOKUP($CA21,【7月】月集計表!$CA:$CC,2,FALSE))=TRUE,0,VLOOKUP($CA21,【7月】月集計表!$CA:$CC,2,FALSE))</f>
        <v>0</v>
      </c>
      <c r="CE21" s="77">
        <f>IF(ISERROR(VLOOKUP($CA21,【7月】月集計表!$CA:$CC,3,FALSE))=TRUE,0,VLOOKUP($CA21,【7月】月集計表!$CA:$CC,3,FALSE))</f>
        <v>0</v>
      </c>
    </row>
    <row r="22" spans="1:83" ht="16.5" customHeight="1">
      <c r="A22" s="465"/>
      <c r="B22" s="145"/>
      <c r="C22" s="20">
        <v>12</v>
      </c>
      <c r="D22" s="24"/>
      <c r="E22" s="14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1"/>
        <v>0</v>
      </c>
      <c r="AM22" s="23">
        <f t="shared" si="2"/>
        <v>0</v>
      </c>
      <c r="AN22" s="23">
        <f t="shared" si="3"/>
        <v>0</v>
      </c>
      <c r="AO22" s="23">
        <f t="shared" si="4"/>
        <v>0</v>
      </c>
      <c r="AR22" s="401"/>
      <c r="AS22" s="331"/>
      <c r="AT22" s="349"/>
      <c r="AU22" s="379"/>
      <c r="AV22" s="389"/>
      <c r="AW22" s="390"/>
      <c r="AX22" s="391"/>
      <c r="AY22" s="339"/>
      <c r="AZ22" s="337"/>
      <c r="BA22" s="339"/>
      <c r="BB22" s="387"/>
      <c r="BC22" s="601"/>
      <c r="BD22" s="388"/>
      <c r="BE22" s="364"/>
      <c r="BF22" s="307"/>
      <c r="CA22" s="78" t="str">
        <f t="shared" si="5"/>
        <v/>
      </c>
      <c r="CB22" s="79">
        <f t="shared" si="6"/>
        <v>0</v>
      </c>
      <c r="CC22" s="79">
        <f t="shared" si="7"/>
        <v>0</v>
      </c>
      <c r="CD22" s="77">
        <f>IF(ISERROR(VLOOKUP($CA22,【7月】月集計表!$CA:$CC,2,FALSE))=TRUE,0,VLOOKUP($CA22,【7月】月集計表!$CA:$CC,2,FALSE))</f>
        <v>0</v>
      </c>
      <c r="CE22" s="77">
        <f>IF(ISERROR(VLOOKUP($CA22,【7月】月集計表!$CA:$CC,3,FALSE))=TRUE,0,VLOOKUP($CA22,【7月】月集計表!$CA:$CC,3,FALSE))</f>
        <v>0</v>
      </c>
    </row>
    <row r="23" spans="1:83" ht="16.5" customHeight="1">
      <c r="A23" s="465"/>
      <c r="B23" s="145"/>
      <c r="C23" s="20">
        <v>13</v>
      </c>
      <c r="D23" s="24"/>
      <c r="E23" s="14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1"/>
        <v>0</v>
      </c>
      <c r="AM23" s="23">
        <f t="shared" si="2"/>
        <v>0</v>
      </c>
      <c r="AN23" s="23">
        <f t="shared" si="3"/>
        <v>0</v>
      </c>
      <c r="AO23" s="23">
        <f t="shared" si="4"/>
        <v>0</v>
      </c>
      <c r="AR23" s="401"/>
      <c r="AS23" s="331" t="str">
        <f ca="1">IF(AS21="","",IFERROR(INDEX(INDIRECT("$B$" &amp; AS21+11 &amp;  ":$F$31"),MATCH("FW1",INDIRECT("$B$" &amp; AS21+11 &amp; ":$B$31"),0),2),""))</f>
        <v/>
      </c>
      <c r="AT23" s="333"/>
      <c r="AU23" s="335" t="str">
        <f ca="1">IF(AS21="","",IFERROR(INDEX(INDIRECT("$B$" &amp; AS21+11 &amp;  ":$F$31"),MATCH("FW1",INDIRECT("$B$" &amp; AS21+11 &amp; ":$B$31"),0),5),""))</f>
        <v/>
      </c>
      <c r="AV23" s="387"/>
      <c r="AW23" s="390">
        <f t="shared" ref="AW23" si="9">IF($BM$12*90000&lt;=AV23,$BM$12*90000,AV23)</f>
        <v>0</v>
      </c>
      <c r="AX23" s="391"/>
      <c r="AY23" s="339">
        <f>IF(10000&lt;=AX23,10000,AX23)</f>
        <v>0</v>
      </c>
      <c r="AZ23" s="337"/>
      <c r="BA23" s="339">
        <f>IF(20000&lt;=AZ23,20000,AZ23)</f>
        <v>0</v>
      </c>
      <c r="BB23" s="387"/>
      <c r="BC23" s="601"/>
      <c r="BD23" s="388"/>
      <c r="BE23" s="364"/>
      <c r="BF23" s="307"/>
      <c r="CA23" s="78" t="str">
        <f t="shared" si="5"/>
        <v/>
      </c>
      <c r="CB23" s="79">
        <f t="shared" si="6"/>
        <v>0</v>
      </c>
      <c r="CC23" s="79">
        <f t="shared" si="7"/>
        <v>0</v>
      </c>
      <c r="CD23" s="77">
        <f>IF(ISERROR(VLOOKUP($CA23,【7月】月集計表!$CA:$CC,2,FALSE))=TRUE,0,VLOOKUP($CA23,【7月】月集計表!$CA:$CC,2,FALSE))</f>
        <v>0</v>
      </c>
      <c r="CE23" s="77">
        <f>IF(ISERROR(VLOOKUP($CA23,【7月】月集計表!$CA:$CC,3,FALSE))=TRUE,0,VLOOKUP($CA23,【7月】月集計表!$CA:$CC,3,FALSE))</f>
        <v>0</v>
      </c>
    </row>
    <row r="24" spans="1:83" ht="16.5" customHeight="1">
      <c r="A24" s="465"/>
      <c r="B24" s="145"/>
      <c r="C24" s="20">
        <v>14</v>
      </c>
      <c r="D24" s="24"/>
      <c r="E24" s="14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1"/>
        <v>0</v>
      </c>
      <c r="AM24" s="23">
        <f t="shared" si="2"/>
        <v>0</v>
      </c>
      <c r="AN24" s="23">
        <f t="shared" si="3"/>
        <v>0</v>
      </c>
      <c r="AO24" s="23">
        <f t="shared" si="4"/>
        <v>0</v>
      </c>
      <c r="AR24" s="401"/>
      <c r="AS24" s="331"/>
      <c r="AT24" s="349"/>
      <c r="AU24" s="535"/>
      <c r="AV24" s="389"/>
      <c r="AW24" s="390"/>
      <c r="AX24" s="391"/>
      <c r="AY24" s="339"/>
      <c r="AZ24" s="337"/>
      <c r="BA24" s="339"/>
      <c r="BB24" s="387"/>
      <c r="BC24" s="601"/>
      <c r="BD24" s="388"/>
      <c r="BE24" s="364"/>
      <c r="BF24" s="307"/>
      <c r="CA24" s="78" t="str">
        <f t="shared" si="5"/>
        <v/>
      </c>
      <c r="CB24" s="79">
        <f t="shared" si="6"/>
        <v>0</v>
      </c>
      <c r="CC24" s="79">
        <f t="shared" si="7"/>
        <v>0</v>
      </c>
      <c r="CD24" s="77">
        <f>IF(ISERROR(VLOOKUP($CA24,【7月】月集計表!$CA:$CC,2,FALSE))=TRUE,0,VLOOKUP($CA24,【7月】月集計表!$CA:$CC,2,FALSE))</f>
        <v>0</v>
      </c>
      <c r="CE24" s="77">
        <f>IF(ISERROR(VLOOKUP($CA24,【7月】月集計表!$CA:$CC,3,FALSE))=TRUE,0,VLOOKUP($CA24,【7月】月集計表!$CA:$CC,3,FALSE))</f>
        <v>0</v>
      </c>
    </row>
    <row r="25" spans="1:83" ht="16.5" customHeight="1">
      <c r="A25" s="465"/>
      <c r="B25" s="145"/>
      <c r="C25" s="20">
        <v>15</v>
      </c>
      <c r="D25" s="24"/>
      <c r="E25" s="14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1"/>
        <v>0</v>
      </c>
      <c r="AM25" s="23">
        <f t="shared" si="2"/>
        <v>0</v>
      </c>
      <c r="AN25" s="23">
        <f t="shared" si="3"/>
        <v>0</v>
      </c>
      <c r="AO25" s="23">
        <f t="shared" si="4"/>
        <v>0</v>
      </c>
      <c r="AR25" s="401"/>
      <c r="AS25" s="331" t="str">
        <f ca="1">IF(AS23="","",IFERROR(INDEX(INDIRECT("$B$" &amp; AS23+11 &amp;  ":$F$31"),MATCH("FW1",INDIRECT("$B$" &amp; AS23+11 &amp; ":$B$31"),0),2),""))</f>
        <v/>
      </c>
      <c r="AT25" s="333"/>
      <c r="AU25" s="335" t="str">
        <f ca="1">IF(AS23="","",IFERROR(INDEX(INDIRECT("$B$" &amp; AS23+11 &amp;  ":$F$31"),MATCH("FW1",INDIRECT("$B$" &amp; AS23+11 &amp; ":$B$31"),0),5),""))</f>
        <v/>
      </c>
      <c r="AV25" s="387"/>
      <c r="AW25" s="390">
        <f t="shared" ref="AW25" si="10">IF($BM$12*90000&lt;=AV25,$BM$12*90000,AV25)</f>
        <v>0</v>
      </c>
      <c r="AX25" s="391"/>
      <c r="AY25" s="339">
        <f>IF(10000&lt;=AX25,10000,AX25)</f>
        <v>0</v>
      </c>
      <c r="AZ25" s="337"/>
      <c r="BA25" s="339">
        <f>IF(20000&lt;=AZ25,20000,AZ25)</f>
        <v>0</v>
      </c>
      <c r="BB25" s="387"/>
      <c r="BC25" s="601"/>
      <c r="BD25" s="388"/>
      <c r="BE25" s="364"/>
      <c r="BF25" s="307"/>
      <c r="CA25" s="78" t="str">
        <f t="shared" si="5"/>
        <v/>
      </c>
      <c r="CB25" s="79">
        <f t="shared" si="6"/>
        <v>0</v>
      </c>
      <c r="CC25" s="79">
        <f t="shared" si="7"/>
        <v>0</v>
      </c>
      <c r="CD25" s="77">
        <f>IF(ISERROR(VLOOKUP($CA25,【7月】月集計表!$CA:$CC,2,FALSE))=TRUE,0,VLOOKUP($CA25,【7月】月集計表!$CA:$CC,2,FALSE))</f>
        <v>0</v>
      </c>
      <c r="CE25" s="77">
        <f>IF(ISERROR(VLOOKUP($CA25,【7月】月集計表!$CA:$CC,3,FALSE))=TRUE,0,VLOOKUP($CA25,【7月】月集計表!$CA:$CC,3,FALSE))</f>
        <v>0</v>
      </c>
    </row>
    <row r="26" spans="1:83" ht="16.5" customHeight="1">
      <c r="A26" s="465"/>
      <c r="B26" s="145"/>
      <c r="C26" s="20">
        <v>16</v>
      </c>
      <c r="D26" s="24"/>
      <c r="E26" s="14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1"/>
        <v>0</v>
      </c>
      <c r="AM26" s="23">
        <f t="shared" si="2"/>
        <v>0</v>
      </c>
      <c r="AN26" s="23">
        <f t="shared" si="3"/>
        <v>0</v>
      </c>
      <c r="AO26" s="23">
        <f t="shared" si="4"/>
        <v>0</v>
      </c>
      <c r="AR26" s="401"/>
      <c r="AS26" s="331"/>
      <c r="AT26" s="349"/>
      <c r="AU26" s="535"/>
      <c r="AV26" s="389"/>
      <c r="AW26" s="390"/>
      <c r="AX26" s="391"/>
      <c r="AY26" s="339"/>
      <c r="AZ26" s="337"/>
      <c r="BA26" s="339"/>
      <c r="BB26" s="387"/>
      <c r="BC26" s="601"/>
      <c r="BD26" s="388"/>
      <c r="BE26" s="364"/>
      <c r="BF26" s="307"/>
      <c r="CA26" s="78" t="str">
        <f t="shared" si="5"/>
        <v/>
      </c>
      <c r="CB26" s="79">
        <f t="shared" si="6"/>
        <v>0</v>
      </c>
      <c r="CC26" s="79">
        <f t="shared" si="7"/>
        <v>0</v>
      </c>
      <c r="CD26" s="77">
        <f>IF(ISERROR(VLOOKUP($CA26,【7月】月集計表!$CA:$CC,2,FALSE))=TRUE,0,VLOOKUP($CA26,【7月】月集計表!$CA:$CC,2,FALSE))</f>
        <v>0</v>
      </c>
      <c r="CE26" s="77">
        <f>IF(ISERROR(VLOOKUP($CA26,【7月】月集計表!$CA:$CC,3,FALSE))=TRUE,0,VLOOKUP($CA26,【7月】月集計表!$CA:$CC,3,FALSE))</f>
        <v>0</v>
      </c>
    </row>
    <row r="27" spans="1:83" ht="16.5" customHeight="1">
      <c r="A27" s="465"/>
      <c r="B27" s="145"/>
      <c r="C27" s="20">
        <v>17</v>
      </c>
      <c r="D27" s="24"/>
      <c r="E27" s="14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1"/>
        <v>0</v>
      </c>
      <c r="AM27" s="23">
        <f t="shared" si="2"/>
        <v>0</v>
      </c>
      <c r="AN27" s="23">
        <f t="shared" si="3"/>
        <v>0</v>
      </c>
      <c r="AO27" s="23">
        <f t="shared" si="4"/>
        <v>0</v>
      </c>
      <c r="AR27" s="401"/>
      <c r="AS27" s="331" t="str">
        <f ca="1">IF(AS25="","",IFERROR(INDEX(INDIRECT("$B$" &amp; AS25+11 &amp;  ":$F$31"),MATCH("FW1",INDIRECT("$B$" &amp; AS25+11 &amp; ":$B$31"),0),2),""))</f>
        <v/>
      </c>
      <c r="AT27" s="333"/>
      <c r="AU27" s="335" t="str">
        <f ca="1">IF(AS25="","",IFERROR(INDEX(INDIRECT("$B$" &amp; AS25+11 &amp;  ":$F$31"),MATCH("FW1",INDIRECT("$B$" &amp; AS25+11 &amp; ":$B$31"),0),5),""))</f>
        <v/>
      </c>
      <c r="AV27" s="387"/>
      <c r="AW27" s="390">
        <f t="shared" ref="AW27" si="11">IF($BM$12*90000&lt;=AV27,$BM$12*90000,AV27)</f>
        <v>0</v>
      </c>
      <c r="AX27" s="391"/>
      <c r="AY27" s="339">
        <f>IF(10000&lt;=AX27,10000,AX27)</f>
        <v>0</v>
      </c>
      <c r="AZ27" s="337"/>
      <c r="BA27" s="339">
        <f>IF(20000&lt;=AZ27,20000,AZ27)</f>
        <v>0</v>
      </c>
      <c r="BB27" s="387"/>
      <c r="BC27" s="601"/>
      <c r="BD27" s="388"/>
      <c r="BE27" s="364"/>
      <c r="BF27" s="307"/>
      <c r="CA27" s="78" t="str">
        <f t="shared" si="5"/>
        <v/>
      </c>
      <c r="CB27" s="79">
        <f t="shared" si="6"/>
        <v>0</v>
      </c>
      <c r="CC27" s="79">
        <f t="shared" si="7"/>
        <v>0</v>
      </c>
      <c r="CD27" s="77">
        <f>IF(ISERROR(VLOOKUP($CA27,【7月】月集計表!$CA:$CC,2,FALSE))=TRUE,0,VLOOKUP($CA27,【7月】月集計表!$CA:$CC,2,FALSE))</f>
        <v>0</v>
      </c>
      <c r="CE27" s="77">
        <f>IF(ISERROR(VLOOKUP($CA27,【7月】月集計表!$CA:$CC,3,FALSE))=TRUE,0,VLOOKUP($CA27,【7月】月集計表!$CA:$CC,3,FALSE))</f>
        <v>0</v>
      </c>
    </row>
    <row r="28" spans="1:83" ht="16.5" customHeight="1" thickBot="1">
      <c r="A28" s="465"/>
      <c r="B28" s="145"/>
      <c r="C28" s="20">
        <v>18</v>
      </c>
      <c r="D28" s="24"/>
      <c r="E28" s="14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1"/>
        <v>0</v>
      </c>
      <c r="AM28" s="23">
        <f t="shared" si="2"/>
        <v>0</v>
      </c>
      <c r="AN28" s="23">
        <f t="shared" si="3"/>
        <v>0</v>
      </c>
      <c r="AO28" s="23">
        <f t="shared" si="4"/>
        <v>0</v>
      </c>
      <c r="AR28" s="402"/>
      <c r="AS28" s="332"/>
      <c r="AT28" s="334"/>
      <c r="AU28" s="534"/>
      <c r="AV28" s="406"/>
      <c r="AW28" s="392"/>
      <c r="AX28" s="393"/>
      <c r="AY28" s="340"/>
      <c r="AZ28" s="374"/>
      <c r="BA28" s="340"/>
      <c r="BB28" s="394"/>
      <c r="BC28" s="602"/>
      <c r="BD28" s="395"/>
      <c r="BE28" s="365"/>
      <c r="BF28" s="308"/>
      <c r="CA28" s="78" t="str">
        <f t="shared" si="5"/>
        <v/>
      </c>
      <c r="CB28" s="79">
        <f t="shared" si="6"/>
        <v>0</v>
      </c>
      <c r="CC28" s="79">
        <f t="shared" si="7"/>
        <v>0</v>
      </c>
      <c r="CD28" s="77">
        <f>IF(ISERROR(VLOOKUP($CA28,【7月】月集計表!$CA:$CC,2,FALSE))=TRUE,0,VLOOKUP($CA28,【7月】月集計表!$CA:$CC,2,FALSE))</f>
        <v>0</v>
      </c>
      <c r="CE28" s="77">
        <f>IF(ISERROR(VLOOKUP($CA28,【7月】月集計表!$CA:$CC,3,FALSE))=TRUE,0,VLOOKUP($CA28,【7月】月集計表!$CA:$CC,3,FALSE))</f>
        <v>0</v>
      </c>
    </row>
    <row r="29" spans="1:83" ht="16.5" customHeight="1">
      <c r="A29" s="465"/>
      <c r="B29" s="145"/>
      <c r="C29" s="20">
        <v>19</v>
      </c>
      <c r="D29" s="24"/>
      <c r="E29" s="14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1"/>
        <v>0</v>
      </c>
      <c r="AM29" s="23">
        <f t="shared" si="2"/>
        <v>0</v>
      </c>
      <c r="AN29" s="23">
        <f t="shared" si="3"/>
        <v>0</v>
      </c>
      <c r="AO29" s="23">
        <f t="shared" si="4"/>
        <v>0</v>
      </c>
      <c r="AR29" s="400" t="s">
        <v>135</v>
      </c>
      <c r="AS29" s="352" t="str">
        <f>IFERROR(INDEX($B$11:$F$31,MATCH("FW2",$B$11:$B$31,0),2),"")</f>
        <v/>
      </c>
      <c r="AT29" s="403"/>
      <c r="AU29" s="405" t="str">
        <f>IFERROR(INDEX($B$11:$F$31,MATCH("FW2",$B$11:$B$31,0),5),"")</f>
        <v/>
      </c>
      <c r="AV29" s="384"/>
      <c r="AW29" s="386">
        <f>IF(90000&lt;=AV29,90000,AV29)</f>
        <v>0</v>
      </c>
      <c r="AX29" s="384"/>
      <c r="AY29" s="380">
        <f>IF(10000&lt;=AX29,10000,AX29)</f>
        <v>0</v>
      </c>
      <c r="AZ29" s="381"/>
      <c r="BA29" s="382"/>
      <c r="BB29" s="381"/>
      <c r="BC29" s="385"/>
      <c r="BD29" s="375"/>
      <c r="BE29" s="376"/>
      <c r="BF29" s="377"/>
      <c r="CA29" s="78" t="str">
        <f t="shared" si="5"/>
        <v/>
      </c>
      <c r="CB29" s="79">
        <f t="shared" si="6"/>
        <v>0</v>
      </c>
      <c r="CC29" s="79">
        <f t="shared" si="7"/>
        <v>0</v>
      </c>
      <c r="CD29" s="77">
        <f>IF(ISERROR(VLOOKUP($CA29,【7月】月集計表!$CA:$CC,2,FALSE))=TRUE,0,VLOOKUP($CA29,【7月】月集計表!$CA:$CC,2,FALSE))</f>
        <v>0</v>
      </c>
      <c r="CE29" s="77">
        <f>IF(ISERROR(VLOOKUP($CA29,【7月】月集計表!$CA:$CC,3,FALSE))=TRUE,0,VLOOKUP($CA29,【7月】月集計表!$CA:$CC,3,FALSE))</f>
        <v>0</v>
      </c>
    </row>
    <row r="30" spans="1:83" ht="16.5" customHeight="1" thickBot="1">
      <c r="A30" s="465"/>
      <c r="B30" s="146"/>
      <c r="C30" s="20">
        <v>20</v>
      </c>
      <c r="D30" s="63"/>
      <c r="E30" s="14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2"/>
        <v>0</v>
      </c>
      <c r="AN30" s="28">
        <f t="shared" si="3"/>
        <v>0</v>
      </c>
      <c r="AO30" s="28">
        <f t="shared" si="4"/>
        <v>0</v>
      </c>
      <c r="AR30" s="401"/>
      <c r="AS30" s="353"/>
      <c r="AT30" s="404"/>
      <c r="AU30" s="535"/>
      <c r="AV30" s="351"/>
      <c r="AW30" s="339"/>
      <c r="AX30" s="337"/>
      <c r="AY30" s="339"/>
      <c r="AZ30" s="341"/>
      <c r="BA30" s="343"/>
      <c r="BB30" s="341"/>
      <c r="BC30" s="345"/>
      <c r="BD30" s="372"/>
      <c r="BE30" s="364"/>
      <c r="BF30" s="307"/>
      <c r="CA30" s="78" t="str">
        <f t="shared" si="5"/>
        <v/>
      </c>
      <c r="CB30" s="79">
        <f t="shared" si="6"/>
        <v>0</v>
      </c>
      <c r="CC30" s="79">
        <f t="shared" si="7"/>
        <v>0</v>
      </c>
      <c r="CD30" s="77">
        <f>IF(ISERROR(VLOOKUP($CA30,【7月】月集計表!$CA:$CC,2,FALSE))=TRUE,0,VLOOKUP($CA30,【7月】月集計表!$CA:$CC,2,FALSE))</f>
        <v>0</v>
      </c>
      <c r="CE30" s="77">
        <f>IF(ISERROR(VLOOKUP($CA30,【7月】月集計表!$CA:$CC,3,FALSE))=TRUE,0,VLOOKUP($CA30,【7月】月集計表!$CA:$CC,3,FALSE))</f>
        <v>0</v>
      </c>
    </row>
    <row r="31" spans="1:83" ht="16.5" customHeight="1" thickBot="1">
      <c r="A31" s="466"/>
      <c r="B31" s="513" t="s">
        <v>32</v>
      </c>
      <c r="C31" s="514"/>
      <c r="D31" s="514"/>
      <c r="E31" s="514"/>
      <c r="F31" s="515"/>
      <c r="G31" s="141">
        <f>COUNTA(G11:G30)-COUNTIF(G11:G30,"外")-COUNTIF(G11:G30,"休")-COUNTIF(G11:G30,"集")</f>
        <v>0</v>
      </c>
      <c r="H31" s="141">
        <f t="shared" ref="H31:AK31" si="12">COUNTA(H11:H30)-COUNTIF(H11:H30,"外")-COUNTIF(H11:H30,"休")-COUNTIF(H11:H30,"集")</f>
        <v>0</v>
      </c>
      <c r="I31" s="141">
        <f t="shared" si="12"/>
        <v>0</v>
      </c>
      <c r="J31" s="141">
        <f t="shared" si="12"/>
        <v>0</v>
      </c>
      <c r="K31" s="141">
        <f t="shared" si="12"/>
        <v>0</v>
      </c>
      <c r="L31" s="141">
        <f t="shared" si="12"/>
        <v>0</v>
      </c>
      <c r="M31" s="141">
        <f t="shared" si="12"/>
        <v>0</v>
      </c>
      <c r="N31" s="141">
        <f t="shared" si="12"/>
        <v>0</v>
      </c>
      <c r="O31" s="141">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2">
        <f t="shared" si="12"/>
        <v>0</v>
      </c>
      <c r="AL31" s="75"/>
      <c r="AR31" s="401"/>
      <c r="AS31" s="331" t="str">
        <f ca="1">IF(AS29="","",IFERROR(INDEX(INDIRECT("$B$" &amp; AS29+11 &amp;  ":$F$31"),MATCH("FW2",INDIRECT("$B$" &amp; AS29+11 &amp; ":$B$31"),0),2),""))</f>
        <v/>
      </c>
      <c r="AT31" s="333"/>
      <c r="AU31" s="378" t="str">
        <f ca="1">IF(AS29="","",IFERROR(INDEX(INDIRECT("$B$" &amp; AS29+11 &amp;  ":$F$31"),MATCH("FW2",INDIRECT("$B$" &amp; AS29+11 &amp; ":$B$31"),0),5),""))</f>
        <v/>
      </c>
      <c r="AV31" s="337"/>
      <c r="AW31" s="339">
        <f>IF(90000&lt;=AV31,90000,AV31)</f>
        <v>0</v>
      </c>
      <c r="AX31" s="337"/>
      <c r="AY31" s="339">
        <f>IF(10000&lt;=AX31,10000,AX31)</f>
        <v>0</v>
      </c>
      <c r="AZ31" s="341"/>
      <c r="BA31" s="343"/>
      <c r="BB31" s="341"/>
      <c r="BC31" s="345"/>
      <c r="BD31" s="372"/>
      <c r="BE31" s="364"/>
      <c r="BF31" s="307"/>
    </row>
    <row r="32" spans="1:83" ht="18" customHeight="1" thickBot="1">
      <c r="A32" s="516" t="s">
        <v>33</v>
      </c>
      <c r="B32" s="514"/>
      <c r="C32" s="514"/>
      <c r="D32" s="514"/>
      <c r="E32" s="514"/>
      <c r="F32" s="515"/>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2">
        <f t="shared" si="13"/>
        <v>0</v>
      </c>
      <c r="AL32" s="75"/>
      <c r="AP32" s="13"/>
      <c r="AQ32" s="13"/>
      <c r="AR32" s="401"/>
      <c r="AS32" s="331"/>
      <c r="AT32" s="349"/>
      <c r="AU32" s="379"/>
      <c r="AV32" s="351"/>
      <c r="AW32" s="339"/>
      <c r="AX32" s="337"/>
      <c r="AY32" s="339"/>
      <c r="AZ32" s="341"/>
      <c r="BA32" s="343"/>
      <c r="BB32" s="341"/>
      <c r="BC32" s="345"/>
      <c r="BD32" s="372"/>
      <c r="BE32" s="364"/>
      <c r="BF32" s="307"/>
    </row>
    <row r="33" spans="1:83" ht="16.5" customHeight="1" thickBot="1">
      <c r="A33" s="516" t="s">
        <v>34</v>
      </c>
      <c r="B33" s="514"/>
      <c r="C33" s="514"/>
      <c r="D33" s="514"/>
      <c r="E33" s="514"/>
      <c r="F33" s="515"/>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401"/>
      <c r="AS33" s="331" t="str">
        <f ca="1">IF(AS31="","",IFERROR(INDEX(INDIRECT("$B$" &amp; AS31+11 &amp;  ":$F$31"),MATCH("FW2",INDIRECT("$B$" &amp; AS31+11 &amp; ":$B$31"),0),2),""))</f>
        <v/>
      </c>
      <c r="AT33" s="333"/>
      <c r="AU33" s="335" t="str">
        <f ca="1">IF(AS31="","",IFERROR(INDEX(INDIRECT("$B$" &amp; AS31+11 &amp;  ":$F$31"),MATCH("FW2",INDIRECT("$B$" &amp; AS31+11 &amp; ":$B$31"),0),5),""))</f>
        <v/>
      </c>
      <c r="AV33" s="337"/>
      <c r="AW33" s="339">
        <f>IF(90000&lt;=AV33,90000,AV33)</f>
        <v>0</v>
      </c>
      <c r="AX33" s="337"/>
      <c r="AY33" s="339">
        <f>IF(10000&lt;=AX33,10000,AX33)</f>
        <v>0</v>
      </c>
      <c r="AZ33" s="341"/>
      <c r="BA33" s="343"/>
      <c r="BB33" s="341"/>
      <c r="BC33" s="345"/>
      <c r="BD33" s="372"/>
      <c r="BE33" s="364"/>
      <c r="BF33" s="307"/>
    </row>
    <row r="34" spans="1:83" ht="16.5" customHeight="1" thickBot="1">
      <c r="AO34" s="35"/>
      <c r="AP34" s="13"/>
      <c r="AQ34" s="13"/>
      <c r="AR34" s="401"/>
      <c r="AS34" s="331"/>
      <c r="AT34" s="349"/>
      <c r="AU34" s="535"/>
      <c r="AV34" s="351"/>
      <c r="AW34" s="339"/>
      <c r="AX34" s="337"/>
      <c r="AY34" s="339"/>
      <c r="AZ34" s="341"/>
      <c r="BA34" s="343"/>
      <c r="BB34" s="341"/>
      <c r="BC34" s="345"/>
      <c r="BD34" s="372"/>
      <c r="BE34" s="364"/>
      <c r="BF34" s="307"/>
      <c r="CA34" s="4"/>
      <c r="CB34" s="4"/>
      <c r="CC34" s="4"/>
      <c r="CD34" s="4"/>
      <c r="CE34" s="4"/>
    </row>
    <row r="35" spans="1:83" ht="20.100000000000001" customHeight="1">
      <c r="A35" s="454" t="s">
        <v>4</v>
      </c>
      <c r="B35" s="455"/>
      <c r="C35" s="473" t="s">
        <v>5</v>
      </c>
      <c r="D35" s="435"/>
      <c r="E35" s="511" t="s">
        <v>110</v>
      </c>
      <c r="F35" s="459" t="s">
        <v>7</v>
      </c>
      <c r="G35" s="477" t="s">
        <v>35</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9"/>
      <c r="AL35" s="36" t="s">
        <v>36</v>
      </c>
      <c r="AM35" s="37" t="s">
        <v>37</v>
      </c>
      <c r="AN35" s="37" t="s">
        <v>38</v>
      </c>
      <c r="AO35" s="38" t="s">
        <v>39</v>
      </c>
      <c r="AR35" s="401"/>
      <c r="AS35" s="331" t="str">
        <f ca="1">IF(AS33="","",IFERROR(INDEX(INDIRECT("$B$" &amp; AS33+11 &amp;  ":$F$31"),MATCH("FW2",INDIRECT("$B$" &amp; AS33+11 &amp; ":$B$31"),0),2),""))</f>
        <v/>
      </c>
      <c r="AT35" s="333"/>
      <c r="AU35" s="335" t="str">
        <f ca="1">IF(AS33="","",IFERROR(INDEX(INDIRECT("$B$" &amp; AS33+11 &amp;  ":$F$31"),MATCH("FW2",INDIRECT("$B$" &amp; AS33+11 &amp; ":$B$31"),0),5),""))</f>
        <v/>
      </c>
      <c r="AV35" s="337"/>
      <c r="AW35" s="339">
        <f>IF(90000&lt;=AV35,90000,AV35)</f>
        <v>0</v>
      </c>
      <c r="AX35" s="337"/>
      <c r="AY35" s="339">
        <f>IF(10000&lt;=AX35,10000,AX35)</f>
        <v>0</v>
      </c>
      <c r="AZ35" s="341"/>
      <c r="BA35" s="343"/>
      <c r="BB35" s="341"/>
      <c r="BC35" s="345"/>
      <c r="BD35" s="372"/>
      <c r="BE35" s="364"/>
      <c r="BF35" s="307"/>
      <c r="CA35" s="4"/>
      <c r="CB35" s="4"/>
      <c r="CC35" s="4"/>
      <c r="CD35" s="4"/>
      <c r="CE35" s="4"/>
    </row>
    <row r="36" spans="1:83" ht="20.100000000000001" customHeight="1">
      <c r="A36" s="471"/>
      <c r="B36" s="472"/>
      <c r="C36" s="474"/>
      <c r="D36" s="475"/>
      <c r="E36" s="512"/>
      <c r="F36" s="476"/>
      <c r="G36" s="39">
        <f>日付!B7</f>
        <v>44774</v>
      </c>
      <c r="H36" s="39">
        <f>日付!C7</f>
        <v>44775</v>
      </c>
      <c r="I36" s="39">
        <f>日付!D7</f>
        <v>44776</v>
      </c>
      <c r="J36" s="39">
        <f>日付!E7</f>
        <v>44777</v>
      </c>
      <c r="K36" s="39">
        <f>日付!F7</f>
        <v>44778</v>
      </c>
      <c r="L36" s="39">
        <f>日付!G7</f>
        <v>44779</v>
      </c>
      <c r="M36" s="39">
        <f>日付!H7</f>
        <v>44780</v>
      </c>
      <c r="N36" s="39">
        <f>日付!I7</f>
        <v>44781</v>
      </c>
      <c r="O36" s="39">
        <f>日付!J7</f>
        <v>44782</v>
      </c>
      <c r="P36" s="39">
        <f>日付!K7</f>
        <v>44783</v>
      </c>
      <c r="Q36" s="39">
        <f>日付!L7</f>
        <v>44784</v>
      </c>
      <c r="R36" s="39">
        <f>日付!M7</f>
        <v>44785</v>
      </c>
      <c r="S36" s="39">
        <f>日付!N7</f>
        <v>44786</v>
      </c>
      <c r="T36" s="39">
        <f>日付!O7</f>
        <v>44787</v>
      </c>
      <c r="U36" s="39">
        <f>日付!P7</f>
        <v>44788</v>
      </c>
      <c r="V36" s="39">
        <f>日付!Q7</f>
        <v>44789</v>
      </c>
      <c r="W36" s="39">
        <f>日付!R7</f>
        <v>44790</v>
      </c>
      <c r="X36" s="39">
        <f>日付!S7</f>
        <v>44791</v>
      </c>
      <c r="Y36" s="39">
        <f>日付!T7</f>
        <v>44792</v>
      </c>
      <c r="Z36" s="39">
        <f>日付!U7</f>
        <v>44793</v>
      </c>
      <c r="AA36" s="39">
        <f>日付!V7</f>
        <v>44794</v>
      </c>
      <c r="AB36" s="39">
        <f>日付!W7</f>
        <v>44795</v>
      </c>
      <c r="AC36" s="39">
        <f>日付!X7</f>
        <v>44796</v>
      </c>
      <c r="AD36" s="39">
        <f>日付!Y7</f>
        <v>44797</v>
      </c>
      <c r="AE36" s="39">
        <f>日付!Z7</f>
        <v>44798</v>
      </c>
      <c r="AF36" s="39">
        <f>日付!AA7</f>
        <v>44799</v>
      </c>
      <c r="AG36" s="39">
        <f>日付!AB7</f>
        <v>44800</v>
      </c>
      <c r="AH36" s="39">
        <f>日付!AC7</f>
        <v>44801</v>
      </c>
      <c r="AI36" s="39">
        <f>日付!AD7</f>
        <v>44802</v>
      </c>
      <c r="AJ36" s="39">
        <f>日付!AE7</f>
        <v>44803</v>
      </c>
      <c r="AK36" s="39">
        <f>日付!AF7</f>
        <v>44804</v>
      </c>
      <c r="AL36" s="480" t="s">
        <v>40</v>
      </c>
      <c r="AM36" s="492" t="s">
        <v>41</v>
      </c>
      <c r="AN36" s="518">
        <f>COUNTIF($G$32:$AK$32,1)+COUNTIF($G$32:$AK$32,2)+COUNTIF($G$32:$AK$32,3)</f>
        <v>0</v>
      </c>
      <c r="AO36" s="521">
        <f>AN36+【7月】月集計表!AO36</f>
        <v>0</v>
      </c>
      <c r="AR36" s="401"/>
      <c r="AS36" s="331"/>
      <c r="AT36" s="349"/>
      <c r="AU36" s="535"/>
      <c r="AV36" s="351"/>
      <c r="AW36" s="339"/>
      <c r="AX36" s="337"/>
      <c r="AY36" s="339"/>
      <c r="AZ36" s="341"/>
      <c r="BA36" s="343"/>
      <c r="BB36" s="341"/>
      <c r="BC36" s="345"/>
      <c r="BD36" s="372"/>
      <c r="BE36" s="364"/>
      <c r="BF36" s="307"/>
      <c r="CA36" s="4"/>
      <c r="CB36" s="4"/>
      <c r="CC36" s="4"/>
      <c r="CD36" s="4"/>
      <c r="CE36" s="4"/>
    </row>
    <row r="37" spans="1:83" ht="16.5" customHeight="1">
      <c r="A37" s="464" t="s">
        <v>42</v>
      </c>
      <c r="B37" s="524"/>
      <c r="C37" s="528">
        <v>1</v>
      </c>
      <c r="D37" s="529"/>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81"/>
      <c r="AM37" s="493"/>
      <c r="AN37" s="519"/>
      <c r="AO37" s="522"/>
      <c r="AR37" s="401"/>
      <c r="AS37" s="331" t="str">
        <f ca="1">IF(AS35="","",IFERROR(INDEX(INDIRECT("$B$" &amp; AS35+11 &amp;  ":$F$31"),MATCH("FW2",INDIRECT("$B$" &amp; AS35+11 &amp; ":$B$31"),0),2),""))</f>
        <v/>
      </c>
      <c r="AT37" s="333"/>
      <c r="AU37" s="335" t="str">
        <f ca="1">IF(AS35="","",IFERROR(INDEX(INDIRECT("$B$" &amp; AS35+11 &amp;  ":$F$31"),MATCH("FW2",INDIRECT("$B$" &amp; AS35+11 &amp; ":$B$31"),0),5),""))</f>
        <v/>
      </c>
      <c r="AV37" s="337"/>
      <c r="AW37" s="339">
        <f>IF(90000&lt;=AV37,90000,AV37)</f>
        <v>0</v>
      </c>
      <c r="AX37" s="337"/>
      <c r="AY37" s="339">
        <f>IF(10000&lt;=AX37,10000,AX37)</f>
        <v>0</v>
      </c>
      <c r="AZ37" s="341"/>
      <c r="BA37" s="343"/>
      <c r="BB37" s="341"/>
      <c r="BC37" s="345"/>
      <c r="BD37" s="372"/>
      <c r="BE37" s="364"/>
      <c r="BF37" s="307"/>
      <c r="CA37" s="4"/>
      <c r="CB37" s="4"/>
      <c r="CC37" s="4"/>
      <c r="CD37" s="4"/>
      <c r="CE37" s="4"/>
    </row>
    <row r="38" spans="1:83" ht="16.5" customHeight="1" thickBot="1">
      <c r="A38" s="465"/>
      <c r="B38" s="525"/>
      <c r="C38" s="483">
        <v>2</v>
      </c>
      <c r="D38" s="484"/>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81"/>
      <c r="AM38" s="517"/>
      <c r="AN38" s="520"/>
      <c r="AO38" s="523"/>
      <c r="AR38" s="402"/>
      <c r="AS38" s="332"/>
      <c r="AT38" s="334"/>
      <c r="AU38" s="534"/>
      <c r="AV38" s="338"/>
      <c r="AW38" s="340"/>
      <c r="AX38" s="374"/>
      <c r="AY38" s="340"/>
      <c r="AZ38" s="342"/>
      <c r="BA38" s="344"/>
      <c r="BB38" s="342"/>
      <c r="BC38" s="347"/>
      <c r="BD38" s="373"/>
      <c r="BE38" s="365"/>
      <c r="BF38" s="308"/>
      <c r="CA38" s="4"/>
      <c r="CB38" s="4"/>
      <c r="CC38" s="4"/>
      <c r="CD38" s="4"/>
      <c r="CE38" s="4"/>
    </row>
    <row r="39" spans="1:83" ht="16.5" customHeight="1">
      <c r="A39" s="465"/>
      <c r="B39" s="525"/>
      <c r="C39" s="483">
        <v>3</v>
      </c>
      <c r="D39" s="484"/>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81"/>
      <c r="AM39" s="492" t="s">
        <v>44</v>
      </c>
      <c r="AN39" s="518">
        <f>COUNTIF($G$32:$AK$32,2)+COUNTIF($G$32:$AK$32,3)</f>
        <v>0</v>
      </c>
      <c r="AO39" s="521">
        <f>AN39+【7月】月集計表!AO39</f>
        <v>0</v>
      </c>
      <c r="AR39" s="400" t="s">
        <v>136</v>
      </c>
      <c r="AS39" s="352" t="str">
        <f>IFERROR(INDEX($B$11:$F$31,MATCH("FW3",$B$11:$B$31,0),2),"")</f>
        <v/>
      </c>
      <c r="AT39" s="403"/>
      <c r="AU39" s="405" t="str">
        <f>IFERROR(INDEX($B$11:$F$31,MATCH("FW3",$B$11:$B$31,0),5),"")</f>
        <v/>
      </c>
      <c r="AV39" s="384"/>
      <c r="AW39" s="380">
        <f>IF(90000&lt;=AV39,90000,AV39)</f>
        <v>0</v>
      </c>
      <c r="AX39" s="384"/>
      <c r="AY39" s="380">
        <f>IF(10000&lt;=AX39,10000,AX39)</f>
        <v>0</v>
      </c>
      <c r="AZ39" s="381"/>
      <c r="BA39" s="382"/>
      <c r="BB39" s="381"/>
      <c r="BC39" s="383"/>
      <c r="BD39" s="375"/>
      <c r="BE39" s="376"/>
      <c r="BF39" s="377"/>
      <c r="CA39" s="4"/>
      <c r="CB39" s="4"/>
      <c r="CC39" s="4"/>
      <c r="CD39" s="4"/>
      <c r="CE39" s="4"/>
    </row>
    <row r="40" spans="1:83" ht="16.5" customHeight="1">
      <c r="A40" s="465"/>
      <c r="B40" s="525"/>
      <c r="C40" s="483">
        <v>4</v>
      </c>
      <c r="D40" s="484"/>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81"/>
      <c r="AM40" s="493"/>
      <c r="AN40" s="519"/>
      <c r="AO40" s="538"/>
      <c r="AR40" s="401"/>
      <c r="AS40" s="353"/>
      <c r="AT40" s="404"/>
      <c r="AU40" s="535"/>
      <c r="AV40" s="351"/>
      <c r="AW40" s="339"/>
      <c r="AX40" s="337"/>
      <c r="AY40" s="339"/>
      <c r="AZ40" s="341"/>
      <c r="BA40" s="343"/>
      <c r="BB40" s="341"/>
      <c r="BC40" s="345"/>
      <c r="BD40" s="372"/>
      <c r="BE40" s="364"/>
      <c r="BF40" s="307"/>
      <c r="CA40" s="4"/>
      <c r="CB40" s="4"/>
      <c r="CC40" s="4"/>
      <c r="CD40" s="4"/>
      <c r="CE40" s="4"/>
    </row>
    <row r="41" spans="1:83" ht="16.5" customHeight="1">
      <c r="A41" s="465"/>
      <c r="B41" s="525"/>
      <c r="C41" s="483">
        <v>5</v>
      </c>
      <c r="D41" s="484"/>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81"/>
      <c r="AM41" s="517"/>
      <c r="AN41" s="520"/>
      <c r="AO41" s="539"/>
      <c r="AR41" s="401"/>
      <c r="AS41" s="331" t="str">
        <f ca="1">IF(AS39="","",IFERROR(INDEX(INDIRECT("$B$" &amp; AS39+11 &amp;  ":$F$31"),MATCH("FW3",INDIRECT("$B$" &amp; AS39+11 &amp; ":$B$31"),0),2),""))</f>
        <v/>
      </c>
      <c r="AT41" s="333"/>
      <c r="AU41" s="378" t="str">
        <f ca="1">IF(AS39="","",IFERROR(INDEX(INDIRECT("$B$" &amp; AS39+11 &amp;  ":$F$31"),MATCH("FW3",INDIRECT("$B$" &amp; AS39+11 &amp; ":$B$31"),0),5),""))</f>
        <v/>
      </c>
      <c r="AV41" s="337"/>
      <c r="AW41" s="339">
        <f>IF(90000&lt;=AV41,90000,AV41)</f>
        <v>0</v>
      </c>
      <c r="AX41" s="337"/>
      <c r="AY41" s="339">
        <f>IF(10000&lt;=AX41,10000,AX41)</f>
        <v>0</v>
      </c>
      <c r="AZ41" s="341"/>
      <c r="BA41" s="343"/>
      <c r="BB41" s="341"/>
      <c r="BC41" s="345"/>
      <c r="BD41" s="372"/>
      <c r="BE41" s="364"/>
      <c r="BF41" s="307"/>
      <c r="CA41" s="4"/>
      <c r="CB41" s="4"/>
      <c r="CC41" s="4"/>
      <c r="CD41" s="4"/>
      <c r="CE41" s="4"/>
    </row>
    <row r="42" spans="1:83" ht="16.5" customHeight="1">
      <c r="A42" s="465"/>
      <c r="B42" s="525"/>
      <c r="C42" s="483">
        <v>6</v>
      </c>
      <c r="D42" s="484"/>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81"/>
      <c r="AM42" s="492" t="s">
        <v>51</v>
      </c>
      <c r="AN42" s="518">
        <f>COUNTIF($G$32:$AK$32,3)</f>
        <v>0</v>
      </c>
      <c r="AO42" s="521">
        <f>AN42+【7月】月集計表!AO42</f>
        <v>0</v>
      </c>
      <c r="AR42" s="401"/>
      <c r="AS42" s="331"/>
      <c r="AT42" s="349"/>
      <c r="AU42" s="379"/>
      <c r="AV42" s="351"/>
      <c r="AW42" s="339"/>
      <c r="AX42" s="337"/>
      <c r="AY42" s="339"/>
      <c r="AZ42" s="341"/>
      <c r="BA42" s="343"/>
      <c r="BB42" s="341"/>
      <c r="BC42" s="345"/>
      <c r="BD42" s="372"/>
      <c r="BE42" s="364"/>
      <c r="BF42" s="307"/>
      <c r="CA42" s="4"/>
      <c r="CB42" s="4"/>
      <c r="CC42" s="4"/>
      <c r="CD42" s="4"/>
      <c r="CE42" s="4"/>
    </row>
    <row r="43" spans="1:83" ht="16.5" customHeight="1">
      <c r="A43" s="465"/>
      <c r="B43" s="525"/>
      <c r="C43" s="483">
        <v>7</v>
      </c>
      <c r="D43" s="484"/>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81"/>
      <c r="AM43" s="493"/>
      <c r="AN43" s="519"/>
      <c r="AO43" s="522"/>
      <c r="AR43" s="401"/>
      <c r="AS43" s="331" t="str">
        <f ca="1">IF(AS41="","",IFERROR(INDEX(INDIRECT("$B$" &amp; AS41+11 &amp;  ":$F$31"),MATCH("FW3",INDIRECT("$B$" &amp; AS41+11 &amp; ":$B$31"),0),2),""))</f>
        <v/>
      </c>
      <c r="AT43" s="333"/>
      <c r="AU43" s="335" t="str">
        <f ca="1">IF(AS41="","",IFERROR(INDEX(INDIRECT("$B$" &amp; AS41+11 &amp;  ":$F$31"),MATCH("FW3",INDIRECT("$B$" &amp; AS41+11 &amp; ":$B$31"),0),5),""))</f>
        <v/>
      </c>
      <c r="AV43" s="337"/>
      <c r="AW43" s="339">
        <f>IF(90000&lt;=AV43,90000,AV43)</f>
        <v>0</v>
      </c>
      <c r="AX43" s="337"/>
      <c r="AY43" s="339">
        <f>IF(10000&lt;=AX43,10000,AX43)</f>
        <v>0</v>
      </c>
      <c r="AZ43" s="341"/>
      <c r="BA43" s="343"/>
      <c r="BB43" s="341"/>
      <c r="BC43" s="345"/>
      <c r="BD43" s="372"/>
      <c r="BE43" s="364"/>
      <c r="BF43" s="307"/>
      <c r="CA43" s="4"/>
      <c r="CB43" s="4"/>
      <c r="CC43" s="4"/>
      <c r="CD43" s="4"/>
      <c r="CE43" s="4"/>
    </row>
    <row r="44" spans="1:83" ht="17.25" customHeight="1">
      <c r="A44" s="465"/>
      <c r="B44" s="525"/>
      <c r="C44" s="483">
        <v>8</v>
      </c>
      <c r="D44" s="484"/>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81"/>
      <c r="AM44" s="517"/>
      <c r="AN44" s="520"/>
      <c r="AO44" s="523"/>
      <c r="AR44" s="401"/>
      <c r="AS44" s="331"/>
      <c r="AT44" s="349"/>
      <c r="AU44" s="535"/>
      <c r="AV44" s="351"/>
      <c r="AW44" s="339"/>
      <c r="AX44" s="337"/>
      <c r="AY44" s="339"/>
      <c r="AZ44" s="341"/>
      <c r="BA44" s="343"/>
      <c r="BB44" s="341"/>
      <c r="BC44" s="345"/>
      <c r="BD44" s="372"/>
      <c r="BE44" s="364"/>
      <c r="BF44" s="307"/>
      <c r="CA44" s="4"/>
      <c r="CB44" s="4"/>
      <c r="CC44" s="4"/>
      <c r="CD44" s="4"/>
      <c r="CE44" s="4"/>
    </row>
    <row r="45" spans="1:83" ht="17.25" customHeight="1">
      <c r="A45" s="465"/>
      <c r="B45" s="525"/>
      <c r="C45" s="483">
        <v>9</v>
      </c>
      <c r="D45" s="484"/>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81"/>
      <c r="AM45" s="492" t="s">
        <v>52</v>
      </c>
      <c r="AN45" s="495">
        <f>SUM(AN36:AN44)</f>
        <v>0</v>
      </c>
      <c r="AO45" s="498">
        <f>SUM(AO36:AO44)</f>
        <v>0</v>
      </c>
      <c r="AR45" s="401"/>
      <c r="AS45" s="331" t="str">
        <f ca="1">IF(AS43="","",IFERROR(INDEX(INDIRECT("$B$" &amp; AS43+11 &amp;  ":$F$31"),MATCH("FW3",INDIRECT("$B$" &amp; AS43+11 &amp; ":$B$31"),0),2),""))</f>
        <v/>
      </c>
      <c r="AT45" s="333"/>
      <c r="AU45" s="335" t="str">
        <f ca="1">IF(AS43="","",IFERROR(INDEX(INDIRECT("$B$" &amp; AS43+11 &amp;  ":$F$31"),MATCH("FW3",INDIRECT("$B$" &amp; AS43+11 &amp; ":$B$31"),0),5),""))</f>
        <v/>
      </c>
      <c r="AV45" s="337"/>
      <c r="AW45" s="339">
        <f>IF(90000&lt;=AV45,90000,AV45)</f>
        <v>0</v>
      </c>
      <c r="AX45" s="337"/>
      <c r="AY45" s="339">
        <f>IF(10000&lt;=AX45,10000,AX45)</f>
        <v>0</v>
      </c>
      <c r="AZ45" s="341"/>
      <c r="BA45" s="343"/>
      <c r="BB45" s="341"/>
      <c r="BC45" s="345"/>
      <c r="BD45" s="372"/>
      <c r="BE45" s="364"/>
      <c r="BF45" s="307"/>
      <c r="CA45" s="4"/>
      <c r="CB45" s="4"/>
      <c r="CC45" s="4"/>
      <c r="CD45" s="4"/>
      <c r="CE45" s="4"/>
    </row>
    <row r="46" spans="1:83" ht="17.25" customHeight="1">
      <c r="A46" s="465"/>
      <c r="B46" s="525"/>
      <c r="C46" s="483">
        <v>10</v>
      </c>
      <c r="D46" s="484"/>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81"/>
      <c r="AM46" s="493"/>
      <c r="AN46" s="496"/>
      <c r="AO46" s="499"/>
      <c r="AR46" s="401"/>
      <c r="AS46" s="331"/>
      <c r="AT46" s="349"/>
      <c r="AU46" s="535"/>
      <c r="AV46" s="351"/>
      <c r="AW46" s="339"/>
      <c r="AX46" s="337"/>
      <c r="AY46" s="339"/>
      <c r="AZ46" s="341"/>
      <c r="BA46" s="343"/>
      <c r="BB46" s="341"/>
      <c r="BC46" s="345"/>
      <c r="BD46" s="372"/>
      <c r="BE46" s="364"/>
      <c r="BF46" s="307"/>
      <c r="CA46" s="4"/>
      <c r="CB46" s="4"/>
      <c r="CC46" s="4"/>
      <c r="CD46" s="4"/>
      <c r="CE46" s="4"/>
    </row>
    <row r="47" spans="1:83" ht="17.25" customHeight="1" thickBot="1">
      <c r="A47" s="465"/>
      <c r="B47" s="525"/>
      <c r="C47" s="483">
        <v>11</v>
      </c>
      <c r="D47" s="484"/>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82"/>
      <c r="AM47" s="494"/>
      <c r="AN47" s="497"/>
      <c r="AO47" s="500"/>
      <c r="AP47" s="8"/>
      <c r="AQ47" s="8"/>
      <c r="AR47" s="401"/>
      <c r="AS47" s="331" t="str">
        <f ca="1">IF(AS45="","",IFERROR(INDEX(INDIRECT("$B$" &amp; AS45+11 &amp;  ":$F$31"),MATCH("FW3",INDIRECT("$B$" &amp; AS45+11 &amp; ":$B$31"),0),2),""))</f>
        <v/>
      </c>
      <c r="AT47" s="333"/>
      <c r="AU47" s="335" t="str">
        <f ca="1">IF(AS45="","",IFERROR(INDEX(INDIRECT("$B$" &amp; AS45+11 &amp;  ":$F$31"),MATCH("FW3",INDIRECT("$B$" &amp; AS45+11 &amp; ":$B$31"),0),5),""))</f>
        <v/>
      </c>
      <c r="AV47" s="337"/>
      <c r="AW47" s="339">
        <f>IF(90000&lt;=AV47,90000,AV47)</f>
        <v>0</v>
      </c>
      <c r="AX47" s="337"/>
      <c r="AY47" s="339">
        <f>IF(10000&lt;=AX47,10000,AX47)</f>
        <v>0</v>
      </c>
      <c r="AZ47" s="341"/>
      <c r="BA47" s="343"/>
      <c r="BB47" s="341"/>
      <c r="BC47" s="345"/>
      <c r="BD47" s="372"/>
      <c r="BE47" s="364"/>
      <c r="BF47" s="307"/>
    </row>
    <row r="48" spans="1:83" ht="17.25" customHeight="1" thickBot="1">
      <c r="A48" s="465"/>
      <c r="B48" s="525"/>
      <c r="C48" s="483">
        <v>12</v>
      </c>
      <c r="D48" s="484"/>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402"/>
      <c r="AS48" s="332"/>
      <c r="AT48" s="334"/>
      <c r="AU48" s="534"/>
      <c r="AV48" s="338"/>
      <c r="AW48" s="340"/>
      <c r="AX48" s="374"/>
      <c r="AY48" s="340"/>
      <c r="AZ48" s="342"/>
      <c r="BA48" s="344"/>
      <c r="BB48" s="342"/>
      <c r="BC48" s="347"/>
      <c r="BD48" s="373"/>
      <c r="BE48" s="365"/>
      <c r="BF48" s="308"/>
    </row>
    <row r="49" spans="1:58" ht="16.5" customHeight="1">
      <c r="A49" s="465"/>
      <c r="B49" s="525"/>
      <c r="C49" s="483">
        <v>13</v>
      </c>
      <c r="D49" s="484"/>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09" t="s">
        <v>201</v>
      </c>
      <c r="AS49" s="352" t="str">
        <f>IFERROR(INDEX($B$11:$F$31,MATCH("多技能",$B$11:$B$31,0),2),"")</f>
        <v/>
      </c>
      <c r="AT49" s="333"/>
      <c r="AU49" s="335" t="str">
        <f>IFERROR(INDEX($B$11:$F$31,MATCH("多技能",$B$11:$B$31,0),5),"")</f>
        <v/>
      </c>
      <c r="AV49" s="337"/>
      <c r="AW49" s="339">
        <f>IF(90000&lt;=AV49,90000,AV49)</f>
        <v>0</v>
      </c>
      <c r="AX49" s="341"/>
      <c r="AY49" s="343"/>
      <c r="AZ49" s="341"/>
      <c r="BA49" s="343"/>
      <c r="BB49" s="341"/>
      <c r="BC49" s="345"/>
      <c r="BD49" s="343"/>
      <c r="BE49" s="346"/>
      <c r="BF49" s="307"/>
    </row>
    <row r="50" spans="1:58" ht="16.5" customHeight="1" thickBot="1">
      <c r="A50" s="526"/>
      <c r="B50" s="527"/>
      <c r="C50" s="530" t="s">
        <v>53</v>
      </c>
      <c r="D50" s="531"/>
      <c r="E50" s="531"/>
      <c r="F50" s="532"/>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49">
        <f t="shared" si="14"/>
        <v>0</v>
      </c>
      <c r="AL50" s="68"/>
      <c r="AM50" s="46"/>
      <c r="AN50" s="46"/>
      <c r="AO50" s="46"/>
      <c r="AP50" s="46"/>
      <c r="AQ50" s="46"/>
      <c r="AR50" s="310"/>
      <c r="AS50" s="353"/>
      <c r="AT50" s="349"/>
      <c r="AU50" s="535"/>
      <c r="AV50" s="351"/>
      <c r="AW50" s="339"/>
      <c r="AX50" s="341"/>
      <c r="AY50" s="343"/>
      <c r="AZ50" s="341"/>
      <c r="BA50" s="343"/>
      <c r="BB50" s="341"/>
      <c r="BC50" s="345"/>
      <c r="BD50" s="343"/>
      <c r="BE50" s="346"/>
      <c r="BF50" s="307"/>
    </row>
    <row r="51" spans="1:58" ht="16.5" customHeight="1">
      <c r="AL51" s="46"/>
      <c r="AM51" s="46"/>
      <c r="AN51" s="46"/>
      <c r="AO51" s="46"/>
      <c r="AP51" s="13"/>
      <c r="AQ51" s="13"/>
      <c r="AR51" s="310"/>
      <c r="AS51" s="331" t="str">
        <f ca="1">IF(AS49="","",IFERROR(INDEX(INDIRECT("$B$" &amp; AS49+11 &amp;  ":$F$31"),MATCH("多技能",INDIRECT("$B$" &amp; AS49+11 &amp; ":$B$31"),0),2),""))</f>
        <v/>
      </c>
      <c r="AT51" s="333"/>
      <c r="AU51" s="335" t="str">
        <f ca="1">IF(AS49="","",IFERROR(INDEX(INDIRECT("$B$" &amp; AS49+11 &amp;  ":$F$31"),MATCH("多技能",INDIRECT("$B$" &amp; AS49+11 &amp; ":$B$31"),0),5),""))</f>
        <v/>
      </c>
      <c r="AV51" s="337"/>
      <c r="AW51" s="339">
        <f>IF(90000&lt;=AV51,90000,AV51)</f>
        <v>0</v>
      </c>
      <c r="AX51" s="341"/>
      <c r="AY51" s="343"/>
      <c r="AZ51" s="341"/>
      <c r="BA51" s="343"/>
      <c r="BB51" s="341"/>
      <c r="BC51" s="345"/>
      <c r="BD51" s="343"/>
      <c r="BE51" s="346"/>
      <c r="BF51" s="307"/>
    </row>
    <row r="52" spans="1:58" ht="16.5" customHeight="1">
      <c r="A52" s="501" t="s">
        <v>54</v>
      </c>
      <c r="B52" s="502"/>
      <c r="C52" s="502"/>
      <c r="D52" s="502"/>
      <c r="E52" s="503"/>
      <c r="F52" s="140" t="s">
        <v>55</v>
      </c>
      <c r="G52" s="139" t="s">
        <v>31</v>
      </c>
      <c r="H52" s="139" t="s">
        <v>29</v>
      </c>
      <c r="I52" s="139" t="s">
        <v>30</v>
      </c>
      <c r="J52" s="139" t="s">
        <v>56</v>
      </c>
      <c r="K52" s="139" t="s">
        <v>57</v>
      </c>
      <c r="L52" s="139" t="s">
        <v>58</v>
      </c>
      <c r="M52" s="139" t="s">
        <v>59</v>
      </c>
      <c r="N52" s="139" t="s">
        <v>60</v>
      </c>
      <c r="O52" s="139" t="s">
        <v>61</v>
      </c>
      <c r="P52" s="139" t="s">
        <v>62</v>
      </c>
      <c r="Q52" s="139" t="s">
        <v>63</v>
      </c>
      <c r="R52" s="139" t="s">
        <v>64</v>
      </c>
      <c r="S52" s="139" t="s">
        <v>65</v>
      </c>
      <c r="T52" s="139" t="s">
        <v>66</v>
      </c>
      <c r="U52" s="139" t="s">
        <v>67</v>
      </c>
      <c r="V52" s="139" t="s">
        <v>68</v>
      </c>
      <c r="W52" s="485" t="s">
        <v>69</v>
      </c>
      <c r="X52" s="486"/>
      <c r="Y52" s="487"/>
      <c r="AL52" s="46"/>
      <c r="AM52" s="46"/>
      <c r="AN52" s="46"/>
      <c r="AO52" s="46"/>
      <c r="AP52" s="46"/>
      <c r="AQ52" s="46"/>
      <c r="AR52" s="310"/>
      <c r="AS52" s="331"/>
      <c r="AT52" s="349"/>
      <c r="AU52" s="535"/>
      <c r="AV52" s="351"/>
      <c r="AW52" s="339"/>
      <c r="AX52" s="341"/>
      <c r="AY52" s="343"/>
      <c r="AZ52" s="341"/>
      <c r="BA52" s="343"/>
      <c r="BB52" s="341"/>
      <c r="BC52" s="345"/>
      <c r="BD52" s="343"/>
      <c r="BE52" s="346"/>
      <c r="BF52" s="307"/>
    </row>
    <row r="53" spans="1:58" ht="16.5" customHeight="1">
      <c r="A53" s="504"/>
      <c r="B53" s="505"/>
      <c r="C53" s="505"/>
      <c r="D53" s="505"/>
      <c r="E53" s="506"/>
      <c r="F53" s="140" t="s">
        <v>70</v>
      </c>
      <c r="G53" s="52"/>
      <c r="H53" s="52"/>
      <c r="I53" s="52"/>
      <c r="J53" s="52"/>
      <c r="K53" s="52"/>
      <c r="L53" s="52"/>
      <c r="M53" s="52"/>
      <c r="N53" s="52"/>
      <c r="O53" s="52"/>
      <c r="P53" s="52"/>
      <c r="Q53" s="52"/>
      <c r="R53" s="52"/>
      <c r="S53" s="52"/>
      <c r="T53" s="52"/>
      <c r="U53" s="52"/>
      <c r="V53" s="52"/>
      <c r="W53" s="488">
        <f>SUM(G53:S53)</f>
        <v>0</v>
      </c>
      <c r="X53" s="489"/>
      <c r="Y53" s="490"/>
      <c r="AL53" s="46"/>
      <c r="AM53" s="46"/>
      <c r="AN53" s="46"/>
      <c r="AO53" s="46"/>
      <c r="AP53" s="46"/>
      <c r="AQ53" s="46"/>
      <c r="AR53" s="310"/>
      <c r="AS53" s="331" t="str">
        <f ca="1">IF(AS51="","",IFERROR(INDEX(INDIRECT("$B$" &amp; AS51+11 &amp;  ":$F$31"),MATCH("多技能",INDIRECT("$B$" &amp; AS51+11 &amp; ":$B$31"),0),2),""))</f>
        <v/>
      </c>
      <c r="AT53" s="333"/>
      <c r="AU53" s="335" t="str">
        <f ca="1">IF(AS51="","",IFERROR(INDEX(INDIRECT("$B$" &amp; AS51+11 &amp;  ":$F$31"),MATCH("多技能",INDIRECT("$B$" &amp; AS51+11 &amp; ":$B$31"),0),5),""))</f>
        <v/>
      </c>
      <c r="AV53" s="337"/>
      <c r="AW53" s="339">
        <f>IF(90000&lt;=AV53,90000,AV53)</f>
        <v>0</v>
      </c>
      <c r="AX53" s="341"/>
      <c r="AY53" s="343"/>
      <c r="AZ53" s="341"/>
      <c r="BA53" s="343"/>
      <c r="BB53" s="341"/>
      <c r="BC53" s="345"/>
      <c r="BD53" s="343"/>
      <c r="BE53" s="346"/>
      <c r="BF53" s="307"/>
    </row>
    <row r="54" spans="1:58" ht="16.5" customHeight="1" thickBot="1">
      <c r="A54" s="504"/>
      <c r="B54" s="505"/>
      <c r="C54" s="505"/>
      <c r="D54" s="505"/>
      <c r="E54" s="506"/>
      <c r="F54" s="14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88">
        <f>SUM(G54:S54)</f>
        <v>0</v>
      </c>
      <c r="X54" s="489"/>
      <c r="Y54" s="490"/>
      <c r="AO54" s="35"/>
      <c r="AP54" s="13"/>
      <c r="AQ54" s="13"/>
      <c r="AR54" s="311"/>
      <c r="AS54" s="332"/>
      <c r="AT54" s="334"/>
      <c r="AU54" s="534"/>
      <c r="AV54" s="338"/>
      <c r="AW54" s="340"/>
      <c r="AX54" s="342"/>
      <c r="AY54" s="344"/>
      <c r="AZ54" s="342"/>
      <c r="BA54" s="344"/>
      <c r="BB54" s="342"/>
      <c r="BC54" s="347"/>
      <c r="BD54" s="344"/>
      <c r="BE54" s="348"/>
      <c r="BF54" s="308"/>
    </row>
    <row r="55" spans="1:58" ht="16.5" customHeight="1">
      <c r="A55" s="507"/>
      <c r="B55" s="508"/>
      <c r="C55" s="508"/>
      <c r="D55" s="508"/>
      <c r="E55" s="509"/>
      <c r="F55" s="54" t="s">
        <v>72</v>
      </c>
      <c r="G55" s="124">
        <f>G54+【7月】月集計表!G55</f>
        <v>0</v>
      </c>
      <c r="H55" s="124">
        <f>H54+【7月】月集計表!H55</f>
        <v>0</v>
      </c>
      <c r="I55" s="124">
        <f>I54+【7月】月集計表!I55</f>
        <v>0</v>
      </c>
      <c r="J55" s="124">
        <f>J54+【7月】月集計表!J55</f>
        <v>0</v>
      </c>
      <c r="K55" s="124">
        <f>K54+【7月】月集計表!K55</f>
        <v>0</v>
      </c>
      <c r="L55" s="124">
        <f>L54+【7月】月集計表!L55</f>
        <v>0</v>
      </c>
      <c r="M55" s="124">
        <f>M54+【7月】月集計表!M55</f>
        <v>0</v>
      </c>
      <c r="N55" s="124">
        <f>N54+【7月】月集計表!N55</f>
        <v>0</v>
      </c>
      <c r="O55" s="124">
        <f>O54+【7月】月集計表!O55</f>
        <v>0</v>
      </c>
      <c r="P55" s="124">
        <f>P54+【7月】月集計表!P55</f>
        <v>0</v>
      </c>
      <c r="Q55" s="124">
        <f>Q54+【7月】月集計表!Q55</f>
        <v>0</v>
      </c>
      <c r="R55" s="124">
        <f>R54+【7月】月集計表!R55</f>
        <v>0</v>
      </c>
      <c r="S55" s="124">
        <f>S54+【7月】月集計表!S55</f>
        <v>0</v>
      </c>
      <c r="T55" s="124">
        <f>T54+【7月】月集計表!T55</f>
        <v>0</v>
      </c>
      <c r="U55" s="124">
        <f>U54+【7月】月集計表!U55</f>
        <v>0</v>
      </c>
      <c r="V55" s="124">
        <f>V54+【7月】月集計表!V55</f>
        <v>0</v>
      </c>
      <c r="W55" s="491">
        <f>SUM(G55:S55)</f>
        <v>0</v>
      </c>
      <c r="X55" s="491"/>
      <c r="Y55" s="491"/>
      <c r="Z55" s="4" t="s">
        <v>73</v>
      </c>
      <c r="AO55" s="35"/>
      <c r="AP55" s="13"/>
      <c r="AQ55" s="13"/>
      <c r="AR55" s="314" t="s">
        <v>203</v>
      </c>
      <c r="AS55" s="315"/>
      <c r="AT55" s="316"/>
      <c r="AU55" s="320"/>
      <c r="AV55" s="322">
        <f>SUM(AV9:AV18,AV49:AV54)</f>
        <v>0</v>
      </c>
      <c r="AW55" s="324">
        <f t="shared" ref="AW55:BE55" si="15">SUM(AW9:AW18,AW49:AW54)</f>
        <v>0</v>
      </c>
      <c r="AX55" s="322">
        <f t="shared" si="15"/>
        <v>0</v>
      </c>
      <c r="AY55" s="324">
        <f t="shared" si="15"/>
        <v>0</v>
      </c>
      <c r="AZ55" s="322">
        <f t="shared" si="15"/>
        <v>0</v>
      </c>
      <c r="BA55" s="324">
        <f t="shared" si="15"/>
        <v>0</v>
      </c>
      <c r="BB55" s="322">
        <f t="shared" si="15"/>
        <v>0</v>
      </c>
      <c r="BC55" s="326">
        <f t="shared" si="15"/>
        <v>0</v>
      </c>
      <c r="BD55" s="324">
        <f t="shared" si="15"/>
        <v>0</v>
      </c>
      <c r="BE55" s="322">
        <f t="shared" si="15"/>
        <v>0</v>
      </c>
      <c r="BF55" s="329"/>
    </row>
    <row r="56" spans="1:58" ht="13.5" customHeight="1" thickBot="1">
      <c r="AO56" s="13"/>
      <c r="AP56" s="13"/>
      <c r="AQ56" s="13"/>
      <c r="AR56" s="317"/>
      <c r="AS56" s="318"/>
      <c r="AT56" s="319"/>
      <c r="AU56" s="321"/>
      <c r="AV56" s="323"/>
      <c r="AW56" s="325"/>
      <c r="AX56" s="323"/>
      <c r="AY56" s="325"/>
      <c r="AZ56" s="323"/>
      <c r="BA56" s="325"/>
      <c r="BB56" s="323"/>
      <c r="BC56" s="327"/>
      <c r="BD56" s="325"/>
      <c r="BE56" s="328"/>
      <c r="BF56" s="330"/>
    </row>
    <row r="57" spans="1:58" ht="13.5" customHeight="1">
      <c r="AO57" s="55"/>
      <c r="AP57" s="55"/>
      <c r="AQ57" s="55"/>
      <c r="AR57" s="366" t="s">
        <v>204</v>
      </c>
      <c r="AS57" s="367"/>
      <c r="AT57" s="368"/>
      <c r="AU57" s="320"/>
      <c r="AV57" s="322">
        <f>SUM(AV19:AV48)</f>
        <v>0</v>
      </c>
      <c r="AW57" s="324">
        <f t="shared" ref="AW57:BE57" si="16">SUM(AW19:AW48)</f>
        <v>0</v>
      </c>
      <c r="AX57" s="322">
        <f t="shared" si="16"/>
        <v>0</v>
      </c>
      <c r="AY57" s="324">
        <f t="shared" si="16"/>
        <v>0</v>
      </c>
      <c r="AZ57" s="322">
        <f t="shared" si="16"/>
        <v>0</v>
      </c>
      <c r="BA57" s="324">
        <f t="shared" si="16"/>
        <v>0</v>
      </c>
      <c r="BB57" s="322">
        <f t="shared" si="16"/>
        <v>0</v>
      </c>
      <c r="BC57" s="326">
        <f t="shared" si="16"/>
        <v>0</v>
      </c>
      <c r="BD57" s="324">
        <f t="shared" si="16"/>
        <v>0</v>
      </c>
      <c r="BE57" s="322">
        <f t="shared" si="16"/>
        <v>0</v>
      </c>
      <c r="BF57" s="329"/>
    </row>
    <row r="58" spans="1:58" ht="13.5" customHeight="1" thickBot="1">
      <c r="AO58" s="55"/>
      <c r="AP58" s="55"/>
      <c r="AQ58" s="55"/>
      <c r="AR58" s="369"/>
      <c r="AS58" s="370"/>
      <c r="AT58" s="371"/>
      <c r="AU58" s="321"/>
      <c r="AV58" s="323"/>
      <c r="AW58" s="325"/>
      <c r="AX58" s="323"/>
      <c r="AY58" s="325"/>
      <c r="AZ58" s="323"/>
      <c r="BA58" s="325"/>
      <c r="BB58" s="323"/>
      <c r="BC58" s="327"/>
      <c r="BD58" s="325"/>
      <c r="BE58" s="328"/>
      <c r="BF58" s="330"/>
    </row>
    <row r="59" spans="1:58" ht="13.5" customHeight="1">
      <c r="AO59" s="55"/>
      <c r="AP59" s="55"/>
      <c r="AQ59" s="55"/>
      <c r="AR59" s="360" t="s">
        <v>137</v>
      </c>
      <c r="AS59" s="361"/>
      <c r="AT59" s="361"/>
      <c r="AU59" s="90"/>
      <c r="AV59" s="91">
        <f t="shared" ref="AV59:BE59" si="17">SUM(AV9:AV18)</f>
        <v>0</v>
      </c>
      <c r="AW59" s="135">
        <f t="shared" si="17"/>
        <v>0</v>
      </c>
      <c r="AX59" s="93">
        <f t="shared" si="17"/>
        <v>0</v>
      </c>
      <c r="AY59" s="94">
        <f t="shared" si="17"/>
        <v>0</v>
      </c>
      <c r="AZ59" s="91">
        <f t="shared" si="17"/>
        <v>0</v>
      </c>
      <c r="BA59" s="135">
        <f t="shared" si="17"/>
        <v>0</v>
      </c>
      <c r="BB59" s="91">
        <f t="shared" si="17"/>
        <v>0</v>
      </c>
      <c r="BC59" s="95">
        <f t="shared" si="17"/>
        <v>0</v>
      </c>
      <c r="BD59" s="94">
        <f t="shared" si="17"/>
        <v>0</v>
      </c>
      <c r="BE59" s="96">
        <f t="shared" si="17"/>
        <v>0</v>
      </c>
      <c r="BF59" s="97"/>
    </row>
    <row r="60" spans="1:58" ht="13.5" customHeight="1">
      <c r="AO60" s="55"/>
      <c r="AP60" s="55"/>
      <c r="AQ60" s="55"/>
      <c r="AR60" s="362" t="s">
        <v>196</v>
      </c>
      <c r="AS60" s="363"/>
      <c r="AT60" s="363"/>
      <c r="AU60" s="98"/>
      <c r="AV60" s="99">
        <f t="shared" ref="AV60:BE60" si="18">SUM(AV19:AV28)</f>
        <v>0</v>
      </c>
      <c r="AW60" s="132">
        <f t="shared" si="18"/>
        <v>0</v>
      </c>
      <c r="AX60" s="99">
        <f t="shared" si="18"/>
        <v>0</v>
      </c>
      <c r="AY60" s="132">
        <f t="shared" si="18"/>
        <v>0</v>
      </c>
      <c r="AZ60" s="99">
        <f t="shared" si="18"/>
        <v>0</v>
      </c>
      <c r="BA60" s="132">
        <f t="shared" si="18"/>
        <v>0</v>
      </c>
      <c r="BB60" s="99">
        <f t="shared" si="18"/>
        <v>0</v>
      </c>
      <c r="BC60" s="101">
        <f t="shared" si="18"/>
        <v>0</v>
      </c>
      <c r="BD60" s="132">
        <f t="shared" si="18"/>
        <v>0</v>
      </c>
      <c r="BE60" s="102">
        <f t="shared" si="18"/>
        <v>0</v>
      </c>
      <c r="BF60" s="103"/>
    </row>
    <row r="61" spans="1:58" ht="13.5" customHeight="1">
      <c r="AO61" s="55"/>
      <c r="AP61" s="55"/>
      <c r="AQ61" s="55"/>
      <c r="AR61" s="362" t="s">
        <v>197</v>
      </c>
      <c r="AS61" s="363"/>
      <c r="AT61" s="363"/>
      <c r="AU61" s="98"/>
      <c r="AV61" s="99">
        <f t="shared" ref="AV61:BE61" si="19">SUM(AV29:AV38)</f>
        <v>0</v>
      </c>
      <c r="AW61" s="132">
        <f t="shared" si="19"/>
        <v>0</v>
      </c>
      <c r="AX61" s="99">
        <f t="shared" si="19"/>
        <v>0</v>
      </c>
      <c r="AY61" s="132">
        <f t="shared" si="19"/>
        <v>0</v>
      </c>
      <c r="AZ61" s="104">
        <f t="shared" si="19"/>
        <v>0</v>
      </c>
      <c r="BA61" s="105">
        <f t="shared" si="19"/>
        <v>0</v>
      </c>
      <c r="BB61" s="104">
        <f t="shared" si="19"/>
        <v>0</v>
      </c>
      <c r="BC61" s="106">
        <f t="shared" si="19"/>
        <v>0</v>
      </c>
      <c r="BD61" s="132">
        <f t="shared" si="19"/>
        <v>0</v>
      </c>
      <c r="BE61" s="102">
        <f t="shared" si="19"/>
        <v>0</v>
      </c>
      <c r="BF61" s="103"/>
    </row>
    <row r="62" spans="1:58" ht="13.5" customHeight="1">
      <c r="AO62" s="55"/>
      <c r="AP62" s="55"/>
      <c r="AQ62" s="55"/>
      <c r="AR62" s="362" t="s">
        <v>198</v>
      </c>
      <c r="AS62" s="363"/>
      <c r="AT62" s="363"/>
      <c r="AU62" s="98"/>
      <c r="AV62" s="99">
        <f t="shared" ref="AV62:BE62" si="20">SUM(AV39:AV48)</f>
        <v>0</v>
      </c>
      <c r="AW62" s="293">
        <f t="shared" si="20"/>
        <v>0</v>
      </c>
      <c r="AX62" s="99">
        <f t="shared" si="20"/>
        <v>0</v>
      </c>
      <c r="AY62" s="293">
        <f t="shared" si="20"/>
        <v>0</v>
      </c>
      <c r="AZ62" s="104">
        <f t="shared" si="20"/>
        <v>0</v>
      </c>
      <c r="BA62" s="105">
        <f t="shared" si="20"/>
        <v>0</v>
      </c>
      <c r="BB62" s="104">
        <f t="shared" si="20"/>
        <v>0</v>
      </c>
      <c r="BC62" s="106">
        <f t="shared" si="20"/>
        <v>0</v>
      </c>
      <c r="BD62" s="293">
        <f t="shared" si="20"/>
        <v>0</v>
      </c>
      <c r="BE62" s="102">
        <f t="shared" si="20"/>
        <v>0</v>
      </c>
      <c r="BF62" s="103"/>
    </row>
    <row r="63" spans="1:58" ht="13.5" customHeight="1" thickBot="1">
      <c r="AO63" s="55"/>
      <c r="AP63" s="55"/>
      <c r="AQ63" s="55"/>
      <c r="AR63" s="312" t="s">
        <v>202</v>
      </c>
      <c r="AS63" s="313"/>
      <c r="AT63" s="313"/>
      <c r="AU63" s="107"/>
      <c r="AV63" s="108">
        <f>SUM(AV49:AV54)</f>
        <v>0</v>
      </c>
      <c r="AW63" s="294">
        <f>SUM(AW49:AW54)</f>
        <v>0</v>
      </c>
      <c r="AX63" s="109">
        <f>SUM(AX49:AX54)</f>
        <v>0</v>
      </c>
      <c r="AY63" s="110">
        <f>SUM(AY49:AY54)</f>
        <v>0</v>
      </c>
      <c r="AZ63" s="109">
        <f t="shared" ref="AZ63:BE63" si="21">SUM(AZ49:AZ54)</f>
        <v>0</v>
      </c>
      <c r="BA63" s="110">
        <f t="shared" si="21"/>
        <v>0</v>
      </c>
      <c r="BB63" s="109">
        <f t="shared" si="21"/>
        <v>0</v>
      </c>
      <c r="BC63" s="111">
        <f t="shared" si="21"/>
        <v>0</v>
      </c>
      <c r="BD63" s="110">
        <f t="shared" si="21"/>
        <v>0</v>
      </c>
      <c r="BE63" s="301">
        <f t="shared" si="21"/>
        <v>0</v>
      </c>
      <c r="BF63" s="112"/>
    </row>
    <row r="64" spans="1:58"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62</v>
      </c>
      <c r="L77" s="56" t="s">
        <v>95</v>
      </c>
      <c r="U77" s="56"/>
      <c r="V77" s="56"/>
    </row>
    <row r="78" spans="11:43" ht="13.5" hidden="1" customHeight="1">
      <c r="K78" s="56" t="s">
        <v>63</v>
      </c>
      <c r="L78" s="56" t="s">
        <v>97</v>
      </c>
      <c r="U78" s="56"/>
      <c r="V78" s="56"/>
    </row>
    <row r="79" spans="11:43" ht="13.5" hidden="1" customHeight="1">
      <c r="K79" s="56" t="s">
        <v>64</v>
      </c>
      <c r="L79" s="56" t="s">
        <v>99</v>
      </c>
      <c r="U79" s="56"/>
      <c r="V79" s="56"/>
    </row>
    <row r="80" spans="11:43" ht="13.5" hidden="1" customHeight="1">
      <c r="K80" s="56" t="s">
        <v>65</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92" t="s">
        <v>37</v>
      </c>
    </row>
    <row r="91" spans="5:37" ht="13.5" hidden="1" customHeight="1">
      <c r="E91" s="139" t="s">
        <v>31</v>
      </c>
      <c r="F91" s="53">
        <f t="shared" ref="F91:AJ98" si="22">IF(COUNTIF(G$11:G$30,$E91)=0,0,1)</f>
        <v>0</v>
      </c>
      <c r="G91" s="53">
        <f t="shared" si="22"/>
        <v>0</v>
      </c>
      <c r="H91" s="53">
        <f t="shared" si="22"/>
        <v>0</v>
      </c>
      <c r="I91" s="53">
        <f t="shared" si="22"/>
        <v>0</v>
      </c>
      <c r="J91" s="53">
        <f t="shared" si="22"/>
        <v>0</v>
      </c>
      <c r="K91" s="53">
        <f t="shared" si="22"/>
        <v>0</v>
      </c>
      <c r="L91" s="53">
        <f t="shared" si="22"/>
        <v>0</v>
      </c>
      <c r="M91" s="53">
        <f t="shared" si="22"/>
        <v>0</v>
      </c>
      <c r="N91" s="53">
        <f t="shared" si="22"/>
        <v>0</v>
      </c>
      <c r="O91" s="53">
        <f t="shared" si="22"/>
        <v>0</v>
      </c>
      <c r="P91" s="53">
        <f t="shared" si="22"/>
        <v>0</v>
      </c>
      <c r="Q91" s="53">
        <f t="shared" si="22"/>
        <v>0</v>
      </c>
      <c r="R91" s="53">
        <f t="shared" si="22"/>
        <v>0</v>
      </c>
      <c r="S91" s="53">
        <f t="shared" si="22"/>
        <v>0</v>
      </c>
      <c r="T91" s="53">
        <f t="shared" si="22"/>
        <v>0</v>
      </c>
      <c r="U91" s="53">
        <f t="shared" si="22"/>
        <v>0</v>
      </c>
      <c r="V91" s="53">
        <f t="shared" si="22"/>
        <v>0</v>
      </c>
      <c r="W91" s="53">
        <f t="shared" si="22"/>
        <v>0</v>
      </c>
      <c r="X91" s="53">
        <f t="shared" si="22"/>
        <v>0</v>
      </c>
      <c r="Y91" s="53">
        <f t="shared" si="22"/>
        <v>0</v>
      </c>
      <c r="Z91" s="53">
        <f t="shared" si="22"/>
        <v>0</v>
      </c>
      <c r="AA91" s="53">
        <f t="shared" si="22"/>
        <v>0</v>
      </c>
      <c r="AB91" s="53">
        <f t="shared" si="22"/>
        <v>0</v>
      </c>
      <c r="AC91" s="53">
        <f t="shared" si="22"/>
        <v>0</v>
      </c>
      <c r="AD91" s="53">
        <f t="shared" si="22"/>
        <v>0</v>
      </c>
      <c r="AE91" s="53">
        <f t="shared" si="22"/>
        <v>0</v>
      </c>
      <c r="AF91" s="53">
        <f t="shared" si="22"/>
        <v>0</v>
      </c>
      <c r="AG91" s="53">
        <f t="shared" si="22"/>
        <v>0</v>
      </c>
      <c r="AH91" s="53">
        <f t="shared" si="22"/>
        <v>0</v>
      </c>
      <c r="AI91" s="53">
        <f t="shared" si="22"/>
        <v>0</v>
      </c>
      <c r="AJ91" s="53">
        <f t="shared" si="22"/>
        <v>0</v>
      </c>
      <c r="AK91" s="53">
        <f>COUNTIF(F91:AJ91,1)</f>
        <v>0</v>
      </c>
    </row>
    <row r="92" spans="5:37" ht="13.5" hidden="1" customHeight="1">
      <c r="E92" s="139" t="s">
        <v>29</v>
      </c>
      <c r="F92" s="53">
        <f t="shared" si="22"/>
        <v>0</v>
      </c>
      <c r="G92" s="53">
        <f t="shared" si="22"/>
        <v>0</v>
      </c>
      <c r="H92" s="53">
        <f t="shared" si="22"/>
        <v>0</v>
      </c>
      <c r="I92" s="53">
        <f t="shared" si="22"/>
        <v>0</v>
      </c>
      <c r="J92" s="53">
        <f t="shared" si="22"/>
        <v>0</v>
      </c>
      <c r="K92" s="53">
        <f t="shared" si="22"/>
        <v>0</v>
      </c>
      <c r="L92" s="53">
        <f t="shared" si="22"/>
        <v>0</v>
      </c>
      <c r="M92" s="53">
        <f t="shared" si="22"/>
        <v>0</v>
      </c>
      <c r="N92" s="53">
        <f t="shared" si="22"/>
        <v>0</v>
      </c>
      <c r="O92" s="53">
        <f t="shared" si="22"/>
        <v>0</v>
      </c>
      <c r="P92" s="53">
        <f t="shared" si="22"/>
        <v>0</v>
      </c>
      <c r="Q92" s="53">
        <f t="shared" si="22"/>
        <v>0</v>
      </c>
      <c r="R92" s="53">
        <f t="shared" si="22"/>
        <v>0</v>
      </c>
      <c r="S92" s="53">
        <f t="shared" si="22"/>
        <v>0</v>
      </c>
      <c r="T92" s="53">
        <f t="shared" si="22"/>
        <v>0</v>
      </c>
      <c r="U92" s="53">
        <f t="shared" si="22"/>
        <v>0</v>
      </c>
      <c r="V92" s="53">
        <f t="shared" si="22"/>
        <v>0</v>
      </c>
      <c r="W92" s="53">
        <f t="shared" si="22"/>
        <v>0</v>
      </c>
      <c r="X92" s="53">
        <f t="shared" si="22"/>
        <v>0</v>
      </c>
      <c r="Y92" s="53">
        <f t="shared" si="22"/>
        <v>0</v>
      </c>
      <c r="Z92" s="53">
        <f t="shared" si="22"/>
        <v>0</v>
      </c>
      <c r="AA92" s="53">
        <f t="shared" si="22"/>
        <v>0</v>
      </c>
      <c r="AB92" s="53">
        <f t="shared" si="22"/>
        <v>0</v>
      </c>
      <c r="AC92" s="53">
        <f t="shared" si="22"/>
        <v>0</v>
      </c>
      <c r="AD92" s="53">
        <f t="shared" si="22"/>
        <v>0</v>
      </c>
      <c r="AE92" s="53">
        <f t="shared" si="22"/>
        <v>0</v>
      </c>
      <c r="AF92" s="53">
        <f t="shared" si="22"/>
        <v>0</v>
      </c>
      <c r="AG92" s="53">
        <f t="shared" si="22"/>
        <v>0</v>
      </c>
      <c r="AH92" s="53">
        <f t="shared" si="22"/>
        <v>0</v>
      </c>
      <c r="AI92" s="53">
        <f t="shared" si="22"/>
        <v>0</v>
      </c>
      <c r="AJ92" s="53">
        <f t="shared" si="22"/>
        <v>0</v>
      </c>
      <c r="AK92" s="53">
        <f t="shared" ref="AK92:AK106" si="23">COUNTIF(F92:AJ92,1)</f>
        <v>0</v>
      </c>
    </row>
    <row r="93" spans="5:37" ht="13.5" hidden="1" customHeight="1">
      <c r="E93" s="139" t="s">
        <v>30</v>
      </c>
      <c r="F93" s="53">
        <f t="shared" si="22"/>
        <v>0</v>
      </c>
      <c r="G93" s="53">
        <f t="shared" si="22"/>
        <v>0</v>
      </c>
      <c r="H93" s="53">
        <f t="shared" si="22"/>
        <v>0</v>
      </c>
      <c r="I93" s="53">
        <f t="shared" si="22"/>
        <v>0</v>
      </c>
      <c r="J93" s="53">
        <f t="shared" si="22"/>
        <v>0</v>
      </c>
      <c r="K93" s="53">
        <f t="shared" si="22"/>
        <v>0</v>
      </c>
      <c r="L93" s="53">
        <f t="shared" si="22"/>
        <v>0</v>
      </c>
      <c r="M93" s="53">
        <f t="shared" si="22"/>
        <v>0</v>
      </c>
      <c r="N93" s="53">
        <f t="shared" si="22"/>
        <v>0</v>
      </c>
      <c r="O93" s="53">
        <f t="shared" si="22"/>
        <v>0</v>
      </c>
      <c r="P93" s="53">
        <f t="shared" si="22"/>
        <v>0</v>
      </c>
      <c r="Q93" s="53">
        <f t="shared" si="22"/>
        <v>0</v>
      </c>
      <c r="R93" s="53">
        <f t="shared" si="22"/>
        <v>0</v>
      </c>
      <c r="S93" s="53">
        <f t="shared" si="22"/>
        <v>0</v>
      </c>
      <c r="T93" s="53">
        <f t="shared" si="22"/>
        <v>0</v>
      </c>
      <c r="U93" s="53">
        <f t="shared" si="22"/>
        <v>0</v>
      </c>
      <c r="V93" s="53">
        <f t="shared" si="22"/>
        <v>0</v>
      </c>
      <c r="W93" s="53">
        <f t="shared" si="22"/>
        <v>0</v>
      </c>
      <c r="X93" s="53">
        <f t="shared" si="22"/>
        <v>0</v>
      </c>
      <c r="Y93" s="53">
        <f t="shared" si="22"/>
        <v>0</v>
      </c>
      <c r="Z93" s="53">
        <f t="shared" si="22"/>
        <v>0</v>
      </c>
      <c r="AA93" s="53">
        <f t="shared" si="22"/>
        <v>0</v>
      </c>
      <c r="AB93" s="53">
        <f t="shared" si="22"/>
        <v>0</v>
      </c>
      <c r="AC93" s="53">
        <f t="shared" si="22"/>
        <v>0</v>
      </c>
      <c r="AD93" s="53">
        <f t="shared" si="22"/>
        <v>0</v>
      </c>
      <c r="AE93" s="53">
        <f t="shared" si="22"/>
        <v>0</v>
      </c>
      <c r="AF93" s="53">
        <f t="shared" si="22"/>
        <v>0</v>
      </c>
      <c r="AG93" s="53">
        <f t="shared" si="22"/>
        <v>0</v>
      </c>
      <c r="AH93" s="53">
        <f t="shared" si="22"/>
        <v>0</v>
      </c>
      <c r="AI93" s="53">
        <f t="shared" si="22"/>
        <v>0</v>
      </c>
      <c r="AJ93" s="53">
        <f t="shared" si="22"/>
        <v>0</v>
      </c>
      <c r="AK93" s="53">
        <f t="shared" si="23"/>
        <v>0</v>
      </c>
    </row>
    <row r="94" spans="5:37" ht="13.5" hidden="1" customHeight="1">
      <c r="E94" s="139" t="s">
        <v>56</v>
      </c>
      <c r="F94" s="53">
        <f t="shared" si="22"/>
        <v>0</v>
      </c>
      <c r="G94" s="53">
        <f t="shared" si="22"/>
        <v>0</v>
      </c>
      <c r="H94" s="53">
        <f t="shared" si="22"/>
        <v>0</v>
      </c>
      <c r="I94" s="53">
        <f t="shared" si="22"/>
        <v>0</v>
      </c>
      <c r="J94" s="53">
        <f t="shared" si="22"/>
        <v>0</v>
      </c>
      <c r="K94" s="53">
        <f t="shared" si="22"/>
        <v>0</v>
      </c>
      <c r="L94" s="53">
        <f t="shared" si="22"/>
        <v>0</v>
      </c>
      <c r="M94" s="53">
        <f t="shared" si="22"/>
        <v>0</v>
      </c>
      <c r="N94" s="53">
        <f t="shared" si="22"/>
        <v>0</v>
      </c>
      <c r="O94" s="53">
        <f t="shared" si="22"/>
        <v>0</v>
      </c>
      <c r="P94" s="53">
        <f t="shared" si="22"/>
        <v>0</v>
      </c>
      <c r="Q94" s="53">
        <f t="shared" si="22"/>
        <v>0</v>
      </c>
      <c r="R94" s="53">
        <f t="shared" si="22"/>
        <v>0</v>
      </c>
      <c r="S94" s="53">
        <f t="shared" si="22"/>
        <v>0</v>
      </c>
      <c r="T94" s="53">
        <f t="shared" si="22"/>
        <v>0</v>
      </c>
      <c r="U94" s="53">
        <f t="shared" si="22"/>
        <v>0</v>
      </c>
      <c r="V94" s="53">
        <f t="shared" si="22"/>
        <v>0</v>
      </c>
      <c r="W94" s="53">
        <f t="shared" si="22"/>
        <v>0</v>
      </c>
      <c r="X94" s="53">
        <f t="shared" si="22"/>
        <v>0</v>
      </c>
      <c r="Y94" s="53">
        <f t="shared" si="22"/>
        <v>0</v>
      </c>
      <c r="Z94" s="53">
        <f t="shared" si="22"/>
        <v>0</v>
      </c>
      <c r="AA94" s="53">
        <f t="shared" si="22"/>
        <v>0</v>
      </c>
      <c r="AB94" s="53">
        <f t="shared" si="22"/>
        <v>0</v>
      </c>
      <c r="AC94" s="53">
        <f t="shared" si="22"/>
        <v>0</v>
      </c>
      <c r="AD94" s="53">
        <f t="shared" si="22"/>
        <v>0</v>
      </c>
      <c r="AE94" s="53">
        <f t="shared" si="22"/>
        <v>0</v>
      </c>
      <c r="AF94" s="53">
        <f t="shared" si="22"/>
        <v>0</v>
      </c>
      <c r="AG94" s="53">
        <f t="shared" si="22"/>
        <v>0</v>
      </c>
      <c r="AH94" s="53">
        <f t="shared" si="22"/>
        <v>0</v>
      </c>
      <c r="AI94" s="53">
        <f t="shared" si="22"/>
        <v>0</v>
      </c>
      <c r="AJ94" s="53">
        <f t="shared" si="22"/>
        <v>0</v>
      </c>
      <c r="AK94" s="53">
        <f t="shared" si="23"/>
        <v>0</v>
      </c>
    </row>
    <row r="95" spans="5:37" ht="13.5" hidden="1" customHeight="1">
      <c r="E95" s="139" t="s">
        <v>57</v>
      </c>
      <c r="F95" s="53">
        <f t="shared" si="22"/>
        <v>0</v>
      </c>
      <c r="G95" s="53">
        <f t="shared" si="22"/>
        <v>0</v>
      </c>
      <c r="H95" s="53">
        <f t="shared" si="22"/>
        <v>0</v>
      </c>
      <c r="I95" s="53">
        <f t="shared" si="22"/>
        <v>0</v>
      </c>
      <c r="J95" s="53">
        <f t="shared" si="22"/>
        <v>0</v>
      </c>
      <c r="K95" s="53">
        <f t="shared" si="22"/>
        <v>0</v>
      </c>
      <c r="L95" s="53">
        <f t="shared" si="22"/>
        <v>0</v>
      </c>
      <c r="M95" s="53">
        <f t="shared" si="22"/>
        <v>0</v>
      </c>
      <c r="N95" s="53">
        <f t="shared" si="22"/>
        <v>0</v>
      </c>
      <c r="O95" s="53">
        <f t="shared" si="22"/>
        <v>0</v>
      </c>
      <c r="P95" s="53">
        <f t="shared" si="22"/>
        <v>0</v>
      </c>
      <c r="Q95" s="53">
        <f t="shared" si="22"/>
        <v>0</v>
      </c>
      <c r="R95" s="53">
        <f t="shared" si="22"/>
        <v>0</v>
      </c>
      <c r="S95" s="53">
        <f t="shared" si="22"/>
        <v>0</v>
      </c>
      <c r="T95" s="53">
        <f t="shared" si="22"/>
        <v>0</v>
      </c>
      <c r="U95" s="53">
        <f t="shared" si="22"/>
        <v>0</v>
      </c>
      <c r="V95" s="53">
        <f t="shared" si="22"/>
        <v>0</v>
      </c>
      <c r="W95" s="53">
        <f t="shared" si="22"/>
        <v>0</v>
      </c>
      <c r="X95" s="53">
        <f t="shared" si="22"/>
        <v>0</v>
      </c>
      <c r="Y95" s="53">
        <f t="shared" si="22"/>
        <v>0</v>
      </c>
      <c r="Z95" s="53">
        <f t="shared" si="22"/>
        <v>0</v>
      </c>
      <c r="AA95" s="53">
        <f t="shared" si="22"/>
        <v>0</v>
      </c>
      <c r="AB95" s="53">
        <f t="shared" si="22"/>
        <v>0</v>
      </c>
      <c r="AC95" s="53">
        <f t="shared" si="22"/>
        <v>0</v>
      </c>
      <c r="AD95" s="53">
        <f t="shared" si="22"/>
        <v>0</v>
      </c>
      <c r="AE95" s="53">
        <f t="shared" si="22"/>
        <v>0</v>
      </c>
      <c r="AF95" s="53">
        <f t="shared" si="22"/>
        <v>0</v>
      </c>
      <c r="AG95" s="53">
        <f t="shared" si="22"/>
        <v>0</v>
      </c>
      <c r="AH95" s="53">
        <f t="shared" si="22"/>
        <v>0</v>
      </c>
      <c r="AI95" s="53">
        <f t="shared" si="22"/>
        <v>0</v>
      </c>
      <c r="AJ95" s="53">
        <f t="shared" si="22"/>
        <v>0</v>
      </c>
      <c r="AK95" s="53">
        <f t="shared" si="23"/>
        <v>0</v>
      </c>
    </row>
    <row r="96" spans="5:37" ht="13.5" hidden="1" customHeight="1">
      <c r="E96" s="139" t="s">
        <v>58</v>
      </c>
      <c r="F96" s="53">
        <f t="shared" si="22"/>
        <v>0</v>
      </c>
      <c r="G96" s="53">
        <f t="shared" si="22"/>
        <v>0</v>
      </c>
      <c r="H96" s="53">
        <f t="shared" si="22"/>
        <v>0</v>
      </c>
      <c r="I96" s="53">
        <f t="shared" si="22"/>
        <v>0</v>
      </c>
      <c r="J96" s="53">
        <f t="shared" si="22"/>
        <v>0</v>
      </c>
      <c r="K96" s="53">
        <f t="shared" si="22"/>
        <v>0</v>
      </c>
      <c r="L96" s="53">
        <f t="shared" si="22"/>
        <v>0</v>
      </c>
      <c r="M96" s="53">
        <f t="shared" si="22"/>
        <v>0</v>
      </c>
      <c r="N96" s="53">
        <f t="shared" si="22"/>
        <v>0</v>
      </c>
      <c r="O96" s="53">
        <f t="shared" si="22"/>
        <v>0</v>
      </c>
      <c r="P96" s="53">
        <f t="shared" si="22"/>
        <v>0</v>
      </c>
      <c r="Q96" s="53">
        <f t="shared" si="22"/>
        <v>0</v>
      </c>
      <c r="R96" s="53">
        <f t="shared" si="22"/>
        <v>0</v>
      </c>
      <c r="S96" s="53">
        <f t="shared" si="22"/>
        <v>0</v>
      </c>
      <c r="T96" s="53">
        <f t="shared" si="22"/>
        <v>0</v>
      </c>
      <c r="U96" s="53">
        <f t="shared" si="22"/>
        <v>0</v>
      </c>
      <c r="V96" s="53">
        <f t="shared" si="22"/>
        <v>0</v>
      </c>
      <c r="W96" s="53">
        <f t="shared" si="22"/>
        <v>0</v>
      </c>
      <c r="X96" s="53">
        <f t="shared" si="22"/>
        <v>0</v>
      </c>
      <c r="Y96" s="53">
        <f t="shared" si="22"/>
        <v>0</v>
      </c>
      <c r="Z96" s="53">
        <f t="shared" si="22"/>
        <v>0</v>
      </c>
      <c r="AA96" s="53">
        <f t="shared" si="22"/>
        <v>0</v>
      </c>
      <c r="AB96" s="53">
        <f t="shared" si="22"/>
        <v>0</v>
      </c>
      <c r="AC96" s="53">
        <f t="shared" si="22"/>
        <v>0</v>
      </c>
      <c r="AD96" s="53">
        <f t="shared" si="22"/>
        <v>0</v>
      </c>
      <c r="AE96" s="53">
        <f t="shared" si="22"/>
        <v>0</v>
      </c>
      <c r="AF96" s="53">
        <f t="shared" si="22"/>
        <v>0</v>
      </c>
      <c r="AG96" s="53">
        <f t="shared" si="22"/>
        <v>0</v>
      </c>
      <c r="AH96" s="53">
        <f t="shared" si="22"/>
        <v>0</v>
      </c>
      <c r="AI96" s="53">
        <f t="shared" si="22"/>
        <v>0</v>
      </c>
      <c r="AJ96" s="53">
        <f t="shared" si="22"/>
        <v>0</v>
      </c>
      <c r="AK96" s="53">
        <f t="shared" si="23"/>
        <v>0</v>
      </c>
    </row>
    <row r="97" spans="5:37" ht="13.5" hidden="1" customHeight="1">
      <c r="E97" s="139" t="s">
        <v>59</v>
      </c>
      <c r="F97" s="53">
        <f t="shared" si="22"/>
        <v>0</v>
      </c>
      <c r="G97" s="53">
        <f t="shared" si="22"/>
        <v>0</v>
      </c>
      <c r="H97" s="53">
        <f t="shared" si="22"/>
        <v>0</v>
      </c>
      <c r="I97" s="53">
        <f t="shared" si="22"/>
        <v>0</v>
      </c>
      <c r="J97" s="53">
        <f t="shared" si="22"/>
        <v>0</v>
      </c>
      <c r="K97" s="53">
        <f t="shared" si="22"/>
        <v>0</v>
      </c>
      <c r="L97" s="53">
        <f t="shared" si="22"/>
        <v>0</v>
      </c>
      <c r="M97" s="53">
        <f t="shared" si="22"/>
        <v>0</v>
      </c>
      <c r="N97" s="53">
        <f t="shared" si="22"/>
        <v>0</v>
      </c>
      <c r="O97" s="53">
        <f t="shared" si="22"/>
        <v>0</v>
      </c>
      <c r="P97" s="53">
        <f t="shared" si="22"/>
        <v>0</v>
      </c>
      <c r="Q97" s="53">
        <f t="shared" si="22"/>
        <v>0</v>
      </c>
      <c r="R97" s="53">
        <f t="shared" si="22"/>
        <v>0</v>
      </c>
      <c r="S97" s="53">
        <f t="shared" si="22"/>
        <v>0</v>
      </c>
      <c r="T97" s="53">
        <f t="shared" si="22"/>
        <v>0</v>
      </c>
      <c r="U97" s="53">
        <f t="shared" si="22"/>
        <v>0</v>
      </c>
      <c r="V97" s="53">
        <f t="shared" si="22"/>
        <v>0</v>
      </c>
      <c r="W97" s="53">
        <f t="shared" si="22"/>
        <v>0</v>
      </c>
      <c r="X97" s="53">
        <f t="shared" si="22"/>
        <v>0</v>
      </c>
      <c r="Y97" s="53">
        <f t="shared" si="22"/>
        <v>0</v>
      </c>
      <c r="Z97" s="53">
        <f t="shared" si="22"/>
        <v>0</v>
      </c>
      <c r="AA97" s="53">
        <f t="shared" si="22"/>
        <v>0</v>
      </c>
      <c r="AB97" s="53">
        <f t="shared" si="22"/>
        <v>0</v>
      </c>
      <c r="AC97" s="53">
        <f t="shared" si="22"/>
        <v>0</v>
      </c>
      <c r="AD97" s="53">
        <f t="shared" si="22"/>
        <v>0</v>
      </c>
      <c r="AE97" s="53">
        <f t="shared" si="22"/>
        <v>0</v>
      </c>
      <c r="AF97" s="53">
        <f t="shared" si="22"/>
        <v>0</v>
      </c>
      <c r="AG97" s="53">
        <f t="shared" si="22"/>
        <v>0</v>
      </c>
      <c r="AH97" s="53">
        <f t="shared" si="22"/>
        <v>0</v>
      </c>
      <c r="AI97" s="53">
        <f t="shared" si="22"/>
        <v>0</v>
      </c>
      <c r="AJ97" s="53">
        <f t="shared" si="22"/>
        <v>0</v>
      </c>
      <c r="AK97" s="53">
        <f t="shared" si="23"/>
        <v>0</v>
      </c>
    </row>
    <row r="98" spans="5:37" ht="13.5" hidden="1" customHeight="1">
      <c r="E98" s="139" t="s">
        <v>60</v>
      </c>
      <c r="F98" s="53">
        <f t="shared" si="22"/>
        <v>0</v>
      </c>
      <c r="G98" s="53">
        <f t="shared" si="22"/>
        <v>0</v>
      </c>
      <c r="H98" s="53">
        <f t="shared" si="22"/>
        <v>0</v>
      </c>
      <c r="I98" s="53">
        <f t="shared" si="22"/>
        <v>0</v>
      </c>
      <c r="J98" s="53">
        <f t="shared" si="22"/>
        <v>0</v>
      </c>
      <c r="K98" s="53">
        <f t="shared" si="22"/>
        <v>0</v>
      </c>
      <c r="L98" s="53">
        <f t="shared" si="22"/>
        <v>0</v>
      </c>
      <c r="M98" s="53">
        <f t="shared" si="22"/>
        <v>0</v>
      </c>
      <c r="N98" s="53">
        <f t="shared" si="22"/>
        <v>0</v>
      </c>
      <c r="O98" s="53">
        <f t="shared" si="22"/>
        <v>0</v>
      </c>
      <c r="P98" s="53">
        <f t="shared" si="22"/>
        <v>0</v>
      </c>
      <c r="Q98" s="53">
        <f t="shared" si="22"/>
        <v>0</v>
      </c>
      <c r="R98" s="53">
        <f t="shared" si="22"/>
        <v>0</v>
      </c>
      <c r="S98" s="53">
        <f t="shared" si="22"/>
        <v>0</v>
      </c>
      <c r="T98" s="53">
        <f t="shared" si="22"/>
        <v>0</v>
      </c>
      <c r="U98" s="53">
        <f t="shared" si="22"/>
        <v>0</v>
      </c>
      <c r="V98" s="53">
        <f t="shared" si="22"/>
        <v>0</v>
      </c>
      <c r="W98" s="53">
        <f t="shared" si="22"/>
        <v>0</v>
      </c>
      <c r="X98" s="53">
        <f t="shared" si="22"/>
        <v>0</v>
      </c>
      <c r="Y98" s="53">
        <f t="shared" si="22"/>
        <v>0</v>
      </c>
      <c r="Z98" s="53">
        <f t="shared" si="22"/>
        <v>0</v>
      </c>
      <c r="AA98" s="53">
        <f t="shared" si="22"/>
        <v>0</v>
      </c>
      <c r="AB98" s="53">
        <f t="shared" si="22"/>
        <v>0</v>
      </c>
      <c r="AC98" s="53">
        <f t="shared" si="22"/>
        <v>0</v>
      </c>
      <c r="AD98" s="53">
        <f t="shared" si="22"/>
        <v>0</v>
      </c>
      <c r="AE98" s="53">
        <f t="shared" si="22"/>
        <v>0</v>
      </c>
      <c r="AF98" s="53">
        <f t="shared" si="22"/>
        <v>0</v>
      </c>
      <c r="AG98" s="53">
        <f t="shared" si="22"/>
        <v>0</v>
      </c>
      <c r="AH98" s="53">
        <f t="shared" si="22"/>
        <v>0</v>
      </c>
      <c r="AI98" s="53">
        <f t="shared" si="22"/>
        <v>0</v>
      </c>
      <c r="AJ98" s="53">
        <f t="shared" si="22"/>
        <v>0</v>
      </c>
      <c r="AK98" s="53">
        <f t="shared" si="23"/>
        <v>0</v>
      </c>
    </row>
    <row r="99" spans="5:37" ht="13.5" hidden="1" customHeight="1">
      <c r="E99" s="139" t="s">
        <v>61</v>
      </c>
      <c r="F99" s="53">
        <f t="shared" ref="F99:AJ106" si="24">IF(COUNTIF(G$11:G$30,$E99)=0,0,1)</f>
        <v>0</v>
      </c>
      <c r="G99" s="53">
        <f t="shared" si="24"/>
        <v>0</v>
      </c>
      <c r="H99" s="53">
        <f t="shared" si="24"/>
        <v>0</v>
      </c>
      <c r="I99" s="53">
        <f t="shared" si="24"/>
        <v>0</v>
      </c>
      <c r="J99" s="53">
        <f t="shared" si="24"/>
        <v>0</v>
      </c>
      <c r="K99" s="53">
        <f t="shared" si="24"/>
        <v>0</v>
      </c>
      <c r="L99" s="53">
        <f t="shared" si="24"/>
        <v>0</v>
      </c>
      <c r="M99" s="53">
        <f t="shared" si="24"/>
        <v>0</v>
      </c>
      <c r="N99" s="53">
        <f t="shared" si="24"/>
        <v>0</v>
      </c>
      <c r="O99" s="53">
        <f t="shared" si="24"/>
        <v>0</v>
      </c>
      <c r="P99" s="53">
        <f t="shared" si="24"/>
        <v>0</v>
      </c>
      <c r="Q99" s="53">
        <f t="shared" si="24"/>
        <v>0</v>
      </c>
      <c r="R99" s="53">
        <f t="shared" si="24"/>
        <v>0</v>
      </c>
      <c r="S99" s="53">
        <f t="shared" si="24"/>
        <v>0</v>
      </c>
      <c r="T99" s="53">
        <f t="shared" si="24"/>
        <v>0</v>
      </c>
      <c r="U99" s="53">
        <f t="shared" si="24"/>
        <v>0</v>
      </c>
      <c r="V99" s="53">
        <f t="shared" si="24"/>
        <v>0</v>
      </c>
      <c r="W99" s="53">
        <f t="shared" si="24"/>
        <v>0</v>
      </c>
      <c r="X99" s="53">
        <f t="shared" si="24"/>
        <v>0</v>
      </c>
      <c r="Y99" s="53">
        <f t="shared" si="24"/>
        <v>0</v>
      </c>
      <c r="Z99" s="53">
        <f t="shared" si="24"/>
        <v>0</v>
      </c>
      <c r="AA99" s="53">
        <f t="shared" si="24"/>
        <v>0</v>
      </c>
      <c r="AB99" s="53">
        <f t="shared" si="24"/>
        <v>0</v>
      </c>
      <c r="AC99" s="53">
        <f t="shared" si="24"/>
        <v>0</v>
      </c>
      <c r="AD99" s="53">
        <f t="shared" si="24"/>
        <v>0</v>
      </c>
      <c r="AE99" s="53">
        <f t="shared" si="24"/>
        <v>0</v>
      </c>
      <c r="AF99" s="53">
        <f t="shared" si="24"/>
        <v>0</v>
      </c>
      <c r="AG99" s="53">
        <f t="shared" si="24"/>
        <v>0</v>
      </c>
      <c r="AH99" s="53">
        <f t="shared" si="24"/>
        <v>0</v>
      </c>
      <c r="AI99" s="53">
        <f t="shared" si="24"/>
        <v>0</v>
      </c>
      <c r="AJ99" s="53">
        <f t="shared" si="24"/>
        <v>0</v>
      </c>
      <c r="AK99" s="53">
        <f>COUNTIF(F99:AJ99,1)</f>
        <v>0</v>
      </c>
    </row>
    <row r="100" spans="5:37" ht="13.5" hidden="1" customHeight="1">
      <c r="E100" s="139" t="s">
        <v>62</v>
      </c>
      <c r="F100" s="53">
        <f t="shared" si="24"/>
        <v>0</v>
      </c>
      <c r="G100" s="53">
        <f t="shared" si="24"/>
        <v>0</v>
      </c>
      <c r="H100" s="53">
        <f t="shared" si="24"/>
        <v>0</v>
      </c>
      <c r="I100" s="53">
        <f t="shared" si="24"/>
        <v>0</v>
      </c>
      <c r="J100" s="53">
        <f t="shared" si="24"/>
        <v>0</v>
      </c>
      <c r="K100" s="53">
        <f t="shared" si="24"/>
        <v>0</v>
      </c>
      <c r="L100" s="53">
        <f t="shared" si="24"/>
        <v>0</v>
      </c>
      <c r="M100" s="53">
        <f t="shared" si="24"/>
        <v>0</v>
      </c>
      <c r="N100" s="53">
        <f t="shared" si="24"/>
        <v>0</v>
      </c>
      <c r="O100" s="53">
        <f t="shared" si="24"/>
        <v>0</v>
      </c>
      <c r="P100" s="53">
        <f t="shared" si="24"/>
        <v>0</v>
      </c>
      <c r="Q100" s="53">
        <f t="shared" si="24"/>
        <v>0</v>
      </c>
      <c r="R100" s="53">
        <f t="shared" si="24"/>
        <v>0</v>
      </c>
      <c r="S100" s="53">
        <f t="shared" si="24"/>
        <v>0</v>
      </c>
      <c r="T100" s="53">
        <f t="shared" si="24"/>
        <v>0</v>
      </c>
      <c r="U100" s="53">
        <f t="shared" si="24"/>
        <v>0</v>
      </c>
      <c r="V100" s="53">
        <f t="shared" si="24"/>
        <v>0</v>
      </c>
      <c r="W100" s="53">
        <f t="shared" si="24"/>
        <v>0</v>
      </c>
      <c r="X100" s="53">
        <f t="shared" si="24"/>
        <v>0</v>
      </c>
      <c r="Y100" s="53">
        <f t="shared" si="24"/>
        <v>0</v>
      </c>
      <c r="Z100" s="53">
        <f t="shared" si="24"/>
        <v>0</v>
      </c>
      <c r="AA100" s="53">
        <f t="shared" si="24"/>
        <v>0</v>
      </c>
      <c r="AB100" s="53">
        <f t="shared" si="24"/>
        <v>0</v>
      </c>
      <c r="AC100" s="53">
        <f t="shared" si="24"/>
        <v>0</v>
      </c>
      <c r="AD100" s="53">
        <f t="shared" si="24"/>
        <v>0</v>
      </c>
      <c r="AE100" s="53">
        <f t="shared" si="24"/>
        <v>0</v>
      </c>
      <c r="AF100" s="53">
        <f t="shared" si="24"/>
        <v>0</v>
      </c>
      <c r="AG100" s="53">
        <f t="shared" si="24"/>
        <v>0</v>
      </c>
      <c r="AH100" s="53">
        <f t="shared" si="24"/>
        <v>0</v>
      </c>
      <c r="AI100" s="53">
        <f t="shared" si="24"/>
        <v>0</v>
      </c>
      <c r="AJ100" s="53">
        <f t="shared" si="24"/>
        <v>0</v>
      </c>
      <c r="AK100" s="53">
        <f>COUNTIF(F100:AJ100,1)</f>
        <v>0</v>
      </c>
    </row>
    <row r="101" spans="5:37" ht="13.5" hidden="1" customHeight="1">
      <c r="E101" s="139" t="s">
        <v>63</v>
      </c>
      <c r="F101" s="53">
        <f t="shared" si="24"/>
        <v>0</v>
      </c>
      <c r="G101" s="53">
        <f t="shared" si="24"/>
        <v>0</v>
      </c>
      <c r="H101" s="53">
        <f t="shared" si="24"/>
        <v>0</v>
      </c>
      <c r="I101" s="53">
        <f t="shared" si="24"/>
        <v>0</v>
      </c>
      <c r="J101" s="53">
        <f t="shared" si="24"/>
        <v>0</v>
      </c>
      <c r="K101" s="53">
        <f t="shared" si="24"/>
        <v>0</v>
      </c>
      <c r="L101" s="53">
        <f t="shared" si="24"/>
        <v>0</v>
      </c>
      <c r="M101" s="53">
        <f t="shared" si="24"/>
        <v>0</v>
      </c>
      <c r="N101" s="53">
        <f t="shared" si="24"/>
        <v>0</v>
      </c>
      <c r="O101" s="53">
        <f t="shared" si="24"/>
        <v>0</v>
      </c>
      <c r="P101" s="53">
        <f t="shared" si="24"/>
        <v>0</v>
      </c>
      <c r="Q101" s="53">
        <f t="shared" si="24"/>
        <v>0</v>
      </c>
      <c r="R101" s="53">
        <f t="shared" si="24"/>
        <v>0</v>
      </c>
      <c r="S101" s="53">
        <f t="shared" si="24"/>
        <v>0</v>
      </c>
      <c r="T101" s="53">
        <f t="shared" si="24"/>
        <v>0</v>
      </c>
      <c r="U101" s="53">
        <f t="shared" si="24"/>
        <v>0</v>
      </c>
      <c r="V101" s="53">
        <f t="shared" si="24"/>
        <v>0</v>
      </c>
      <c r="W101" s="53">
        <f t="shared" si="24"/>
        <v>0</v>
      </c>
      <c r="X101" s="53">
        <f t="shared" si="24"/>
        <v>0</v>
      </c>
      <c r="Y101" s="53">
        <f t="shared" si="24"/>
        <v>0</v>
      </c>
      <c r="Z101" s="53">
        <f t="shared" si="24"/>
        <v>0</v>
      </c>
      <c r="AA101" s="53">
        <f t="shared" si="24"/>
        <v>0</v>
      </c>
      <c r="AB101" s="53">
        <f t="shared" si="24"/>
        <v>0</v>
      </c>
      <c r="AC101" s="53">
        <f t="shared" si="24"/>
        <v>0</v>
      </c>
      <c r="AD101" s="53">
        <f t="shared" si="24"/>
        <v>0</v>
      </c>
      <c r="AE101" s="53">
        <f t="shared" si="24"/>
        <v>0</v>
      </c>
      <c r="AF101" s="53">
        <f t="shared" si="24"/>
        <v>0</v>
      </c>
      <c r="AG101" s="53">
        <f t="shared" si="24"/>
        <v>0</v>
      </c>
      <c r="AH101" s="53">
        <f t="shared" si="24"/>
        <v>0</v>
      </c>
      <c r="AI101" s="53">
        <f t="shared" si="24"/>
        <v>0</v>
      </c>
      <c r="AJ101" s="53">
        <f t="shared" si="24"/>
        <v>0</v>
      </c>
      <c r="AK101" s="53">
        <f>COUNTIF(F101:AJ101,1)</f>
        <v>0</v>
      </c>
    </row>
    <row r="102" spans="5:37" ht="13.5" hidden="1" customHeight="1">
      <c r="E102" s="139" t="s">
        <v>64</v>
      </c>
      <c r="F102" s="53">
        <f t="shared" si="24"/>
        <v>0</v>
      </c>
      <c r="G102" s="53">
        <f t="shared" si="24"/>
        <v>0</v>
      </c>
      <c r="H102" s="53">
        <f t="shared" si="24"/>
        <v>0</v>
      </c>
      <c r="I102" s="53">
        <f t="shared" si="24"/>
        <v>0</v>
      </c>
      <c r="J102" s="53">
        <f t="shared" si="24"/>
        <v>0</v>
      </c>
      <c r="K102" s="53">
        <f t="shared" si="24"/>
        <v>0</v>
      </c>
      <c r="L102" s="53">
        <f t="shared" si="24"/>
        <v>0</v>
      </c>
      <c r="M102" s="53">
        <f t="shared" si="24"/>
        <v>0</v>
      </c>
      <c r="N102" s="53">
        <f t="shared" si="24"/>
        <v>0</v>
      </c>
      <c r="O102" s="53">
        <f t="shared" si="24"/>
        <v>0</v>
      </c>
      <c r="P102" s="53">
        <f t="shared" si="24"/>
        <v>0</v>
      </c>
      <c r="Q102" s="53">
        <f t="shared" si="24"/>
        <v>0</v>
      </c>
      <c r="R102" s="53">
        <f t="shared" si="24"/>
        <v>0</v>
      </c>
      <c r="S102" s="53">
        <f t="shared" si="24"/>
        <v>0</v>
      </c>
      <c r="T102" s="53">
        <f t="shared" si="24"/>
        <v>0</v>
      </c>
      <c r="U102" s="53">
        <f t="shared" si="24"/>
        <v>0</v>
      </c>
      <c r="V102" s="53">
        <f t="shared" si="24"/>
        <v>0</v>
      </c>
      <c r="W102" s="53">
        <f t="shared" si="24"/>
        <v>0</v>
      </c>
      <c r="X102" s="53">
        <f t="shared" si="24"/>
        <v>0</v>
      </c>
      <c r="Y102" s="53">
        <f t="shared" si="24"/>
        <v>0</v>
      </c>
      <c r="Z102" s="53">
        <f t="shared" si="24"/>
        <v>0</v>
      </c>
      <c r="AA102" s="53">
        <f t="shared" si="24"/>
        <v>0</v>
      </c>
      <c r="AB102" s="53">
        <f t="shared" si="24"/>
        <v>0</v>
      </c>
      <c r="AC102" s="53">
        <f t="shared" si="24"/>
        <v>0</v>
      </c>
      <c r="AD102" s="53">
        <f t="shared" si="24"/>
        <v>0</v>
      </c>
      <c r="AE102" s="53">
        <f t="shared" si="24"/>
        <v>0</v>
      </c>
      <c r="AF102" s="53">
        <f t="shared" si="24"/>
        <v>0</v>
      </c>
      <c r="AG102" s="53">
        <f t="shared" si="24"/>
        <v>0</v>
      </c>
      <c r="AH102" s="53">
        <f t="shared" si="24"/>
        <v>0</v>
      </c>
      <c r="AI102" s="53">
        <f t="shared" si="24"/>
        <v>0</v>
      </c>
      <c r="AJ102" s="53">
        <f t="shared" si="24"/>
        <v>0</v>
      </c>
      <c r="AK102" s="53">
        <f>COUNTIF(F102:AJ102,1)</f>
        <v>0</v>
      </c>
    </row>
    <row r="103" spans="5:37" ht="13.5" hidden="1" customHeight="1">
      <c r="E103" s="139" t="s">
        <v>65</v>
      </c>
      <c r="F103" s="53">
        <f t="shared" si="24"/>
        <v>0</v>
      </c>
      <c r="G103" s="53">
        <f t="shared" si="24"/>
        <v>0</v>
      </c>
      <c r="H103" s="53">
        <f t="shared" si="24"/>
        <v>0</v>
      </c>
      <c r="I103" s="53">
        <f t="shared" si="24"/>
        <v>0</v>
      </c>
      <c r="J103" s="53">
        <f t="shared" si="24"/>
        <v>0</v>
      </c>
      <c r="K103" s="53">
        <f t="shared" si="24"/>
        <v>0</v>
      </c>
      <c r="L103" s="53">
        <f t="shared" si="24"/>
        <v>0</v>
      </c>
      <c r="M103" s="53">
        <f t="shared" si="24"/>
        <v>0</v>
      </c>
      <c r="N103" s="53">
        <f t="shared" si="24"/>
        <v>0</v>
      </c>
      <c r="O103" s="53">
        <f t="shared" si="24"/>
        <v>0</v>
      </c>
      <c r="P103" s="53">
        <f t="shared" si="24"/>
        <v>0</v>
      </c>
      <c r="Q103" s="53">
        <f t="shared" si="24"/>
        <v>0</v>
      </c>
      <c r="R103" s="53">
        <f t="shared" si="24"/>
        <v>0</v>
      </c>
      <c r="S103" s="53">
        <f t="shared" si="24"/>
        <v>0</v>
      </c>
      <c r="T103" s="53">
        <f t="shared" si="24"/>
        <v>0</v>
      </c>
      <c r="U103" s="53">
        <f t="shared" si="24"/>
        <v>0</v>
      </c>
      <c r="V103" s="53">
        <f t="shared" si="24"/>
        <v>0</v>
      </c>
      <c r="W103" s="53">
        <f t="shared" si="24"/>
        <v>0</v>
      </c>
      <c r="X103" s="53">
        <f t="shared" si="24"/>
        <v>0</v>
      </c>
      <c r="Y103" s="53">
        <f t="shared" si="24"/>
        <v>0</v>
      </c>
      <c r="Z103" s="53">
        <f t="shared" si="24"/>
        <v>0</v>
      </c>
      <c r="AA103" s="53">
        <f t="shared" si="24"/>
        <v>0</v>
      </c>
      <c r="AB103" s="53">
        <f t="shared" si="24"/>
        <v>0</v>
      </c>
      <c r="AC103" s="53">
        <f t="shared" si="24"/>
        <v>0</v>
      </c>
      <c r="AD103" s="53">
        <f t="shared" si="24"/>
        <v>0</v>
      </c>
      <c r="AE103" s="53">
        <f t="shared" si="24"/>
        <v>0</v>
      </c>
      <c r="AF103" s="53">
        <f t="shared" si="24"/>
        <v>0</v>
      </c>
      <c r="AG103" s="53">
        <f t="shared" si="24"/>
        <v>0</v>
      </c>
      <c r="AH103" s="53">
        <f t="shared" si="24"/>
        <v>0</v>
      </c>
      <c r="AI103" s="53">
        <f t="shared" si="24"/>
        <v>0</v>
      </c>
      <c r="AJ103" s="53">
        <f t="shared" si="24"/>
        <v>0</v>
      </c>
      <c r="AK103" s="53">
        <f>COUNTIF(F103:AJ103,1)</f>
        <v>0</v>
      </c>
    </row>
    <row r="104" spans="5:37" ht="13.5" hidden="1" customHeight="1">
      <c r="E104" s="139" t="s">
        <v>66</v>
      </c>
      <c r="F104" s="53">
        <f t="shared" si="24"/>
        <v>0</v>
      </c>
      <c r="G104" s="53">
        <f t="shared" si="24"/>
        <v>0</v>
      </c>
      <c r="H104" s="53">
        <f t="shared" si="24"/>
        <v>0</v>
      </c>
      <c r="I104" s="53">
        <f t="shared" si="24"/>
        <v>0</v>
      </c>
      <c r="J104" s="53">
        <f t="shared" si="24"/>
        <v>0</v>
      </c>
      <c r="K104" s="53">
        <f t="shared" si="24"/>
        <v>0</v>
      </c>
      <c r="L104" s="53">
        <f t="shared" si="24"/>
        <v>0</v>
      </c>
      <c r="M104" s="53">
        <f t="shared" si="24"/>
        <v>0</v>
      </c>
      <c r="N104" s="53">
        <f t="shared" si="24"/>
        <v>0</v>
      </c>
      <c r="O104" s="53">
        <f t="shared" si="24"/>
        <v>0</v>
      </c>
      <c r="P104" s="53">
        <f t="shared" si="24"/>
        <v>0</v>
      </c>
      <c r="Q104" s="53">
        <f t="shared" si="24"/>
        <v>0</v>
      </c>
      <c r="R104" s="53">
        <f t="shared" si="24"/>
        <v>0</v>
      </c>
      <c r="S104" s="53">
        <f t="shared" si="24"/>
        <v>0</v>
      </c>
      <c r="T104" s="53">
        <f t="shared" si="24"/>
        <v>0</v>
      </c>
      <c r="U104" s="53">
        <f t="shared" si="24"/>
        <v>0</v>
      </c>
      <c r="V104" s="53">
        <f t="shared" si="24"/>
        <v>0</v>
      </c>
      <c r="W104" s="53">
        <f t="shared" si="24"/>
        <v>0</v>
      </c>
      <c r="X104" s="53">
        <f t="shared" si="24"/>
        <v>0</v>
      </c>
      <c r="Y104" s="53">
        <f t="shared" si="24"/>
        <v>0</v>
      </c>
      <c r="Z104" s="53">
        <f t="shared" si="24"/>
        <v>0</v>
      </c>
      <c r="AA104" s="53">
        <f t="shared" si="24"/>
        <v>0</v>
      </c>
      <c r="AB104" s="53">
        <f t="shared" si="24"/>
        <v>0</v>
      </c>
      <c r="AC104" s="53">
        <f t="shared" si="24"/>
        <v>0</v>
      </c>
      <c r="AD104" s="53">
        <f t="shared" si="24"/>
        <v>0</v>
      </c>
      <c r="AE104" s="53">
        <f t="shared" si="24"/>
        <v>0</v>
      </c>
      <c r="AF104" s="53">
        <f t="shared" si="24"/>
        <v>0</v>
      </c>
      <c r="AG104" s="53">
        <f t="shared" si="24"/>
        <v>0</v>
      </c>
      <c r="AH104" s="53">
        <f t="shared" si="24"/>
        <v>0</v>
      </c>
      <c r="AI104" s="53">
        <f t="shared" si="24"/>
        <v>0</v>
      </c>
      <c r="AJ104" s="53">
        <f t="shared" si="24"/>
        <v>0</v>
      </c>
      <c r="AK104" s="53">
        <f t="shared" si="23"/>
        <v>0</v>
      </c>
    </row>
    <row r="105" spans="5:37" ht="13.5" hidden="1" customHeight="1">
      <c r="E105" s="139" t="s">
        <v>67</v>
      </c>
      <c r="F105" s="53">
        <f t="shared" si="24"/>
        <v>0</v>
      </c>
      <c r="G105" s="53">
        <f t="shared" si="24"/>
        <v>0</v>
      </c>
      <c r="H105" s="53">
        <f t="shared" si="24"/>
        <v>0</v>
      </c>
      <c r="I105" s="53">
        <f t="shared" si="24"/>
        <v>0</v>
      </c>
      <c r="J105" s="53">
        <f t="shared" si="24"/>
        <v>0</v>
      </c>
      <c r="K105" s="53">
        <f t="shared" si="24"/>
        <v>0</v>
      </c>
      <c r="L105" s="53">
        <f t="shared" si="24"/>
        <v>0</v>
      </c>
      <c r="M105" s="53">
        <f t="shared" si="24"/>
        <v>0</v>
      </c>
      <c r="N105" s="53">
        <f t="shared" si="24"/>
        <v>0</v>
      </c>
      <c r="O105" s="53">
        <f t="shared" si="24"/>
        <v>0</v>
      </c>
      <c r="P105" s="53">
        <f t="shared" si="24"/>
        <v>0</v>
      </c>
      <c r="Q105" s="53">
        <f t="shared" si="24"/>
        <v>0</v>
      </c>
      <c r="R105" s="53">
        <f t="shared" si="24"/>
        <v>0</v>
      </c>
      <c r="S105" s="53">
        <f t="shared" si="24"/>
        <v>0</v>
      </c>
      <c r="T105" s="53">
        <f t="shared" si="24"/>
        <v>0</v>
      </c>
      <c r="U105" s="53">
        <f t="shared" si="24"/>
        <v>0</v>
      </c>
      <c r="V105" s="53">
        <f t="shared" si="24"/>
        <v>0</v>
      </c>
      <c r="W105" s="53">
        <f t="shared" si="24"/>
        <v>0</v>
      </c>
      <c r="X105" s="53">
        <f t="shared" si="24"/>
        <v>0</v>
      </c>
      <c r="Y105" s="53">
        <f t="shared" si="24"/>
        <v>0</v>
      </c>
      <c r="Z105" s="53">
        <f t="shared" si="24"/>
        <v>0</v>
      </c>
      <c r="AA105" s="53">
        <f t="shared" si="24"/>
        <v>0</v>
      </c>
      <c r="AB105" s="53">
        <f t="shared" si="24"/>
        <v>0</v>
      </c>
      <c r="AC105" s="53">
        <f t="shared" si="24"/>
        <v>0</v>
      </c>
      <c r="AD105" s="53">
        <f t="shared" si="24"/>
        <v>0</v>
      </c>
      <c r="AE105" s="53">
        <f t="shared" si="24"/>
        <v>0</v>
      </c>
      <c r="AF105" s="53">
        <f t="shared" si="24"/>
        <v>0</v>
      </c>
      <c r="AG105" s="53">
        <f t="shared" si="24"/>
        <v>0</v>
      </c>
      <c r="AH105" s="53">
        <f t="shared" si="24"/>
        <v>0</v>
      </c>
      <c r="AI105" s="53">
        <f t="shared" si="24"/>
        <v>0</v>
      </c>
      <c r="AJ105" s="53">
        <f t="shared" si="24"/>
        <v>0</v>
      </c>
      <c r="AK105" s="53">
        <f t="shared" si="23"/>
        <v>0</v>
      </c>
    </row>
    <row r="106" spans="5:37" ht="13.5" hidden="1" customHeight="1">
      <c r="E106" s="139" t="s">
        <v>68</v>
      </c>
      <c r="F106" s="53">
        <f t="shared" si="24"/>
        <v>0</v>
      </c>
      <c r="G106" s="53">
        <f t="shared" si="24"/>
        <v>0</v>
      </c>
      <c r="H106" s="53">
        <f t="shared" si="24"/>
        <v>0</v>
      </c>
      <c r="I106" s="53">
        <f t="shared" si="24"/>
        <v>0</v>
      </c>
      <c r="J106" s="53">
        <f t="shared" si="24"/>
        <v>0</v>
      </c>
      <c r="K106" s="53">
        <f t="shared" si="24"/>
        <v>0</v>
      </c>
      <c r="L106" s="53">
        <f t="shared" si="24"/>
        <v>0</v>
      </c>
      <c r="M106" s="53">
        <f t="shared" si="24"/>
        <v>0</v>
      </c>
      <c r="N106" s="53">
        <f t="shared" si="24"/>
        <v>0</v>
      </c>
      <c r="O106" s="53">
        <f t="shared" si="24"/>
        <v>0</v>
      </c>
      <c r="P106" s="53">
        <f t="shared" si="24"/>
        <v>0</v>
      </c>
      <c r="Q106" s="53">
        <f t="shared" si="24"/>
        <v>0</v>
      </c>
      <c r="R106" s="53">
        <f t="shared" si="24"/>
        <v>0</v>
      </c>
      <c r="S106" s="53">
        <f t="shared" si="24"/>
        <v>0</v>
      </c>
      <c r="T106" s="53">
        <f t="shared" si="24"/>
        <v>0</v>
      </c>
      <c r="U106" s="53">
        <f t="shared" si="24"/>
        <v>0</v>
      </c>
      <c r="V106" s="53">
        <f t="shared" si="24"/>
        <v>0</v>
      </c>
      <c r="W106" s="53">
        <f t="shared" si="24"/>
        <v>0</v>
      </c>
      <c r="X106" s="53">
        <f t="shared" si="24"/>
        <v>0</v>
      </c>
      <c r="Y106" s="53">
        <f t="shared" si="24"/>
        <v>0</v>
      </c>
      <c r="Z106" s="53">
        <f t="shared" si="24"/>
        <v>0</v>
      </c>
      <c r="AA106" s="53">
        <f t="shared" si="24"/>
        <v>0</v>
      </c>
      <c r="AB106" s="53">
        <f t="shared" si="24"/>
        <v>0</v>
      </c>
      <c r="AC106" s="53">
        <f t="shared" si="24"/>
        <v>0</v>
      </c>
      <c r="AD106" s="53">
        <f t="shared" si="24"/>
        <v>0</v>
      </c>
      <c r="AE106" s="53">
        <f t="shared" si="24"/>
        <v>0</v>
      </c>
      <c r="AF106" s="53">
        <f t="shared" si="24"/>
        <v>0</v>
      </c>
      <c r="AG106" s="53">
        <f t="shared" si="24"/>
        <v>0</v>
      </c>
      <c r="AH106" s="53">
        <f t="shared" si="24"/>
        <v>0</v>
      </c>
      <c r="AI106" s="53">
        <f t="shared" si="24"/>
        <v>0</v>
      </c>
      <c r="AJ106" s="53">
        <f t="shared" si="24"/>
        <v>0</v>
      </c>
      <c r="AK106" s="53">
        <f t="shared" si="23"/>
        <v>0</v>
      </c>
    </row>
    <row r="107" spans="5:37" ht="13.5" customHeight="1"/>
  </sheetData>
  <sheetProtection formatCells="0"/>
  <mergeCells count="478">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F49:BF50"/>
    <mergeCell ref="AS51:AS52"/>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D57:BD58"/>
    <mergeCell ref="BE57:BE58"/>
    <mergeCell ref="BF57:BF58"/>
    <mergeCell ref="AZ57:AZ58"/>
    <mergeCell ref="BA57:BA58"/>
    <mergeCell ref="BB57:BB58"/>
    <mergeCell ref="BC57:BC58"/>
    <mergeCell ref="BA55:BA56"/>
    <mergeCell ref="BB55:BB56"/>
    <mergeCell ref="BC55:BC56"/>
    <mergeCell ref="BD55:BD56"/>
    <mergeCell ref="BE55:BE56"/>
    <mergeCell ref="BF55:BF56"/>
    <mergeCell ref="BA53:BA54"/>
    <mergeCell ref="BB53:BB54"/>
    <mergeCell ref="BC53:BC54"/>
    <mergeCell ref="BD53:BD54"/>
    <mergeCell ref="BE53:BE54"/>
    <mergeCell ref="BF53:BF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F51:BF52"/>
    <mergeCell ref="AR63:AT63"/>
    <mergeCell ref="AR55:AT56"/>
    <mergeCell ref="AU55:AU56"/>
    <mergeCell ref="AV55:AV56"/>
    <mergeCell ref="AW55:AW56"/>
    <mergeCell ref="AX55:AX56"/>
    <mergeCell ref="AY55:AY56"/>
    <mergeCell ref="AZ55:AZ56"/>
    <mergeCell ref="AZ53:AZ54"/>
    <mergeCell ref="AR62:AT62"/>
  </mergeCells>
  <phoneticPr fontId="1"/>
  <conditionalFormatting sqref="B11:B30 E11:AJ30 F37:AJ49">
    <cfRule type="containsBlanks" dxfId="112" priority="22" stopIfTrue="1">
      <formula>LEN(TRIM(B11))=0</formula>
    </cfRule>
  </conditionalFormatting>
  <conditionalFormatting sqref="G33:AJ33">
    <cfRule type="containsBlanks" dxfId="111" priority="21" stopIfTrue="1">
      <formula>LEN(TRIM(G33))=0</formula>
    </cfRule>
  </conditionalFormatting>
  <conditionalFormatting sqref="G53:V53">
    <cfRule type="containsBlanks" dxfId="110" priority="20" stopIfTrue="1">
      <formula>LEN(TRIM(G53))=0</formula>
    </cfRule>
  </conditionalFormatting>
  <conditionalFormatting sqref="G36:AJ36 G7:AJ10">
    <cfRule type="expression" dxfId="109" priority="18" stopIfTrue="1">
      <formula>WEEKDAY(G7,1)=1</formula>
    </cfRule>
    <cfRule type="expression" dxfId="108" priority="19" stopIfTrue="1">
      <formula>WEEKDAY(G7,1)=7</formula>
    </cfRule>
  </conditionalFormatting>
  <conditionalFormatting sqref="AE5 AM5">
    <cfRule type="containsBlanks" dxfId="107" priority="17" stopIfTrue="1">
      <formula>LEN(TRIM(AE5))=0</formula>
    </cfRule>
  </conditionalFormatting>
  <conditionalFormatting sqref="AW1:AW2">
    <cfRule type="containsBlanks" dxfId="106" priority="15" stopIfTrue="1">
      <formula>LEN(TRIM(AW1))=0</formula>
    </cfRule>
  </conditionalFormatting>
  <conditionalFormatting sqref="AK11:AK30 AK37:AK49">
    <cfRule type="containsBlanks" dxfId="105" priority="14" stopIfTrue="1">
      <formula>LEN(TRIM(AK11))=0</formula>
    </cfRule>
  </conditionalFormatting>
  <conditionalFormatting sqref="AK33">
    <cfRule type="containsBlanks" dxfId="104" priority="13" stopIfTrue="1">
      <formula>LEN(TRIM(AK33))=0</formula>
    </cfRule>
  </conditionalFormatting>
  <conditionalFormatting sqref="AK36 AK7:AK10">
    <cfRule type="expression" dxfId="103" priority="11" stopIfTrue="1">
      <formula>WEEKDAY(AK7,1)=1</formula>
    </cfRule>
    <cfRule type="expression" dxfId="102" priority="12" stopIfTrue="1">
      <formula>WEEKDAY(AK7,1)=7</formula>
    </cfRule>
  </conditionalFormatting>
  <conditionalFormatting sqref="AS9:AS54 AU9:AU54">
    <cfRule type="containsBlanks" dxfId="101" priority="4">
      <formula>LEN(TRIM(AS9))=0</formula>
    </cfRule>
  </conditionalFormatting>
  <conditionalFormatting sqref="BE3:BF3 BE5:BF5">
    <cfRule type="containsBlanks" dxfId="100" priority="3">
      <formula>LEN(TRIM(BE3))=0</formula>
    </cfRule>
  </conditionalFormatting>
  <conditionalFormatting sqref="AV9:AV54 AX19:AX48 AZ9:AZ28 BB9:BB28 BD19:BE48 BF9:BF54">
    <cfRule type="containsBlanks" dxfId="99" priority="2">
      <formula>LEN(TRIM(AV9))=0</formula>
    </cfRule>
  </conditionalFormatting>
  <conditionalFormatting sqref="BC19:BC28">
    <cfRule type="containsBlanks" dxfId="7" priority="1" stopIfTrue="1">
      <formula>LEN(TRIM(BC19))=0</formula>
    </cfRule>
  </conditionalFormatting>
  <dataValidations count="5">
    <dataValidation type="list" allowBlank="1" showInputMessage="1" showErrorMessage="1" sqref="B11:B30">
      <formula1>"TR,FW1,FW2,FW3"</formula1>
    </dataValidation>
    <dataValidation type="whole" operator="lessThanOrEqual" allowBlank="1" showInputMessage="1" showErrorMessage="1" error="月当たりの上限額は２万円となります。_x000a_（男性研修生は対象外）" sqref="BE19:BE54 BE65562:BE65591 BE131098:BE131127 BE196634:BE196663 BE262170:BE262199 BE327706:BE327735 BE393242:BE393271 BE458778:BE458807 BE524314:BE524343 BE589850:BE589879 BE655386:BE655415 BE720922:BE720951 BE786458:BE786487 BE851994:BE852023 BE917530:BE917559 BE983066:BE983095">
      <formula1>20000</formula1>
    </dataValidation>
    <dataValidation type="list" allowBlank="1" showInputMessage="1" showErrorMessage="1" sqref="WWO983084:WXS983096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80:AK65592 KC65580:LG65592 TY65580:VC65592 ADU65580:AEY65592 ANQ65580:AOU65592 AXM65580:AYQ65592 BHI65580:BIM65592 BRE65580:BSI65592 CBA65580:CCE65592 CKW65580:CMA65592 CUS65580:CVW65592 DEO65580:DFS65592 DOK65580:DPO65592 DYG65580:DZK65592 EIC65580:EJG65592 ERY65580:ETC65592 FBU65580:FCY65592 FLQ65580:FMU65592 FVM65580:FWQ65592 GFI65580:GGM65592 GPE65580:GQI65592 GZA65580:HAE65592 HIW65580:HKA65592 HSS65580:HTW65592 ICO65580:IDS65592 IMK65580:INO65592 IWG65580:IXK65592 JGC65580:JHG65592 JPY65580:JRC65592 JZU65580:KAY65592 KJQ65580:KKU65592 KTM65580:KUQ65592 LDI65580:LEM65592 LNE65580:LOI65592 LXA65580:LYE65592 MGW65580:MIA65592 MQS65580:MRW65592 NAO65580:NBS65592 NKK65580:NLO65592 NUG65580:NVK65592 OEC65580:OFG65592 ONY65580:OPC65592 OXU65580:OYY65592 PHQ65580:PIU65592 PRM65580:PSQ65592 QBI65580:QCM65592 QLE65580:QMI65592 QVA65580:QWE65592 REW65580:RGA65592 ROS65580:RPW65592 RYO65580:RZS65592 SIK65580:SJO65592 SSG65580:STK65592 TCC65580:TDG65592 TLY65580:TNC65592 TVU65580:TWY65592 UFQ65580:UGU65592 UPM65580:UQQ65592 UZI65580:VAM65592 VJE65580:VKI65592 VTA65580:VUE65592 WCW65580:WEA65592 WMS65580:WNW65592 WWO65580:WXS65592 F131116:AK131128 KC131116:LG131128 TY131116:VC131128 ADU131116:AEY131128 ANQ131116:AOU131128 AXM131116:AYQ131128 BHI131116:BIM131128 BRE131116:BSI131128 CBA131116:CCE131128 CKW131116:CMA131128 CUS131116:CVW131128 DEO131116:DFS131128 DOK131116:DPO131128 DYG131116:DZK131128 EIC131116:EJG131128 ERY131116:ETC131128 FBU131116:FCY131128 FLQ131116:FMU131128 FVM131116:FWQ131128 GFI131116:GGM131128 GPE131116:GQI131128 GZA131116:HAE131128 HIW131116:HKA131128 HSS131116:HTW131128 ICO131116:IDS131128 IMK131116:INO131128 IWG131116:IXK131128 JGC131116:JHG131128 JPY131116:JRC131128 JZU131116:KAY131128 KJQ131116:KKU131128 KTM131116:KUQ131128 LDI131116:LEM131128 LNE131116:LOI131128 LXA131116:LYE131128 MGW131116:MIA131128 MQS131116:MRW131128 NAO131116:NBS131128 NKK131116:NLO131128 NUG131116:NVK131128 OEC131116:OFG131128 ONY131116:OPC131128 OXU131116:OYY131128 PHQ131116:PIU131128 PRM131116:PSQ131128 QBI131116:QCM131128 QLE131116:QMI131128 QVA131116:QWE131128 REW131116:RGA131128 ROS131116:RPW131128 RYO131116:RZS131128 SIK131116:SJO131128 SSG131116:STK131128 TCC131116:TDG131128 TLY131116:TNC131128 TVU131116:TWY131128 UFQ131116:UGU131128 UPM131116:UQQ131128 UZI131116:VAM131128 VJE131116:VKI131128 VTA131116:VUE131128 WCW131116:WEA131128 WMS131116:WNW131128 WWO131116:WXS131128 F196652:AK196664 KC196652:LG196664 TY196652:VC196664 ADU196652:AEY196664 ANQ196652:AOU196664 AXM196652:AYQ196664 BHI196652:BIM196664 BRE196652:BSI196664 CBA196652:CCE196664 CKW196652:CMA196664 CUS196652:CVW196664 DEO196652:DFS196664 DOK196652:DPO196664 DYG196652:DZK196664 EIC196652:EJG196664 ERY196652:ETC196664 FBU196652:FCY196664 FLQ196652:FMU196664 FVM196652:FWQ196664 GFI196652:GGM196664 GPE196652:GQI196664 GZA196652:HAE196664 HIW196652:HKA196664 HSS196652:HTW196664 ICO196652:IDS196664 IMK196652:INO196664 IWG196652:IXK196664 JGC196652:JHG196664 JPY196652:JRC196664 JZU196652:KAY196664 KJQ196652:KKU196664 KTM196652:KUQ196664 LDI196652:LEM196664 LNE196652:LOI196664 LXA196652:LYE196664 MGW196652:MIA196664 MQS196652:MRW196664 NAO196652:NBS196664 NKK196652:NLO196664 NUG196652:NVK196664 OEC196652:OFG196664 ONY196652:OPC196664 OXU196652:OYY196664 PHQ196652:PIU196664 PRM196652:PSQ196664 QBI196652:QCM196664 QLE196652:QMI196664 QVA196652:QWE196664 REW196652:RGA196664 ROS196652:RPW196664 RYO196652:RZS196664 SIK196652:SJO196664 SSG196652:STK196664 TCC196652:TDG196664 TLY196652:TNC196664 TVU196652:TWY196664 UFQ196652:UGU196664 UPM196652:UQQ196664 UZI196652:VAM196664 VJE196652:VKI196664 VTA196652:VUE196664 WCW196652:WEA196664 WMS196652:WNW196664 WWO196652:WXS196664 F262188:AK262200 KC262188:LG262200 TY262188:VC262200 ADU262188:AEY262200 ANQ262188:AOU262200 AXM262188:AYQ262200 BHI262188:BIM262200 BRE262188:BSI262200 CBA262188:CCE262200 CKW262188:CMA262200 CUS262188:CVW262200 DEO262188:DFS262200 DOK262188:DPO262200 DYG262188:DZK262200 EIC262188:EJG262200 ERY262188:ETC262200 FBU262188:FCY262200 FLQ262188:FMU262200 FVM262188:FWQ262200 GFI262188:GGM262200 GPE262188:GQI262200 GZA262188:HAE262200 HIW262188:HKA262200 HSS262188:HTW262200 ICO262188:IDS262200 IMK262188:INO262200 IWG262188:IXK262200 JGC262188:JHG262200 JPY262188:JRC262200 JZU262188:KAY262200 KJQ262188:KKU262200 KTM262188:KUQ262200 LDI262188:LEM262200 LNE262188:LOI262200 LXA262188:LYE262200 MGW262188:MIA262200 MQS262188:MRW262200 NAO262188:NBS262200 NKK262188:NLO262200 NUG262188:NVK262200 OEC262188:OFG262200 ONY262188:OPC262200 OXU262188:OYY262200 PHQ262188:PIU262200 PRM262188:PSQ262200 QBI262188:QCM262200 QLE262188:QMI262200 QVA262188:QWE262200 REW262188:RGA262200 ROS262188:RPW262200 RYO262188:RZS262200 SIK262188:SJO262200 SSG262188:STK262200 TCC262188:TDG262200 TLY262188:TNC262200 TVU262188:TWY262200 UFQ262188:UGU262200 UPM262188:UQQ262200 UZI262188:VAM262200 VJE262188:VKI262200 VTA262188:VUE262200 WCW262188:WEA262200 WMS262188:WNW262200 WWO262188:WXS262200 F327724:AK327736 KC327724:LG327736 TY327724:VC327736 ADU327724:AEY327736 ANQ327724:AOU327736 AXM327724:AYQ327736 BHI327724:BIM327736 BRE327724:BSI327736 CBA327724:CCE327736 CKW327724:CMA327736 CUS327724:CVW327736 DEO327724:DFS327736 DOK327724:DPO327736 DYG327724:DZK327736 EIC327724:EJG327736 ERY327724:ETC327736 FBU327724:FCY327736 FLQ327724:FMU327736 FVM327724:FWQ327736 GFI327724:GGM327736 GPE327724:GQI327736 GZA327724:HAE327736 HIW327724:HKA327736 HSS327724:HTW327736 ICO327724:IDS327736 IMK327724:INO327736 IWG327724:IXK327736 JGC327724:JHG327736 JPY327724:JRC327736 JZU327724:KAY327736 KJQ327724:KKU327736 KTM327724:KUQ327736 LDI327724:LEM327736 LNE327724:LOI327736 LXA327724:LYE327736 MGW327724:MIA327736 MQS327724:MRW327736 NAO327724:NBS327736 NKK327724:NLO327736 NUG327724:NVK327736 OEC327724:OFG327736 ONY327724:OPC327736 OXU327724:OYY327736 PHQ327724:PIU327736 PRM327724:PSQ327736 QBI327724:QCM327736 QLE327724:QMI327736 QVA327724:QWE327736 REW327724:RGA327736 ROS327724:RPW327736 RYO327724:RZS327736 SIK327724:SJO327736 SSG327724:STK327736 TCC327724:TDG327736 TLY327724:TNC327736 TVU327724:TWY327736 UFQ327724:UGU327736 UPM327724:UQQ327736 UZI327724:VAM327736 VJE327724:VKI327736 VTA327724:VUE327736 WCW327724:WEA327736 WMS327724:WNW327736 WWO327724:WXS327736 F393260:AK393272 KC393260:LG393272 TY393260:VC393272 ADU393260:AEY393272 ANQ393260:AOU393272 AXM393260:AYQ393272 BHI393260:BIM393272 BRE393260:BSI393272 CBA393260:CCE393272 CKW393260:CMA393272 CUS393260:CVW393272 DEO393260:DFS393272 DOK393260:DPO393272 DYG393260:DZK393272 EIC393260:EJG393272 ERY393260:ETC393272 FBU393260:FCY393272 FLQ393260:FMU393272 FVM393260:FWQ393272 GFI393260:GGM393272 GPE393260:GQI393272 GZA393260:HAE393272 HIW393260:HKA393272 HSS393260:HTW393272 ICO393260:IDS393272 IMK393260:INO393272 IWG393260:IXK393272 JGC393260:JHG393272 JPY393260:JRC393272 JZU393260:KAY393272 KJQ393260:KKU393272 KTM393260:KUQ393272 LDI393260:LEM393272 LNE393260:LOI393272 LXA393260:LYE393272 MGW393260:MIA393272 MQS393260:MRW393272 NAO393260:NBS393272 NKK393260:NLO393272 NUG393260:NVK393272 OEC393260:OFG393272 ONY393260:OPC393272 OXU393260:OYY393272 PHQ393260:PIU393272 PRM393260:PSQ393272 QBI393260:QCM393272 QLE393260:QMI393272 QVA393260:QWE393272 REW393260:RGA393272 ROS393260:RPW393272 RYO393260:RZS393272 SIK393260:SJO393272 SSG393260:STK393272 TCC393260:TDG393272 TLY393260:TNC393272 TVU393260:TWY393272 UFQ393260:UGU393272 UPM393260:UQQ393272 UZI393260:VAM393272 VJE393260:VKI393272 VTA393260:VUE393272 WCW393260:WEA393272 WMS393260:WNW393272 WWO393260:WXS393272 F458796:AK458808 KC458796:LG458808 TY458796:VC458808 ADU458796:AEY458808 ANQ458796:AOU458808 AXM458796:AYQ458808 BHI458796:BIM458808 BRE458796:BSI458808 CBA458796:CCE458808 CKW458796:CMA458808 CUS458796:CVW458808 DEO458796:DFS458808 DOK458796:DPO458808 DYG458796:DZK458808 EIC458796:EJG458808 ERY458796:ETC458808 FBU458796:FCY458808 FLQ458796:FMU458808 FVM458796:FWQ458808 GFI458796:GGM458808 GPE458796:GQI458808 GZA458796:HAE458808 HIW458796:HKA458808 HSS458796:HTW458808 ICO458796:IDS458808 IMK458796:INO458808 IWG458796:IXK458808 JGC458796:JHG458808 JPY458796:JRC458808 JZU458796:KAY458808 KJQ458796:KKU458808 KTM458796:KUQ458808 LDI458796:LEM458808 LNE458796:LOI458808 LXA458796:LYE458808 MGW458796:MIA458808 MQS458796:MRW458808 NAO458796:NBS458808 NKK458796:NLO458808 NUG458796:NVK458808 OEC458796:OFG458808 ONY458796:OPC458808 OXU458796:OYY458808 PHQ458796:PIU458808 PRM458796:PSQ458808 QBI458796:QCM458808 QLE458796:QMI458808 QVA458796:QWE458808 REW458796:RGA458808 ROS458796:RPW458808 RYO458796:RZS458808 SIK458796:SJO458808 SSG458796:STK458808 TCC458796:TDG458808 TLY458796:TNC458808 TVU458796:TWY458808 UFQ458796:UGU458808 UPM458796:UQQ458808 UZI458796:VAM458808 VJE458796:VKI458808 VTA458796:VUE458808 WCW458796:WEA458808 WMS458796:WNW458808 WWO458796:WXS458808 F524332:AK524344 KC524332:LG524344 TY524332:VC524344 ADU524332:AEY524344 ANQ524332:AOU524344 AXM524332:AYQ524344 BHI524332:BIM524344 BRE524332:BSI524344 CBA524332:CCE524344 CKW524332:CMA524344 CUS524332:CVW524344 DEO524332:DFS524344 DOK524332:DPO524344 DYG524332:DZK524344 EIC524332:EJG524344 ERY524332:ETC524344 FBU524332:FCY524344 FLQ524332:FMU524344 FVM524332:FWQ524344 GFI524332:GGM524344 GPE524332:GQI524344 GZA524332:HAE524344 HIW524332:HKA524344 HSS524332:HTW524344 ICO524332:IDS524344 IMK524332:INO524344 IWG524332:IXK524344 JGC524332:JHG524344 JPY524332:JRC524344 JZU524332:KAY524344 KJQ524332:KKU524344 KTM524332:KUQ524344 LDI524332:LEM524344 LNE524332:LOI524344 LXA524332:LYE524344 MGW524332:MIA524344 MQS524332:MRW524344 NAO524332:NBS524344 NKK524332:NLO524344 NUG524332:NVK524344 OEC524332:OFG524344 ONY524332:OPC524344 OXU524332:OYY524344 PHQ524332:PIU524344 PRM524332:PSQ524344 QBI524332:QCM524344 QLE524332:QMI524344 QVA524332:QWE524344 REW524332:RGA524344 ROS524332:RPW524344 RYO524332:RZS524344 SIK524332:SJO524344 SSG524332:STK524344 TCC524332:TDG524344 TLY524332:TNC524344 TVU524332:TWY524344 UFQ524332:UGU524344 UPM524332:UQQ524344 UZI524332:VAM524344 VJE524332:VKI524344 VTA524332:VUE524344 WCW524332:WEA524344 WMS524332:WNW524344 WWO524332:WXS524344 F589868:AK589880 KC589868:LG589880 TY589868:VC589880 ADU589868:AEY589880 ANQ589868:AOU589880 AXM589868:AYQ589880 BHI589868:BIM589880 BRE589868:BSI589880 CBA589868:CCE589880 CKW589868:CMA589880 CUS589868:CVW589880 DEO589868:DFS589880 DOK589868:DPO589880 DYG589868:DZK589880 EIC589868:EJG589880 ERY589868:ETC589880 FBU589868:FCY589880 FLQ589868:FMU589880 FVM589868:FWQ589880 GFI589868:GGM589880 GPE589868:GQI589880 GZA589868:HAE589880 HIW589868:HKA589880 HSS589868:HTW589880 ICO589868:IDS589880 IMK589868:INO589880 IWG589868:IXK589880 JGC589868:JHG589880 JPY589868:JRC589880 JZU589868:KAY589880 KJQ589868:KKU589880 KTM589868:KUQ589880 LDI589868:LEM589880 LNE589868:LOI589880 LXA589868:LYE589880 MGW589868:MIA589880 MQS589868:MRW589880 NAO589868:NBS589880 NKK589868:NLO589880 NUG589868:NVK589880 OEC589868:OFG589880 ONY589868:OPC589880 OXU589868:OYY589880 PHQ589868:PIU589880 PRM589868:PSQ589880 QBI589868:QCM589880 QLE589868:QMI589880 QVA589868:QWE589880 REW589868:RGA589880 ROS589868:RPW589880 RYO589868:RZS589880 SIK589868:SJO589880 SSG589868:STK589880 TCC589868:TDG589880 TLY589868:TNC589880 TVU589868:TWY589880 UFQ589868:UGU589880 UPM589868:UQQ589880 UZI589868:VAM589880 VJE589868:VKI589880 VTA589868:VUE589880 WCW589868:WEA589880 WMS589868:WNW589880 WWO589868:WXS589880 F655404:AK655416 KC655404:LG655416 TY655404:VC655416 ADU655404:AEY655416 ANQ655404:AOU655416 AXM655404:AYQ655416 BHI655404:BIM655416 BRE655404:BSI655416 CBA655404:CCE655416 CKW655404:CMA655416 CUS655404:CVW655416 DEO655404:DFS655416 DOK655404:DPO655416 DYG655404:DZK655416 EIC655404:EJG655416 ERY655404:ETC655416 FBU655404:FCY655416 FLQ655404:FMU655416 FVM655404:FWQ655416 GFI655404:GGM655416 GPE655404:GQI655416 GZA655404:HAE655416 HIW655404:HKA655416 HSS655404:HTW655416 ICO655404:IDS655416 IMK655404:INO655416 IWG655404:IXK655416 JGC655404:JHG655416 JPY655404:JRC655416 JZU655404:KAY655416 KJQ655404:KKU655416 KTM655404:KUQ655416 LDI655404:LEM655416 LNE655404:LOI655416 LXA655404:LYE655416 MGW655404:MIA655416 MQS655404:MRW655416 NAO655404:NBS655416 NKK655404:NLO655416 NUG655404:NVK655416 OEC655404:OFG655416 ONY655404:OPC655416 OXU655404:OYY655416 PHQ655404:PIU655416 PRM655404:PSQ655416 QBI655404:QCM655416 QLE655404:QMI655416 QVA655404:QWE655416 REW655404:RGA655416 ROS655404:RPW655416 RYO655404:RZS655416 SIK655404:SJO655416 SSG655404:STK655416 TCC655404:TDG655416 TLY655404:TNC655416 TVU655404:TWY655416 UFQ655404:UGU655416 UPM655404:UQQ655416 UZI655404:VAM655416 VJE655404:VKI655416 VTA655404:VUE655416 WCW655404:WEA655416 WMS655404:WNW655416 WWO655404:WXS655416 F720940:AK720952 KC720940:LG720952 TY720940:VC720952 ADU720940:AEY720952 ANQ720940:AOU720952 AXM720940:AYQ720952 BHI720940:BIM720952 BRE720940:BSI720952 CBA720940:CCE720952 CKW720940:CMA720952 CUS720940:CVW720952 DEO720940:DFS720952 DOK720940:DPO720952 DYG720940:DZK720952 EIC720940:EJG720952 ERY720940:ETC720952 FBU720940:FCY720952 FLQ720940:FMU720952 FVM720940:FWQ720952 GFI720940:GGM720952 GPE720940:GQI720952 GZA720940:HAE720952 HIW720940:HKA720952 HSS720940:HTW720952 ICO720940:IDS720952 IMK720940:INO720952 IWG720940:IXK720952 JGC720940:JHG720952 JPY720940:JRC720952 JZU720940:KAY720952 KJQ720940:KKU720952 KTM720940:KUQ720952 LDI720940:LEM720952 LNE720940:LOI720952 LXA720940:LYE720952 MGW720940:MIA720952 MQS720940:MRW720952 NAO720940:NBS720952 NKK720940:NLO720952 NUG720940:NVK720952 OEC720940:OFG720952 ONY720940:OPC720952 OXU720940:OYY720952 PHQ720940:PIU720952 PRM720940:PSQ720952 QBI720940:QCM720952 QLE720940:QMI720952 QVA720940:QWE720952 REW720940:RGA720952 ROS720940:RPW720952 RYO720940:RZS720952 SIK720940:SJO720952 SSG720940:STK720952 TCC720940:TDG720952 TLY720940:TNC720952 TVU720940:TWY720952 UFQ720940:UGU720952 UPM720940:UQQ720952 UZI720940:VAM720952 VJE720940:VKI720952 VTA720940:VUE720952 WCW720940:WEA720952 WMS720940:WNW720952 WWO720940:WXS720952 F786476:AK786488 KC786476:LG786488 TY786476:VC786488 ADU786476:AEY786488 ANQ786476:AOU786488 AXM786476:AYQ786488 BHI786476:BIM786488 BRE786476:BSI786488 CBA786476:CCE786488 CKW786476:CMA786488 CUS786476:CVW786488 DEO786476:DFS786488 DOK786476:DPO786488 DYG786476:DZK786488 EIC786476:EJG786488 ERY786476:ETC786488 FBU786476:FCY786488 FLQ786476:FMU786488 FVM786476:FWQ786488 GFI786476:GGM786488 GPE786476:GQI786488 GZA786476:HAE786488 HIW786476:HKA786488 HSS786476:HTW786488 ICO786476:IDS786488 IMK786476:INO786488 IWG786476:IXK786488 JGC786476:JHG786488 JPY786476:JRC786488 JZU786476:KAY786488 KJQ786476:KKU786488 KTM786476:KUQ786488 LDI786476:LEM786488 LNE786476:LOI786488 LXA786476:LYE786488 MGW786476:MIA786488 MQS786476:MRW786488 NAO786476:NBS786488 NKK786476:NLO786488 NUG786476:NVK786488 OEC786476:OFG786488 ONY786476:OPC786488 OXU786476:OYY786488 PHQ786476:PIU786488 PRM786476:PSQ786488 QBI786476:QCM786488 QLE786476:QMI786488 QVA786476:QWE786488 REW786476:RGA786488 ROS786476:RPW786488 RYO786476:RZS786488 SIK786476:SJO786488 SSG786476:STK786488 TCC786476:TDG786488 TLY786476:TNC786488 TVU786476:TWY786488 UFQ786476:UGU786488 UPM786476:UQQ786488 UZI786476:VAM786488 VJE786476:VKI786488 VTA786476:VUE786488 WCW786476:WEA786488 WMS786476:WNW786488 WWO786476:WXS786488 F852012:AK852024 KC852012:LG852024 TY852012:VC852024 ADU852012:AEY852024 ANQ852012:AOU852024 AXM852012:AYQ852024 BHI852012:BIM852024 BRE852012:BSI852024 CBA852012:CCE852024 CKW852012:CMA852024 CUS852012:CVW852024 DEO852012:DFS852024 DOK852012:DPO852024 DYG852012:DZK852024 EIC852012:EJG852024 ERY852012:ETC852024 FBU852012:FCY852024 FLQ852012:FMU852024 FVM852012:FWQ852024 GFI852012:GGM852024 GPE852012:GQI852024 GZA852012:HAE852024 HIW852012:HKA852024 HSS852012:HTW852024 ICO852012:IDS852024 IMK852012:INO852024 IWG852012:IXK852024 JGC852012:JHG852024 JPY852012:JRC852024 JZU852012:KAY852024 KJQ852012:KKU852024 KTM852012:KUQ852024 LDI852012:LEM852024 LNE852012:LOI852024 LXA852012:LYE852024 MGW852012:MIA852024 MQS852012:MRW852024 NAO852012:NBS852024 NKK852012:NLO852024 NUG852012:NVK852024 OEC852012:OFG852024 ONY852012:OPC852024 OXU852012:OYY852024 PHQ852012:PIU852024 PRM852012:PSQ852024 QBI852012:QCM852024 QLE852012:QMI852024 QVA852012:QWE852024 REW852012:RGA852024 ROS852012:RPW852024 RYO852012:RZS852024 SIK852012:SJO852024 SSG852012:STK852024 TCC852012:TDG852024 TLY852012:TNC852024 TVU852012:TWY852024 UFQ852012:UGU852024 UPM852012:UQQ852024 UZI852012:VAM852024 VJE852012:VKI852024 VTA852012:VUE852024 WCW852012:WEA852024 WMS852012:WNW852024 WWO852012:WXS852024 F917548:AK917560 KC917548:LG917560 TY917548:VC917560 ADU917548:AEY917560 ANQ917548:AOU917560 AXM917548:AYQ917560 BHI917548:BIM917560 BRE917548:BSI917560 CBA917548:CCE917560 CKW917548:CMA917560 CUS917548:CVW917560 DEO917548:DFS917560 DOK917548:DPO917560 DYG917548:DZK917560 EIC917548:EJG917560 ERY917548:ETC917560 FBU917548:FCY917560 FLQ917548:FMU917560 FVM917548:FWQ917560 GFI917548:GGM917560 GPE917548:GQI917560 GZA917548:HAE917560 HIW917548:HKA917560 HSS917548:HTW917560 ICO917548:IDS917560 IMK917548:INO917560 IWG917548:IXK917560 JGC917548:JHG917560 JPY917548:JRC917560 JZU917548:KAY917560 KJQ917548:KKU917560 KTM917548:KUQ917560 LDI917548:LEM917560 LNE917548:LOI917560 LXA917548:LYE917560 MGW917548:MIA917560 MQS917548:MRW917560 NAO917548:NBS917560 NKK917548:NLO917560 NUG917548:NVK917560 OEC917548:OFG917560 ONY917548:OPC917560 OXU917548:OYY917560 PHQ917548:PIU917560 PRM917548:PSQ917560 QBI917548:QCM917560 QLE917548:QMI917560 QVA917548:QWE917560 REW917548:RGA917560 ROS917548:RPW917560 RYO917548:RZS917560 SIK917548:SJO917560 SSG917548:STK917560 TCC917548:TDG917560 TLY917548:TNC917560 TVU917548:TWY917560 UFQ917548:UGU917560 UPM917548:UQQ917560 UZI917548:VAM917560 VJE917548:VKI917560 VTA917548:VUE917560 WCW917548:WEA917560 WMS917548:WNW917560 WWO917548:WXS917560 F983084:AK983096 KC983084:LG983096 TY983084:VC983096 ADU983084:AEY983096 ANQ983084:AOU983096 AXM983084:AYQ983096 BHI983084:BIM983096 BRE983084:BSI983096 CBA983084:CCE983096 CKW983084:CMA983096 CUS983084:CVW983096 DEO983084:DFS983096 DOK983084:DPO983096 DYG983084:DZK983096 EIC983084:EJG983096 ERY983084:ETC983096 FBU983084:FCY983096 FLQ983084:FMU983096 FVM983084:FWQ983096 GFI983084:GGM983096 GPE983084:GQI983096 GZA983084:HAE983096 HIW983084:HKA983096 HSS983084:HTW983096 ICO983084:IDS983096 IMK983084:INO983096 IWG983084:IXK983096 JGC983084:JHG983096 JPY983084:JRC983096 JZU983084:KAY983096 KJQ983084:KKU983096 KTM983084:KUQ983096 LDI983084:LEM983096 LNE983084:LOI983096 LXA983084:LYE983096 MGW983084:MIA983096 MQS983084:MRW983096 NAO983084:NBS983096 NKK983084:NLO983096 NUG983084:NVK983096 OEC983084:OFG983096 ONY983084:OPC983096 OXU983084:OYY983096 PHQ983084:PIU983096 PRM983084:PSQ983096 QBI983084:QCM983096 QLE983084:QMI983096 QVA983084:QWE983096 REW983084:RGA983096 ROS983084:RPW983096 RYO983084:RZS983096 SIK983084:SJO983096 SSG983084:STK983096 TCC983084:TDG983096 TLY983084:TNC983096 TVU983084:TWY983096 UFQ983084:UGU983096 UPM983084:UQQ983096 UZI983084:VAM983096 VJE983084:VKI983096 VTA983084:VUE983096 WCW983084:WEA983096 WMS983084:WNW983096 G37:AK49">
      <formula1>"出"</formula1>
    </dataValidation>
    <dataValidation type="list" allowBlank="1" showInputMessage="1" showErrorMessage="1" sqref="WWO983058:WXS983077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54:AK65573 KC65554:LG65573 TY65554:VC65573 ADU65554:AEY65573 ANQ65554:AOU65573 AXM65554:AYQ65573 BHI65554:BIM65573 BRE65554:BSI65573 CBA65554:CCE65573 CKW65554:CMA65573 CUS65554:CVW65573 DEO65554:DFS65573 DOK65554:DPO65573 DYG65554:DZK65573 EIC65554:EJG65573 ERY65554:ETC65573 FBU65554:FCY65573 FLQ65554:FMU65573 FVM65554:FWQ65573 GFI65554:GGM65573 GPE65554:GQI65573 GZA65554:HAE65573 HIW65554:HKA65573 HSS65554:HTW65573 ICO65554:IDS65573 IMK65554:INO65573 IWG65554:IXK65573 JGC65554:JHG65573 JPY65554:JRC65573 JZU65554:KAY65573 KJQ65554:KKU65573 KTM65554:KUQ65573 LDI65554:LEM65573 LNE65554:LOI65573 LXA65554:LYE65573 MGW65554:MIA65573 MQS65554:MRW65573 NAO65554:NBS65573 NKK65554:NLO65573 NUG65554:NVK65573 OEC65554:OFG65573 ONY65554:OPC65573 OXU65554:OYY65573 PHQ65554:PIU65573 PRM65554:PSQ65573 QBI65554:QCM65573 QLE65554:QMI65573 QVA65554:QWE65573 REW65554:RGA65573 ROS65554:RPW65573 RYO65554:RZS65573 SIK65554:SJO65573 SSG65554:STK65573 TCC65554:TDG65573 TLY65554:TNC65573 TVU65554:TWY65573 UFQ65554:UGU65573 UPM65554:UQQ65573 UZI65554:VAM65573 VJE65554:VKI65573 VTA65554:VUE65573 WCW65554:WEA65573 WMS65554:WNW65573 WWO65554:WXS65573 F131090:AK131109 KC131090:LG131109 TY131090:VC131109 ADU131090:AEY131109 ANQ131090:AOU131109 AXM131090:AYQ131109 BHI131090:BIM131109 BRE131090:BSI131109 CBA131090:CCE131109 CKW131090:CMA131109 CUS131090:CVW131109 DEO131090:DFS131109 DOK131090:DPO131109 DYG131090:DZK131109 EIC131090:EJG131109 ERY131090:ETC131109 FBU131090:FCY131109 FLQ131090:FMU131109 FVM131090:FWQ131109 GFI131090:GGM131109 GPE131090:GQI131109 GZA131090:HAE131109 HIW131090:HKA131109 HSS131090:HTW131109 ICO131090:IDS131109 IMK131090:INO131109 IWG131090:IXK131109 JGC131090:JHG131109 JPY131090:JRC131109 JZU131090:KAY131109 KJQ131090:KKU131109 KTM131090:KUQ131109 LDI131090:LEM131109 LNE131090:LOI131109 LXA131090:LYE131109 MGW131090:MIA131109 MQS131090:MRW131109 NAO131090:NBS131109 NKK131090:NLO131109 NUG131090:NVK131109 OEC131090:OFG131109 ONY131090:OPC131109 OXU131090:OYY131109 PHQ131090:PIU131109 PRM131090:PSQ131109 QBI131090:QCM131109 QLE131090:QMI131109 QVA131090:QWE131109 REW131090:RGA131109 ROS131090:RPW131109 RYO131090:RZS131109 SIK131090:SJO131109 SSG131090:STK131109 TCC131090:TDG131109 TLY131090:TNC131109 TVU131090:TWY131109 UFQ131090:UGU131109 UPM131090:UQQ131109 UZI131090:VAM131109 VJE131090:VKI131109 VTA131090:VUE131109 WCW131090:WEA131109 WMS131090:WNW131109 WWO131090:WXS131109 F196626:AK196645 KC196626:LG196645 TY196626:VC196645 ADU196626:AEY196645 ANQ196626:AOU196645 AXM196626:AYQ196645 BHI196626:BIM196645 BRE196626:BSI196645 CBA196626:CCE196645 CKW196626:CMA196645 CUS196626:CVW196645 DEO196626:DFS196645 DOK196626:DPO196645 DYG196626:DZK196645 EIC196626:EJG196645 ERY196626:ETC196645 FBU196626:FCY196645 FLQ196626:FMU196645 FVM196626:FWQ196645 GFI196626:GGM196645 GPE196626:GQI196645 GZA196626:HAE196645 HIW196626:HKA196645 HSS196626:HTW196645 ICO196626:IDS196645 IMK196626:INO196645 IWG196626:IXK196645 JGC196626:JHG196645 JPY196626:JRC196645 JZU196626:KAY196645 KJQ196626:KKU196645 KTM196626:KUQ196645 LDI196626:LEM196645 LNE196626:LOI196645 LXA196626:LYE196645 MGW196626:MIA196645 MQS196626:MRW196645 NAO196626:NBS196645 NKK196626:NLO196645 NUG196626:NVK196645 OEC196626:OFG196645 ONY196626:OPC196645 OXU196626:OYY196645 PHQ196626:PIU196645 PRM196626:PSQ196645 QBI196626:QCM196645 QLE196626:QMI196645 QVA196626:QWE196645 REW196626:RGA196645 ROS196626:RPW196645 RYO196626:RZS196645 SIK196626:SJO196645 SSG196626:STK196645 TCC196626:TDG196645 TLY196626:TNC196645 TVU196626:TWY196645 UFQ196626:UGU196645 UPM196626:UQQ196645 UZI196626:VAM196645 VJE196626:VKI196645 VTA196626:VUE196645 WCW196626:WEA196645 WMS196626:WNW196645 WWO196626:WXS196645 F262162:AK262181 KC262162:LG262181 TY262162:VC262181 ADU262162:AEY262181 ANQ262162:AOU262181 AXM262162:AYQ262181 BHI262162:BIM262181 BRE262162:BSI262181 CBA262162:CCE262181 CKW262162:CMA262181 CUS262162:CVW262181 DEO262162:DFS262181 DOK262162:DPO262181 DYG262162:DZK262181 EIC262162:EJG262181 ERY262162:ETC262181 FBU262162:FCY262181 FLQ262162:FMU262181 FVM262162:FWQ262181 GFI262162:GGM262181 GPE262162:GQI262181 GZA262162:HAE262181 HIW262162:HKA262181 HSS262162:HTW262181 ICO262162:IDS262181 IMK262162:INO262181 IWG262162:IXK262181 JGC262162:JHG262181 JPY262162:JRC262181 JZU262162:KAY262181 KJQ262162:KKU262181 KTM262162:KUQ262181 LDI262162:LEM262181 LNE262162:LOI262181 LXA262162:LYE262181 MGW262162:MIA262181 MQS262162:MRW262181 NAO262162:NBS262181 NKK262162:NLO262181 NUG262162:NVK262181 OEC262162:OFG262181 ONY262162:OPC262181 OXU262162:OYY262181 PHQ262162:PIU262181 PRM262162:PSQ262181 QBI262162:QCM262181 QLE262162:QMI262181 QVA262162:QWE262181 REW262162:RGA262181 ROS262162:RPW262181 RYO262162:RZS262181 SIK262162:SJO262181 SSG262162:STK262181 TCC262162:TDG262181 TLY262162:TNC262181 TVU262162:TWY262181 UFQ262162:UGU262181 UPM262162:UQQ262181 UZI262162:VAM262181 VJE262162:VKI262181 VTA262162:VUE262181 WCW262162:WEA262181 WMS262162:WNW262181 WWO262162:WXS262181 F327698:AK327717 KC327698:LG327717 TY327698:VC327717 ADU327698:AEY327717 ANQ327698:AOU327717 AXM327698:AYQ327717 BHI327698:BIM327717 BRE327698:BSI327717 CBA327698:CCE327717 CKW327698:CMA327717 CUS327698:CVW327717 DEO327698:DFS327717 DOK327698:DPO327717 DYG327698:DZK327717 EIC327698:EJG327717 ERY327698:ETC327717 FBU327698:FCY327717 FLQ327698:FMU327717 FVM327698:FWQ327717 GFI327698:GGM327717 GPE327698:GQI327717 GZA327698:HAE327717 HIW327698:HKA327717 HSS327698:HTW327717 ICO327698:IDS327717 IMK327698:INO327717 IWG327698:IXK327717 JGC327698:JHG327717 JPY327698:JRC327717 JZU327698:KAY327717 KJQ327698:KKU327717 KTM327698:KUQ327717 LDI327698:LEM327717 LNE327698:LOI327717 LXA327698:LYE327717 MGW327698:MIA327717 MQS327698:MRW327717 NAO327698:NBS327717 NKK327698:NLO327717 NUG327698:NVK327717 OEC327698:OFG327717 ONY327698:OPC327717 OXU327698:OYY327717 PHQ327698:PIU327717 PRM327698:PSQ327717 QBI327698:QCM327717 QLE327698:QMI327717 QVA327698:QWE327717 REW327698:RGA327717 ROS327698:RPW327717 RYO327698:RZS327717 SIK327698:SJO327717 SSG327698:STK327717 TCC327698:TDG327717 TLY327698:TNC327717 TVU327698:TWY327717 UFQ327698:UGU327717 UPM327698:UQQ327717 UZI327698:VAM327717 VJE327698:VKI327717 VTA327698:VUE327717 WCW327698:WEA327717 WMS327698:WNW327717 WWO327698:WXS327717 F393234:AK393253 KC393234:LG393253 TY393234:VC393253 ADU393234:AEY393253 ANQ393234:AOU393253 AXM393234:AYQ393253 BHI393234:BIM393253 BRE393234:BSI393253 CBA393234:CCE393253 CKW393234:CMA393253 CUS393234:CVW393253 DEO393234:DFS393253 DOK393234:DPO393253 DYG393234:DZK393253 EIC393234:EJG393253 ERY393234:ETC393253 FBU393234:FCY393253 FLQ393234:FMU393253 FVM393234:FWQ393253 GFI393234:GGM393253 GPE393234:GQI393253 GZA393234:HAE393253 HIW393234:HKA393253 HSS393234:HTW393253 ICO393234:IDS393253 IMK393234:INO393253 IWG393234:IXK393253 JGC393234:JHG393253 JPY393234:JRC393253 JZU393234:KAY393253 KJQ393234:KKU393253 KTM393234:KUQ393253 LDI393234:LEM393253 LNE393234:LOI393253 LXA393234:LYE393253 MGW393234:MIA393253 MQS393234:MRW393253 NAO393234:NBS393253 NKK393234:NLO393253 NUG393234:NVK393253 OEC393234:OFG393253 ONY393234:OPC393253 OXU393234:OYY393253 PHQ393234:PIU393253 PRM393234:PSQ393253 QBI393234:QCM393253 QLE393234:QMI393253 QVA393234:QWE393253 REW393234:RGA393253 ROS393234:RPW393253 RYO393234:RZS393253 SIK393234:SJO393253 SSG393234:STK393253 TCC393234:TDG393253 TLY393234:TNC393253 TVU393234:TWY393253 UFQ393234:UGU393253 UPM393234:UQQ393253 UZI393234:VAM393253 VJE393234:VKI393253 VTA393234:VUE393253 WCW393234:WEA393253 WMS393234:WNW393253 WWO393234:WXS393253 F458770:AK458789 KC458770:LG458789 TY458770:VC458789 ADU458770:AEY458789 ANQ458770:AOU458789 AXM458770:AYQ458789 BHI458770:BIM458789 BRE458770:BSI458789 CBA458770:CCE458789 CKW458770:CMA458789 CUS458770:CVW458789 DEO458770:DFS458789 DOK458770:DPO458789 DYG458770:DZK458789 EIC458770:EJG458789 ERY458770:ETC458789 FBU458770:FCY458789 FLQ458770:FMU458789 FVM458770:FWQ458789 GFI458770:GGM458789 GPE458770:GQI458789 GZA458770:HAE458789 HIW458770:HKA458789 HSS458770:HTW458789 ICO458770:IDS458789 IMK458770:INO458789 IWG458770:IXK458789 JGC458770:JHG458789 JPY458770:JRC458789 JZU458770:KAY458789 KJQ458770:KKU458789 KTM458770:KUQ458789 LDI458770:LEM458789 LNE458770:LOI458789 LXA458770:LYE458789 MGW458770:MIA458789 MQS458770:MRW458789 NAO458770:NBS458789 NKK458770:NLO458789 NUG458770:NVK458789 OEC458770:OFG458789 ONY458770:OPC458789 OXU458770:OYY458789 PHQ458770:PIU458789 PRM458770:PSQ458789 QBI458770:QCM458789 QLE458770:QMI458789 QVA458770:QWE458789 REW458770:RGA458789 ROS458770:RPW458789 RYO458770:RZS458789 SIK458770:SJO458789 SSG458770:STK458789 TCC458770:TDG458789 TLY458770:TNC458789 TVU458770:TWY458789 UFQ458770:UGU458789 UPM458770:UQQ458789 UZI458770:VAM458789 VJE458770:VKI458789 VTA458770:VUE458789 WCW458770:WEA458789 WMS458770:WNW458789 WWO458770:WXS458789 F524306:AK524325 KC524306:LG524325 TY524306:VC524325 ADU524306:AEY524325 ANQ524306:AOU524325 AXM524306:AYQ524325 BHI524306:BIM524325 BRE524306:BSI524325 CBA524306:CCE524325 CKW524306:CMA524325 CUS524306:CVW524325 DEO524306:DFS524325 DOK524306:DPO524325 DYG524306:DZK524325 EIC524306:EJG524325 ERY524306:ETC524325 FBU524306:FCY524325 FLQ524306:FMU524325 FVM524306:FWQ524325 GFI524306:GGM524325 GPE524306:GQI524325 GZA524306:HAE524325 HIW524306:HKA524325 HSS524306:HTW524325 ICO524306:IDS524325 IMK524306:INO524325 IWG524306:IXK524325 JGC524306:JHG524325 JPY524306:JRC524325 JZU524306:KAY524325 KJQ524306:KKU524325 KTM524306:KUQ524325 LDI524306:LEM524325 LNE524306:LOI524325 LXA524306:LYE524325 MGW524306:MIA524325 MQS524306:MRW524325 NAO524306:NBS524325 NKK524306:NLO524325 NUG524306:NVK524325 OEC524306:OFG524325 ONY524306:OPC524325 OXU524306:OYY524325 PHQ524306:PIU524325 PRM524306:PSQ524325 QBI524306:QCM524325 QLE524306:QMI524325 QVA524306:QWE524325 REW524306:RGA524325 ROS524306:RPW524325 RYO524306:RZS524325 SIK524306:SJO524325 SSG524306:STK524325 TCC524306:TDG524325 TLY524306:TNC524325 TVU524306:TWY524325 UFQ524306:UGU524325 UPM524306:UQQ524325 UZI524306:VAM524325 VJE524306:VKI524325 VTA524306:VUE524325 WCW524306:WEA524325 WMS524306:WNW524325 WWO524306:WXS524325 F589842:AK589861 KC589842:LG589861 TY589842:VC589861 ADU589842:AEY589861 ANQ589842:AOU589861 AXM589842:AYQ589861 BHI589842:BIM589861 BRE589842:BSI589861 CBA589842:CCE589861 CKW589842:CMA589861 CUS589842:CVW589861 DEO589842:DFS589861 DOK589842:DPO589861 DYG589842:DZK589861 EIC589842:EJG589861 ERY589842:ETC589861 FBU589842:FCY589861 FLQ589842:FMU589861 FVM589842:FWQ589861 GFI589842:GGM589861 GPE589842:GQI589861 GZA589842:HAE589861 HIW589842:HKA589861 HSS589842:HTW589861 ICO589842:IDS589861 IMK589842:INO589861 IWG589842:IXK589861 JGC589842:JHG589861 JPY589842:JRC589861 JZU589842:KAY589861 KJQ589842:KKU589861 KTM589842:KUQ589861 LDI589842:LEM589861 LNE589842:LOI589861 LXA589842:LYE589861 MGW589842:MIA589861 MQS589842:MRW589861 NAO589842:NBS589861 NKK589842:NLO589861 NUG589842:NVK589861 OEC589842:OFG589861 ONY589842:OPC589861 OXU589842:OYY589861 PHQ589842:PIU589861 PRM589842:PSQ589861 QBI589842:QCM589861 QLE589842:QMI589861 QVA589842:QWE589861 REW589842:RGA589861 ROS589842:RPW589861 RYO589842:RZS589861 SIK589842:SJO589861 SSG589842:STK589861 TCC589842:TDG589861 TLY589842:TNC589861 TVU589842:TWY589861 UFQ589842:UGU589861 UPM589842:UQQ589861 UZI589842:VAM589861 VJE589842:VKI589861 VTA589842:VUE589861 WCW589842:WEA589861 WMS589842:WNW589861 WWO589842:WXS589861 F655378:AK655397 KC655378:LG655397 TY655378:VC655397 ADU655378:AEY655397 ANQ655378:AOU655397 AXM655378:AYQ655397 BHI655378:BIM655397 BRE655378:BSI655397 CBA655378:CCE655397 CKW655378:CMA655397 CUS655378:CVW655397 DEO655378:DFS655397 DOK655378:DPO655397 DYG655378:DZK655397 EIC655378:EJG655397 ERY655378:ETC655397 FBU655378:FCY655397 FLQ655378:FMU655397 FVM655378:FWQ655397 GFI655378:GGM655397 GPE655378:GQI655397 GZA655378:HAE655397 HIW655378:HKA655397 HSS655378:HTW655397 ICO655378:IDS655397 IMK655378:INO655397 IWG655378:IXK655397 JGC655378:JHG655397 JPY655378:JRC655397 JZU655378:KAY655397 KJQ655378:KKU655397 KTM655378:KUQ655397 LDI655378:LEM655397 LNE655378:LOI655397 LXA655378:LYE655397 MGW655378:MIA655397 MQS655378:MRW655397 NAO655378:NBS655397 NKK655378:NLO655397 NUG655378:NVK655397 OEC655378:OFG655397 ONY655378:OPC655397 OXU655378:OYY655397 PHQ655378:PIU655397 PRM655378:PSQ655397 QBI655378:QCM655397 QLE655378:QMI655397 QVA655378:QWE655397 REW655378:RGA655397 ROS655378:RPW655397 RYO655378:RZS655397 SIK655378:SJO655397 SSG655378:STK655397 TCC655378:TDG655397 TLY655378:TNC655397 TVU655378:TWY655397 UFQ655378:UGU655397 UPM655378:UQQ655397 UZI655378:VAM655397 VJE655378:VKI655397 VTA655378:VUE655397 WCW655378:WEA655397 WMS655378:WNW655397 WWO655378:WXS655397 F720914:AK720933 KC720914:LG720933 TY720914:VC720933 ADU720914:AEY720933 ANQ720914:AOU720933 AXM720914:AYQ720933 BHI720914:BIM720933 BRE720914:BSI720933 CBA720914:CCE720933 CKW720914:CMA720933 CUS720914:CVW720933 DEO720914:DFS720933 DOK720914:DPO720933 DYG720914:DZK720933 EIC720914:EJG720933 ERY720914:ETC720933 FBU720914:FCY720933 FLQ720914:FMU720933 FVM720914:FWQ720933 GFI720914:GGM720933 GPE720914:GQI720933 GZA720914:HAE720933 HIW720914:HKA720933 HSS720914:HTW720933 ICO720914:IDS720933 IMK720914:INO720933 IWG720914:IXK720933 JGC720914:JHG720933 JPY720914:JRC720933 JZU720914:KAY720933 KJQ720914:KKU720933 KTM720914:KUQ720933 LDI720914:LEM720933 LNE720914:LOI720933 LXA720914:LYE720933 MGW720914:MIA720933 MQS720914:MRW720933 NAO720914:NBS720933 NKK720914:NLO720933 NUG720914:NVK720933 OEC720914:OFG720933 ONY720914:OPC720933 OXU720914:OYY720933 PHQ720914:PIU720933 PRM720914:PSQ720933 QBI720914:QCM720933 QLE720914:QMI720933 QVA720914:QWE720933 REW720914:RGA720933 ROS720914:RPW720933 RYO720914:RZS720933 SIK720914:SJO720933 SSG720914:STK720933 TCC720914:TDG720933 TLY720914:TNC720933 TVU720914:TWY720933 UFQ720914:UGU720933 UPM720914:UQQ720933 UZI720914:VAM720933 VJE720914:VKI720933 VTA720914:VUE720933 WCW720914:WEA720933 WMS720914:WNW720933 WWO720914:WXS720933 F786450:AK786469 KC786450:LG786469 TY786450:VC786469 ADU786450:AEY786469 ANQ786450:AOU786469 AXM786450:AYQ786469 BHI786450:BIM786469 BRE786450:BSI786469 CBA786450:CCE786469 CKW786450:CMA786469 CUS786450:CVW786469 DEO786450:DFS786469 DOK786450:DPO786469 DYG786450:DZK786469 EIC786450:EJG786469 ERY786450:ETC786469 FBU786450:FCY786469 FLQ786450:FMU786469 FVM786450:FWQ786469 GFI786450:GGM786469 GPE786450:GQI786469 GZA786450:HAE786469 HIW786450:HKA786469 HSS786450:HTW786469 ICO786450:IDS786469 IMK786450:INO786469 IWG786450:IXK786469 JGC786450:JHG786469 JPY786450:JRC786469 JZU786450:KAY786469 KJQ786450:KKU786469 KTM786450:KUQ786469 LDI786450:LEM786469 LNE786450:LOI786469 LXA786450:LYE786469 MGW786450:MIA786469 MQS786450:MRW786469 NAO786450:NBS786469 NKK786450:NLO786469 NUG786450:NVK786469 OEC786450:OFG786469 ONY786450:OPC786469 OXU786450:OYY786469 PHQ786450:PIU786469 PRM786450:PSQ786469 QBI786450:QCM786469 QLE786450:QMI786469 QVA786450:QWE786469 REW786450:RGA786469 ROS786450:RPW786469 RYO786450:RZS786469 SIK786450:SJO786469 SSG786450:STK786469 TCC786450:TDG786469 TLY786450:TNC786469 TVU786450:TWY786469 UFQ786450:UGU786469 UPM786450:UQQ786469 UZI786450:VAM786469 VJE786450:VKI786469 VTA786450:VUE786469 WCW786450:WEA786469 WMS786450:WNW786469 WWO786450:WXS786469 F851986:AK852005 KC851986:LG852005 TY851986:VC852005 ADU851986:AEY852005 ANQ851986:AOU852005 AXM851986:AYQ852005 BHI851986:BIM852005 BRE851986:BSI852005 CBA851986:CCE852005 CKW851986:CMA852005 CUS851986:CVW852005 DEO851986:DFS852005 DOK851986:DPO852005 DYG851986:DZK852005 EIC851986:EJG852005 ERY851986:ETC852005 FBU851986:FCY852005 FLQ851986:FMU852005 FVM851986:FWQ852005 GFI851986:GGM852005 GPE851986:GQI852005 GZA851986:HAE852005 HIW851986:HKA852005 HSS851986:HTW852005 ICO851986:IDS852005 IMK851986:INO852005 IWG851986:IXK852005 JGC851986:JHG852005 JPY851986:JRC852005 JZU851986:KAY852005 KJQ851986:KKU852005 KTM851986:KUQ852005 LDI851986:LEM852005 LNE851986:LOI852005 LXA851986:LYE852005 MGW851986:MIA852005 MQS851986:MRW852005 NAO851986:NBS852005 NKK851986:NLO852005 NUG851986:NVK852005 OEC851986:OFG852005 ONY851986:OPC852005 OXU851986:OYY852005 PHQ851986:PIU852005 PRM851986:PSQ852005 QBI851986:QCM852005 QLE851986:QMI852005 QVA851986:QWE852005 REW851986:RGA852005 ROS851986:RPW852005 RYO851986:RZS852005 SIK851986:SJO852005 SSG851986:STK852005 TCC851986:TDG852005 TLY851986:TNC852005 TVU851986:TWY852005 UFQ851986:UGU852005 UPM851986:UQQ852005 UZI851986:VAM852005 VJE851986:VKI852005 VTA851986:VUE852005 WCW851986:WEA852005 WMS851986:WNW852005 WWO851986:WXS852005 F917522:AK917541 KC917522:LG917541 TY917522:VC917541 ADU917522:AEY917541 ANQ917522:AOU917541 AXM917522:AYQ917541 BHI917522:BIM917541 BRE917522:BSI917541 CBA917522:CCE917541 CKW917522:CMA917541 CUS917522:CVW917541 DEO917522:DFS917541 DOK917522:DPO917541 DYG917522:DZK917541 EIC917522:EJG917541 ERY917522:ETC917541 FBU917522:FCY917541 FLQ917522:FMU917541 FVM917522:FWQ917541 GFI917522:GGM917541 GPE917522:GQI917541 GZA917522:HAE917541 HIW917522:HKA917541 HSS917522:HTW917541 ICO917522:IDS917541 IMK917522:INO917541 IWG917522:IXK917541 JGC917522:JHG917541 JPY917522:JRC917541 JZU917522:KAY917541 KJQ917522:KKU917541 KTM917522:KUQ917541 LDI917522:LEM917541 LNE917522:LOI917541 LXA917522:LYE917541 MGW917522:MIA917541 MQS917522:MRW917541 NAO917522:NBS917541 NKK917522:NLO917541 NUG917522:NVK917541 OEC917522:OFG917541 ONY917522:OPC917541 OXU917522:OYY917541 PHQ917522:PIU917541 PRM917522:PSQ917541 QBI917522:QCM917541 QLE917522:QMI917541 QVA917522:QWE917541 REW917522:RGA917541 ROS917522:RPW917541 RYO917522:RZS917541 SIK917522:SJO917541 SSG917522:STK917541 TCC917522:TDG917541 TLY917522:TNC917541 TVU917522:TWY917541 UFQ917522:UGU917541 UPM917522:UQQ917541 UZI917522:VAM917541 VJE917522:VKI917541 VTA917522:VUE917541 WCW917522:WEA917541 WMS917522:WNW917541 WWO917522:WXS917541 F983058:AK983077 KC983058:LG983077 TY983058:VC983077 ADU983058:AEY983077 ANQ983058:AOU983077 AXM983058:AYQ983077 BHI983058:BIM983077 BRE983058:BSI983077 CBA983058:CCE983077 CKW983058:CMA983077 CUS983058:CVW983077 DEO983058:DFS983077 DOK983058:DPO983077 DYG983058:DZK983077 EIC983058:EJG983077 ERY983058:ETC983077 FBU983058:FCY983077 FLQ983058:FMU983077 FVM983058:FWQ983077 GFI983058:GGM983077 GPE983058:GQI983077 GZA983058:HAE983077 HIW983058:HKA983077 HSS983058:HTW983077 ICO983058:IDS983077 IMK983058:INO983077 IWG983058:IXK983077 JGC983058:JHG983077 JPY983058:JRC983077 JZU983058:KAY983077 KJQ983058:KKU983077 KTM983058:KUQ983077 LDI983058:LEM983077 LNE983058:LOI983077 LXA983058:LYE983077 MGW983058:MIA983077 MQS983058:MRW983077 NAO983058:NBS983077 NKK983058:NLO983077 NUG983058:NVK983077 OEC983058:OFG983077 ONY983058:OPC983077 OXU983058:OYY983077 PHQ983058:PIU983077 PRM983058:PSQ983077 QBI983058:QCM983077 QLE983058:QMI983077 QVA983058:QWE983077 REW983058:RGA983077 ROS983058:RPW983077 RYO983058:RZS983077 SIK983058:SJO983077 SSG983058:STK983077 TCC983058:TDG983077 TLY983058:TNC983077 TVU983058:TWY983077 UFQ983058:UGU983077 UPM983058:UQQ983077 UZI983058:VAM983077 VJE983058:VKI983077 VTA983058:VUE983077 WCW983058:WEA983077 WMS983058:WNW983077 G11:AK30">
      <formula1>INDIRECT("$K$68:$K$83")</formula1>
    </dataValidation>
    <dataValidation type="list" allowBlank="1" showInputMessage="1" showErrorMessage="1" sqref="WWO983080:WXS983080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76:AK65576 KC65576:LG65576 TY65576:VC65576 ADU65576:AEY65576 ANQ65576:AOU65576 AXM65576:AYQ65576 BHI65576:BIM65576 BRE65576:BSI65576 CBA65576:CCE65576 CKW65576:CMA65576 CUS65576:CVW65576 DEO65576:DFS65576 DOK65576:DPO65576 DYG65576:DZK65576 EIC65576:EJG65576 ERY65576:ETC65576 FBU65576:FCY65576 FLQ65576:FMU65576 FVM65576:FWQ65576 GFI65576:GGM65576 GPE65576:GQI65576 GZA65576:HAE65576 HIW65576:HKA65576 HSS65576:HTW65576 ICO65576:IDS65576 IMK65576:INO65576 IWG65576:IXK65576 JGC65576:JHG65576 JPY65576:JRC65576 JZU65576:KAY65576 KJQ65576:KKU65576 KTM65576:KUQ65576 LDI65576:LEM65576 LNE65576:LOI65576 LXA65576:LYE65576 MGW65576:MIA65576 MQS65576:MRW65576 NAO65576:NBS65576 NKK65576:NLO65576 NUG65576:NVK65576 OEC65576:OFG65576 ONY65576:OPC65576 OXU65576:OYY65576 PHQ65576:PIU65576 PRM65576:PSQ65576 QBI65576:QCM65576 QLE65576:QMI65576 QVA65576:QWE65576 REW65576:RGA65576 ROS65576:RPW65576 RYO65576:RZS65576 SIK65576:SJO65576 SSG65576:STK65576 TCC65576:TDG65576 TLY65576:TNC65576 TVU65576:TWY65576 UFQ65576:UGU65576 UPM65576:UQQ65576 UZI65576:VAM65576 VJE65576:VKI65576 VTA65576:VUE65576 WCW65576:WEA65576 WMS65576:WNW65576 WWO65576:WXS65576 F131112:AK131112 KC131112:LG131112 TY131112:VC131112 ADU131112:AEY131112 ANQ131112:AOU131112 AXM131112:AYQ131112 BHI131112:BIM131112 BRE131112:BSI131112 CBA131112:CCE131112 CKW131112:CMA131112 CUS131112:CVW131112 DEO131112:DFS131112 DOK131112:DPO131112 DYG131112:DZK131112 EIC131112:EJG131112 ERY131112:ETC131112 FBU131112:FCY131112 FLQ131112:FMU131112 FVM131112:FWQ131112 GFI131112:GGM131112 GPE131112:GQI131112 GZA131112:HAE131112 HIW131112:HKA131112 HSS131112:HTW131112 ICO131112:IDS131112 IMK131112:INO131112 IWG131112:IXK131112 JGC131112:JHG131112 JPY131112:JRC131112 JZU131112:KAY131112 KJQ131112:KKU131112 KTM131112:KUQ131112 LDI131112:LEM131112 LNE131112:LOI131112 LXA131112:LYE131112 MGW131112:MIA131112 MQS131112:MRW131112 NAO131112:NBS131112 NKK131112:NLO131112 NUG131112:NVK131112 OEC131112:OFG131112 ONY131112:OPC131112 OXU131112:OYY131112 PHQ131112:PIU131112 PRM131112:PSQ131112 QBI131112:QCM131112 QLE131112:QMI131112 QVA131112:QWE131112 REW131112:RGA131112 ROS131112:RPW131112 RYO131112:RZS131112 SIK131112:SJO131112 SSG131112:STK131112 TCC131112:TDG131112 TLY131112:TNC131112 TVU131112:TWY131112 UFQ131112:UGU131112 UPM131112:UQQ131112 UZI131112:VAM131112 VJE131112:VKI131112 VTA131112:VUE131112 WCW131112:WEA131112 WMS131112:WNW131112 WWO131112:WXS131112 F196648:AK196648 KC196648:LG196648 TY196648:VC196648 ADU196648:AEY196648 ANQ196648:AOU196648 AXM196648:AYQ196648 BHI196648:BIM196648 BRE196648:BSI196648 CBA196648:CCE196648 CKW196648:CMA196648 CUS196648:CVW196648 DEO196648:DFS196648 DOK196648:DPO196648 DYG196648:DZK196648 EIC196648:EJG196648 ERY196648:ETC196648 FBU196648:FCY196648 FLQ196648:FMU196648 FVM196648:FWQ196648 GFI196648:GGM196648 GPE196648:GQI196648 GZA196648:HAE196648 HIW196648:HKA196648 HSS196648:HTW196648 ICO196648:IDS196648 IMK196648:INO196648 IWG196648:IXK196648 JGC196648:JHG196648 JPY196648:JRC196648 JZU196648:KAY196648 KJQ196648:KKU196648 KTM196648:KUQ196648 LDI196648:LEM196648 LNE196648:LOI196648 LXA196648:LYE196648 MGW196648:MIA196648 MQS196648:MRW196648 NAO196648:NBS196648 NKK196648:NLO196648 NUG196648:NVK196648 OEC196648:OFG196648 ONY196648:OPC196648 OXU196648:OYY196648 PHQ196648:PIU196648 PRM196648:PSQ196648 QBI196648:QCM196648 QLE196648:QMI196648 QVA196648:QWE196648 REW196648:RGA196648 ROS196648:RPW196648 RYO196648:RZS196648 SIK196648:SJO196648 SSG196648:STK196648 TCC196648:TDG196648 TLY196648:TNC196648 TVU196648:TWY196648 UFQ196648:UGU196648 UPM196648:UQQ196648 UZI196648:VAM196648 VJE196648:VKI196648 VTA196648:VUE196648 WCW196648:WEA196648 WMS196648:WNW196648 WWO196648:WXS196648 F262184:AK262184 KC262184:LG262184 TY262184:VC262184 ADU262184:AEY262184 ANQ262184:AOU262184 AXM262184:AYQ262184 BHI262184:BIM262184 BRE262184:BSI262184 CBA262184:CCE262184 CKW262184:CMA262184 CUS262184:CVW262184 DEO262184:DFS262184 DOK262184:DPO262184 DYG262184:DZK262184 EIC262184:EJG262184 ERY262184:ETC262184 FBU262184:FCY262184 FLQ262184:FMU262184 FVM262184:FWQ262184 GFI262184:GGM262184 GPE262184:GQI262184 GZA262184:HAE262184 HIW262184:HKA262184 HSS262184:HTW262184 ICO262184:IDS262184 IMK262184:INO262184 IWG262184:IXK262184 JGC262184:JHG262184 JPY262184:JRC262184 JZU262184:KAY262184 KJQ262184:KKU262184 KTM262184:KUQ262184 LDI262184:LEM262184 LNE262184:LOI262184 LXA262184:LYE262184 MGW262184:MIA262184 MQS262184:MRW262184 NAO262184:NBS262184 NKK262184:NLO262184 NUG262184:NVK262184 OEC262184:OFG262184 ONY262184:OPC262184 OXU262184:OYY262184 PHQ262184:PIU262184 PRM262184:PSQ262184 QBI262184:QCM262184 QLE262184:QMI262184 QVA262184:QWE262184 REW262184:RGA262184 ROS262184:RPW262184 RYO262184:RZS262184 SIK262184:SJO262184 SSG262184:STK262184 TCC262184:TDG262184 TLY262184:TNC262184 TVU262184:TWY262184 UFQ262184:UGU262184 UPM262184:UQQ262184 UZI262184:VAM262184 VJE262184:VKI262184 VTA262184:VUE262184 WCW262184:WEA262184 WMS262184:WNW262184 WWO262184:WXS262184 F327720:AK327720 KC327720:LG327720 TY327720:VC327720 ADU327720:AEY327720 ANQ327720:AOU327720 AXM327720:AYQ327720 BHI327720:BIM327720 BRE327720:BSI327720 CBA327720:CCE327720 CKW327720:CMA327720 CUS327720:CVW327720 DEO327720:DFS327720 DOK327720:DPO327720 DYG327720:DZK327720 EIC327720:EJG327720 ERY327720:ETC327720 FBU327720:FCY327720 FLQ327720:FMU327720 FVM327720:FWQ327720 GFI327720:GGM327720 GPE327720:GQI327720 GZA327720:HAE327720 HIW327720:HKA327720 HSS327720:HTW327720 ICO327720:IDS327720 IMK327720:INO327720 IWG327720:IXK327720 JGC327720:JHG327720 JPY327720:JRC327720 JZU327720:KAY327720 KJQ327720:KKU327720 KTM327720:KUQ327720 LDI327720:LEM327720 LNE327720:LOI327720 LXA327720:LYE327720 MGW327720:MIA327720 MQS327720:MRW327720 NAO327720:NBS327720 NKK327720:NLO327720 NUG327720:NVK327720 OEC327720:OFG327720 ONY327720:OPC327720 OXU327720:OYY327720 PHQ327720:PIU327720 PRM327720:PSQ327720 QBI327720:QCM327720 QLE327720:QMI327720 QVA327720:QWE327720 REW327720:RGA327720 ROS327720:RPW327720 RYO327720:RZS327720 SIK327720:SJO327720 SSG327720:STK327720 TCC327720:TDG327720 TLY327720:TNC327720 TVU327720:TWY327720 UFQ327720:UGU327720 UPM327720:UQQ327720 UZI327720:VAM327720 VJE327720:VKI327720 VTA327720:VUE327720 WCW327720:WEA327720 WMS327720:WNW327720 WWO327720:WXS327720 F393256:AK393256 KC393256:LG393256 TY393256:VC393256 ADU393256:AEY393256 ANQ393256:AOU393256 AXM393256:AYQ393256 BHI393256:BIM393256 BRE393256:BSI393256 CBA393256:CCE393256 CKW393256:CMA393256 CUS393256:CVW393256 DEO393256:DFS393256 DOK393256:DPO393256 DYG393256:DZK393256 EIC393256:EJG393256 ERY393256:ETC393256 FBU393256:FCY393256 FLQ393256:FMU393256 FVM393256:FWQ393256 GFI393256:GGM393256 GPE393256:GQI393256 GZA393256:HAE393256 HIW393256:HKA393256 HSS393256:HTW393256 ICO393256:IDS393256 IMK393256:INO393256 IWG393256:IXK393256 JGC393256:JHG393256 JPY393256:JRC393256 JZU393256:KAY393256 KJQ393256:KKU393256 KTM393256:KUQ393256 LDI393256:LEM393256 LNE393256:LOI393256 LXA393256:LYE393256 MGW393256:MIA393256 MQS393256:MRW393256 NAO393256:NBS393256 NKK393256:NLO393256 NUG393256:NVK393256 OEC393256:OFG393256 ONY393256:OPC393256 OXU393256:OYY393256 PHQ393256:PIU393256 PRM393256:PSQ393256 QBI393256:QCM393256 QLE393256:QMI393256 QVA393256:QWE393256 REW393256:RGA393256 ROS393256:RPW393256 RYO393256:RZS393256 SIK393256:SJO393256 SSG393256:STK393256 TCC393256:TDG393256 TLY393256:TNC393256 TVU393256:TWY393256 UFQ393256:UGU393256 UPM393256:UQQ393256 UZI393256:VAM393256 VJE393256:VKI393256 VTA393256:VUE393256 WCW393256:WEA393256 WMS393256:WNW393256 WWO393256:WXS393256 F458792:AK458792 KC458792:LG458792 TY458792:VC458792 ADU458792:AEY458792 ANQ458792:AOU458792 AXM458792:AYQ458792 BHI458792:BIM458792 BRE458792:BSI458792 CBA458792:CCE458792 CKW458792:CMA458792 CUS458792:CVW458792 DEO458792:DFS458792 DOK458792:DPO458792 DYG458792:DZK458792 EIC458792:EJG458792 ERY458792:ETC458792 FBU458792:FCY458792 FLQ458792:FMU458792 FVM458792:FWQ458792 GFI458792:GGM458792 GPE458792:GQI458792 GZA458792:HAE458792 HIW458792:HKA458792 HSS458792:HTW458792 ICO458792:IDS458792 IMK458792:INO458792 IWG458792:IXK458792 JGC458792:JHG458792 JPY458792:JRC458792 JZU458792:KAY458792 KJQ458792:KKU458792 KTM458792:KUQ458792 LDI458792:LEM458792 LNE458792:LOI458792 LXA458792:LYE458792 MGW458792:MIA458792 MQS458792:MRW458792 NAO458792:NBS458792 NKK458792:NLO458792 NUG458792:NVK458792 OEC458792:OFG458792 ONY458792:OPC458792 OXU458792:OYY458792 PHQ458792:PIU458792 PRM458792:PSQ458792 QBI458792:QCM458792 QLE458792:QMI458792 QVA458792:QWE458792 REW458792:RGA458792 ROS458792:RPW458792 RYO458792:RZS458792 SIK458792:SJO458792 SSG458792:STK458792 TCC458792:TDG458792 TLY458792:TNC458792 TVU458792:TWY458792 UFQ458792:UGU458792 UPM458792:UQQ458792 UZI458792:VAM458792 VJE458792:VKI458792 VTA458792:VUE458792 WCW458792:WEA458792 WMS458792:WNW458792 WWO458792:WXS458792 F524328:AK524328 KC524328:LG524328 TY524328:VC524328 ADU524328:AEY524328 ANQ524328:AOU524328 AXM524328:AYQ524328 BHI524328:BIM524328 BRE524328:BSI524328 CBA524328:CCE524328 CKW524328:CMA524328 CUS524328:CVW524328 DEO524328:DFS524328 DOK524328:DPO524328 DYG524328:DZK524328 EIC524328:EJG524328 ERY524328:ETC524328 FBU524328:FCY524328 FLQ524328:FMU524328 FVM524328:FWQ524328 GFI524328:GGM524328 GPE524328:GQI524328 GZA524328:HAE524328 HIW524328:HKA524328 HSS524328:HTW524328 ICO524328:IDS524328 IMK524328:INO524328 IWG524328:IXK524328 JGC524328:JHG524328 JPY524328:JRC524328 JZU524328:KAY524328 KJQ524328:KKU524328 KTM524328:KUQ524328 LDI524328:LEM524328 LNE524328:LOI524328 LXA524328:LYE524328 MGW524328:MIA524328 MQS524328:MRW524328 NAO524328:NBS524328 NKK524328:NLO524328 NUG524328:NVK524328 OEC524328:OFG524328 ONY524328:OPC524328 OXU524328:OYY524328 PHQ524328:PIU524328 PRM524328:PSQ524328 QBI524328:QCM524328 QLE524328:QMI524328 QVA524328:QWE524328 REW524328:RGA524328 ROS524328:RPW524328 RYO524328:RZS524328 SIK524328:SJO524328 SSG524328:STK524328 TCC524328:TDG524328 TLY524328:TNC524328 TVU524328:TWY524328 UFQ524328:UGU524328 UPM524328:UQQ524328 UZI524328:VAM524328 VJE524328:VKI524328 VTA524328:VUE524328 WCW524328:WEA524328 WMS524328:WNW524328 WWO524328:WXS524328 F589864:AK589864 KC589864:LG589864 TY589864:VC589864 ADU589864:AEY589864 ANQ589864:AOU589864 AXM589864:AYQ589864 BHI589864:BIM589864 BRE589864:BSI589864 CBA589864:CCE589864 CKW589864:CMA589864 CUS589864:CVW589864 DEO589864:DFS589864 DOK589864:DPO589864 DYG589864:DZK589864 EIC589864:EJG589864 ERY589864:ETC589864 FBU589864:FCY589864 FLQ589864:FMU589864 FVM589864:FWQ589864 GFI589864:GGM589864 GPE589864:GQI589864 GZA589864:HAE589864 HIW589864:HKA589864 HSS589864:HTW589864 ICO589864:IDS589864 IMK589864:INO589864 IWG589864:IXK589864 JGC589864:JHG589864 JPY589864:JRC589864 JZU589864:KAY589864 KJQ589864:KKU589864 KTM589864:KUQ589864 LDI589864:LEM589864 LNE589864:LOI589864 LXA589864:LYE589864 MGW589864:MIA589864 MQS589864:MRW589864 NAO589864:NBS589864 NKK589864:NLO589864 NUG589864:NVK589864 OEC589864:OFG589864 ONY589864:OPC589864 OXU589864:OYY589864 PHQ589864:PIU589864 PRM589864:PSQ589864 QBI589864:QCM589864 QLE589864:QMI589864 QVA589864:QWE589864 REW589864:RGA589864 ROS589864:RPW589864 RYO589864:RZS589864 SIK589864:SJO589864 SSG589864:STK589864 TCC589864:TDG589864 TLY589864:TNC589864 TVU589864:TWY589864 UFQ589864:UGU589864 UPM589864:UQQ589864 UZI589864:VAM589864 VJE589864:VKI589864 VTA589864:VUE589864 WCW589864:WEA589864 WMS589864:WNW589864 WWO589864:WXS589864 F655400:AK655400 KC655400:LG655400 TY655400:VC655400 ADU655400:AEY655400 ANQ655400:AOU655400 AXM655400:AYQ655400 BHI655400:BIM655400 BRE655400:BSI655400 CBA655400:CCE655400 CKW655400:CMA655400 CUS655400:CVW655400 DEO655400:DFS655400 DOK655400:DPO655400 DYG655400:DZK655400 EIC655400:EJG655400 ERY655400:ETC655400 FBU655400:FCY655400 FLQ655400:FMU655400 FVM655400:FWQ655400 GFI655400:GGM655400 GPE655400:GQI655400 GZA655400:HAE655400 HIW655400:HKA655400 HSS655400:HTW655400 ICO655400:IDS655400 IMK655400:INO655400 IWG655400:IXK655400 JGC655400:JHG655400 JPY655400:JRC655400 JZU655400:KAY655400 KJQ655400:KKU655400 KTM655400:KUQ655400 LDI655400:LEM655400 LNE655400:LOI655400 LXA655400:LYE655400 MGW655400:MIA655400 MQS655400:MRW655400 NAO655400:NBS655400 NKK655400:NLO655400 NUG655400:NVK655400 OEC655400:OFG655400 ONY655400:OPC655400 OXU655400:OYY655400 PHQ655400:PIU655400 PRM655400:PSQ655400 QBI655400:QCM655400 QLE655400:QMI655400 QVA655400:QWE655400 REW655400:RGA655400 ROS655400:RPW655400 RYO655400:RZS655400 SIK655400:SJO655400 SSG655400:STK655400 TCC655400:TDG655400 TLY655400:TNC655400 TVU655400:TWY655400 UFQ655400:UGU655400 UPM655400:UQQ655400 UZI655400:VAM655400 VJE655400:VKI655400 VTA655400:VUE655400 WCW655400:WEA655400 WMS655400:WNW655400 WWO655400:WXS655400 F720936:AK720936 KC720936:LG720936 TY720936:VC720936 ADU720936:AEY720936 ANQ720936:AOU720936 AXM720936:AYQ720936 BHI720936:BIM720936 BRE720936:BSI720936 CBA720936:CCE720936 CKW720936:CMA720936 CUS720936:CVW720936 DEO720936:DFS720936 DOK720936:DPO720936 DYG720936:DZK720936 EIC720936:EJG720936 ERY720936:ETC720936 FBU720936:FCY720936 FLQ720936:FMU720936 FVM720936:FWQ720936 GFI720936:GGM720936 GPE720936:GQI720936 GZA720936:HAE720936 HIW720936:HKA720936 HSS720936:HTW720936 ICO720936:IDS720936 IMK720936:INO720936 IWG720936:IXK720936 JGC720936:JHG720936 JPY720936:JRC720936 JZU720936:KAY720936 KJQ720936:KKU720936 KTM720936:KUQ720936 LDI720936:LEM720936 LNE720936:LOI720936 LXA720936:LYE720936 MGW720936:MIA720936 MQS720936:MRW720936 NAO720936:NBS720936 NKK720936:NLO720936 NUG720936:NVK720936 OEC720936:OFG720936 ONY720936:OPC720936 OXU720936:OYY720936 PHQ720936:PIU720936 PRM720936:PSQ720936 QBI720936:QCM720936 QLE720936:QMI720936 QVA720936:QWE720936 REW720936:RGA720936 ROS720936:RPW720936 RYO720936:RZS720936 SIK720936:SJO720936 SSG720936:STK720936 TCC720936:TDG720936 TLY720936:TNC720936 TVU720936:TWY720936 UFQ720936:UGU720936 UPM720936:UQQ720936 UZI720936:VAM720936 VJE720936:VKI720936 VTA720936:VUE720936 WCW720936:WEA720936 WMS720936:WNW720936 WWO720936:WXS720936 F786472:AK786472 KC786472:LG786472 TY786472:VC786472 ADU786472:AEY786472 ANQ786472:AOU786472 AXM786472:AYQ786472 BHI786472:BIM786472 BRE786472:BSI786472 CBA786472:CCE786472 CKW786472:CMA786472 CUS786472:CVW786472 DEO786472:DFS786472 DOK786472:DPO786472 DYG786472:DZK786472 EIC786472:EJG786472 ERY786472:ETC786472 FBU786472:FCY786472 FLQ786472:FMU786472 FVM786472:FWQ786472 GFI786472:GGM786472 GPE786472:GQI786472 GZA786472:HAE786472 HIW786472:HKA786472 HSS786472:HTW786472 ICO786472:IDS786472 IMK786472:INO786472 IWG786472:IXK786472 JGC786472:JHG786472 JPY786472:JRC786472 JZU786472:KAY786472 KJQ786472:KKU786472 KTM786472:KUQ786472 LDI786472:LEM786472 LNE786472:LOI786472 LXA786472:LYE786472 MGW786472:MIA786472 MQS786472:MRW786472 NAO786472:NBS786472 NKK786472:NLO786472 NUG786472:NVK786472 OEC786472:OFG786472 ONY786472:OPC786472 OXU786472:OYY786472 PHQ786472:PIU786472 PRM786472:PSQ786472 QBI786472:QCM786472 QLE786472:QMI786472 QVA786472:QWE786472 REW786472:RGA786472 ROS786472:RPW786472 RYO786472:RZS786472 SIK786472:SJO786472 SSG786472:STK786472 TCC786472:TDG786472 TLY786472:TNC786472 TVU786472:TWY786472 UFQ786472:UGU786472 UPM786472:UQQ786472 UZI786472:VAM786472 VJE786472:VKI786472 VTA786472:VUE786472 WCW786472:WEA786472 WMS786472:WNW786472 WWO786472:WXS786472 F852008:AK852008 KC852008:LG852008 TY852008:VC852008 ADU852008:AEY852008 ANQ852008:AOU852008 AXM852008:AYQ852008 BHI852008:BIM852008 BRE852008:BSI852008 CBA852008:CCE852008 CKW852008:CMA852008 CUS852008:CVW852008 DEO852008:DFS852008 DOK852008:DPO852008 DYG852008:DZK852008 EIC852008:EJG852008 ERY852008:ETC852008 FBU852008:FCY852008 FLQ852008:FMU852008 FVM852008:FWQ852008 GFI852008:GGM852008 GPE852008:GQI852008 GZA852008:HAE852008 HIW852008:HKA852008 HSS852008:HTW852008 ICO852008:IDS852008 IMK852008:INO852008 IWG852008:IXK852008 JGC852008:JHG852008 JPY852008:JRC852008 JZU852008:KAY852008 KJQ852008:KKU852008 KTM852008:KUQ852008 LDI852008:LEM852008 LNE852008:LOI852008 LXA852008:LYE852008 MGW852008:MIA852008 MQS852008:MRW852008 NAO852008:NBS852008 NKK852008:NLO852008 NUG852008:NVK852008 OEC852008:OFG852008 ONY852008:OPC852008 OXU852008:OYY852008 PHQ852008:PIU852008 PRM852008:PSQ852008 QBI852008:QCM852008 QLE852008:QMI852008 QVA852008:QWE852008 REW852008:RGA852008 ROS852008:RPW852008 RYO852008:RZS852008 SIK852008:SJO852008 SSG852008:STK852008 TCC852008:TDG852008 TLY852008:TNC852008 TVU852008:TWY852008 UFQ852008:UGU852008 UPM852008:UQQ852008 UZI852008:VAM852008 VJE852008:VKI852008 VTA852008:VUE852008 WCW852008:WEA852008 WMS852008:WNW852008 WWO852008:WXS852008 F917544:AK917544 KC917544:LG917544 TY917544:VC917544 ADU917544:AEY917544 ANQ917544:AOU917544 AXM917544:AYQ917544 BHI917544:BIM917544 BRE917544:BSI917544 CBA917544:CCE917544 CKW917544:CMA917544 CUS917544:CVW917544 DEO917544:DFS917544 DOK917544:DPO917544 DYG917544:DZK917544 EIC917544:EJG917544 ERY917544:ETC917544 FBU917544:FCY917544 FLQ917544:FMU917544 FVM917544:FWQ917544 GFI917544:GGM917544 GPE917544:GQI917544 GZA917544:HAE917544 HIW917544:HKA917544 HSS917544:HTW917544 ICO917544:IDS917544 IMK917544:INO917544 IWG917544:IXK917544 JGC917544:JHG917544 JPY917544:JRC917544 JZU917544:KAY917544 KJQ917544:KKU917544 KTM917544:KUQ917544 LDI917544:LEM917544 LNE917544:LOI917544 LXA917544:LYE917544 MGW917544:MIA917544 MQS917544:MRW917544 NAO917544:NBS917544 NKK917544:NLO917544 NUG917544:NVK917544 OEC917544:OFG917544 ONY917544:OPC917544 OXU917544:OYY917544 PHQ917544:PIU917544 PRM917544:PSQ917544 QBI917544:QCM917544 QLE917544:QMI917544 QVA917544:QWE917544 REW917544:RGA917544 ROS917544:RPW917544 RYO917544:RZS917544 SIK917544:SJO917544 SSG917544:STK917544 TCC917544:TDG917544 TLY917544:TNC917544 TVU917544:TWY917544 UFQ917544:UGU917544 UPM917544:UQQ917544 UZI917544:VAM917544 VJE917544:VKI917544 VTA917544:VUE917544 WCW917544:WEA917544 WMS917544:WNW917544 WWO917544:WXS917544 F983080:AK983080 KC983080:LG983080 TY983080:VC983080 ADU983080:AEY983080 ANQ983080:AOU983080 AXM983080:AYQ983080 BHI983080:BIM983080 BRE983080:BSI983080 CBA983080:CCE983080 CKW983080:CMA983080 CUS983080:CVW983080 DEO983080:DFS983080 DOK983080:DPO983080 DYG983080:DZK983080 EIC983080:EJG983080 ERY983080:ETC983080 FBU983080:FCY983080 FLQ983080:FMU983080 FVM983080:FWQ983080 GFI983080:GGM983080 GPE983080:GQI983080 GZA983080:HAE983080 HIW983080:HKA983080 HSS983080:HTW983080 ICO983080:IDS983080 IMK983080:INO983080 IWG983080:IXK983080 JGC983080:JHG983080 JPY983080:JRC983080 JZU983080:KAY983080 KJQ983080:KKU983080 KTM983080:KUQ983080 LDI983080:LEM983080 LNE983080:LOI983080 LXA983080:LYE983080 MGW983080:MIA983080 MQS983080:MRW983080 NAO983080:NBS983080 NKK983080:NLO983080 NUG983080:NVK983080 OEC983080:OFG983080 ONY983080:OPC983080 OXU983080:OYY983080 PHQ983080:PIU983080 PRM983080:PSQ983080 QBI983080:QCM983080 QLE983080:QMI983080 QVA983080:QWE983080 REW983080:RGA983080 ROS983080:RPW983080 RYO983080:RZS983080 SIK983080:SJO983080 SSG983080:STK983080 TCC983080:TDG983080 TLY983080:TNC983080 TVU983080:TWY983080 UFQ983080:UGU983080 UPM983080:UQQ983080 UZI983080:VAM983080 VJE983080:VKI983080 VTA983080:VUE983080 WCW983080:WEA983080 WMS983080:WNW983080 G33:AK33">
      <formula1>"○,無"</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6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E107"/>
  <sheetViews>
    <sheetView view="pageBreakPreview" zoomScale="55" zoomScaleNormal="75" zoomScaleSheetLayoutView="55" workbookViewId="0">
      <selection activeCell="BG1" sqref="BG1"/>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6" width="4.25" style="4" customWidth="1"/>
    <col min="37" max="37" width="4.25" style="4" hidden="1"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40" t="s">
        <v>0</v>
      </c>
      <c r="B1" s="441"/>
      <c r="C1" s="441"/>
      <c r="D1" s="441"/>
      <c r="E1" s="442"/>
      <c r="F1" s="1"/>
      <c r="G1" s="2"/>
      <c r="H1" s="2"/>
      <c r="I1" s="2"/>
      <c r="J1" s="3"/>
      <c r="L1" s="5"/>
      <c r="AJ1" s="6"/>
      <c r="AK1" s="6"/>
      <c r="AO1" s="443" t="s">
        <v>1</v>
      </c>
      <c r="AP1" s="443"/>
      <c r="AQ1" s="59"/>
      <c r="AU1" s="133" t="s">
        <v>117</v>
      </c>
      <c r="AV1" s="437" t="s">
        <v>118</v>
      </c>
      <c r="AW1" s="412">
        <f>【8月】月集計表!AW1</f>
        <v>0</v>
      </c>
    </row>
    <row r="2" spans="1:83" ht="24" customHeight="1" thickBot="1">
      <c r="A2" s="7"/>
      <c r="B2" s="7"/>
      <c r="C2" s="7"/>
      <c r="D2" s="7"/>
      <c r="E2" s="7"/>
      <c r="G2" s="8"/>
      <c r="I2" s="9"/>
      <c r="J2" s="9"/>
      <c r="K2" s="9"/>
      <c r="L2" s="9"/>
      <c r="M2" s="9"/>
      <c r="N2" s="9"/>
      <c r="O2" s="9"/>
      <c r="P2" s="9"/>
      <c r="Q2" s="9"/>
      <c r="R2" s="9"/>
      <c r="W2" s="10"/>
      <c r="X2" s="10"/>
      <c r="AJ2" s="11"/>
      <c r="AK2" s="11"/>
      <c r="AO2" s="444"/>
      <c r="AP2" s="444"/>
      <c r="AQ2" s="60"/>
      <c r="AV2" s="437"/>
      <c r="AW2" s="413"/>
    </row>
    <row r="3" spans="1:83" ht="24" customHeight="1">
      <c r="A3" s="445">
        <v>44834</v>
      </c>
      <c r="B3" s="445"/>
      <c r="C3" s="445"/>
      <c r="D3" s="445"/>
      <c r="E3" s="445"/>
      <c r="F3" s="445"/>
      <c r="G3" s="445"/>
      <c r="H3" s="446" t="s">
        <v>199</v>
      </c>
      <c r="I3" s="446"/>
      <c r="J3" s="446"/>
      <c r="K3" s="446"/>
      <c r="L3" s="446"/>
      <c r="M3" s="446"/>
      <c r="N3" s="446"/>
      <c r="O3" s="446"/>
      <c r="P3" s="446"/>
      <c r="Q3" s="446"/>
      <c r="R3" s="446"/>
      <c r="S3" s="446"/>
      <c r="T3" s="446"/>
      <c r="U3" s="446"/>
      <c r="V3" s="446"/>
      <c r="W3" s="446"/>
      <c r="X3" s="446"/>
      <c r="Y3" s="446"/>
      <c r="Z3" s="446"/>
      <c r="AJ3" s="11"/>
      <c r="AK3" s="11"/>
      <c r="AO3" s="444"/>
      <c r="AP3" s="444"/>
      <c r="AQ3" s="60"/>
      <c r="AS3" s="414">
        <f>A3</f>
        <v>44834</v>
      </c>
      <c r="AT3" s="415"/>
      <c r="AU3" s="415"/>
      <c r="AV3" s="415"/>
      <c r="AW3" s="416" t="s">
        <v>200</v>
      </c>
      <c r="AX3" s="416"/>
      <c r="AY3" s="416"/>
      <c r="AZ3" s="416"/>
      <c r="BA3" s="416"/>
      <c r="BB3" s="416"/>
      <c r="BC3" s="137"/>
      <c r="BD3" s="138" t="s">
        <v>2</v>
      </c>
      <c r="BE3" s="438" t="str">
        <f>IF(AE5="","",AE5)</f>
        <v/>
      </c>
      <c r="BF3" s="439"/>
    </row>
    <row r="4" spans="1:83" ht="8.1" customHeight="1">
      <c r="A4" s="445"/>
      <c r="B4" s="445"/>
      <c r="C4" s="445"/>
      <c r="D4" s="445"/>
      <c r="E4" s="445"/>
      <c r="F4" s="445"/>
      <c r="G4" s="445"/>
      <c r="H4" s="446"/>
      <c r="I4" s="446"/>
      <c r="J4" s="446"/>
      <c r="K4" s="446"/>
      <c r="L4" s="446"/>
      <c r="M4" s="446"/>
      <c r="N4" s="446"/>
      <c r="O4" s="446"/>
      <c r="P4" s="446"/>
      <c r="Q4" s="446"/>
      <c r="R4" s="446"/>
      <c r="S4" s="446"/>
      <c r="T4" s="446"/>
      <c r="U4" s="446"/>
      <c r="V4" s="446"/>
      <c r="W4" s="446"/>
      <c r="X4" s="446"/>
      <c r="Y4" s="446"/>
      <c r="Z4" s="446"/>
      <c r="AJ4" s="11"/>
      <c r="AK4" s="11"/>
      <c r="AO4" s="61"/>
      <c r="AP4" s="61"/>
      <c r="AQ4" s="60"/>
      <c r="AS4" s="415"/>
      <c r="AT4" s="415"/>
      <c r="AU4" s="415"/>
      <c r="AV4" s="415"/>
      <c r="AW4" s="416"/>
      <c r="AX4" s="416"/>
      <c r="AY4" s="416"/>
      <c r="AZ4" s="416"/>
      <c r="BA4" s="416"/>
      <c r="BB4" s="416"/>
      <c r="BC4" s="137"/>
      <c r="BD4" s="88"/>
    </row>
    <row r="5" spans="1:83" ht="24" customHeight="1">
      <c r="A5" s="445"/>
      <c r="B5" s="445"/>
      <c r="C5" s="445"/>
      <c r="D5" s="445"/>
      <c r="E5" s="445"/>
      <c r="F5" s="445"/>
      <c r="G5" s="445"/>
      <c r="H5" s="446"/>
      <c r="I5" s="446"/>
      <c r="J5" s="446"/>
      <c r="K5" s="446"/>
      <c r="L5" s="446"/>
      <c r="M5" s="446"/>
      <c r="N5" s="446"/>
      <c r="O5" s="446"/>
      <c r="P5" s="446"/>
      <c r="Q5" s="446"/>
      <c r="R5" s="446"/>
      <c r="S5" s="446"/>
      <c r="T5" s="446"/>
      <c r="U5" s="446"/>
      <c r="V5" s="446"/>
      <c r="W5" s="446"/>
      <c r="X5" s="446"/>
      <c r="Y5" s="446"/>
      <c r="Z5" s="446"/>
      <c r="AB5" s="447" t="s">
        <v>2</v>
      </c>
      <c r="AC5" s="447"/>
      <c r="AD5" s="447"/>
      <c r="AE5" s="536"/>
      <c r="AF5" s="536"/>
      <c r="AG5" s="536"/>
      <c r="AH5" s="536"/>
      <c r="AI5" s="536"/>
      <c r="AJ5" s="536"/>
      <c r="AK5" s="536"/>
      <c r="AL5" s="138" t="s">
        <v>3</v>
      </c>
      <c r="AM5" s="451"/>
      <c r="AN5" s="452"/>
      <c r="AO5" s="452"/>
      <c r="AP5" s="452"/>
      <c r="AQ5" s="453"/>
      <c r="AS5" s="415"/>
      <c r="AT5" s="415"/>
      <c r="AU5" s="415"/>
      <c r="AV5" s="415"/>
      <c r="AW5" s="416"/>
      <c r="AX5" s="416"/>
      <c r="AY5" s="416"/>
      <c r="AZ5" s="416"/>
      <c r="BA5" s="416"/>
      <c r="BB5" s="416"/>
      <c r="BC5" s="137"/>
      <c r="BD5" s="138" t="s">
        <v>119</v>
      </c>
      <c r="BE5" s="438" t="str">
        <f>IF(AM5="","",AM5)</f>
        <v/>
      </c>
      <c r="BF5" s="439"/>
    </row>
    <row r="6" spans="1:83" ht="8.1" customHeight="1" thickBot="1">
      <c r="N6" s="8"/>
      <c r="O6" s="8"/>
      <c r="P6" s="8"/>
      <c r="Q6" s="8"/>
      <c r="R6" s="8"/>
      <c r="S6" s="8"/>
      <c r="T6" s="8"/>
      <c r="U6" s="8"/>
      <c r="V6" s="8"/>
      <c r="W6" s="8"/>
      <c r="X6" s="8"/>
      <c r="Y6" s="8"/>
      <c r="Z6" s="8"/>
      <c r="AA6" s="8"/>
      <c r="AB6" s="8"/>
      <c r="AC6" s="8"/>
      <c r="AJ6" s="8"/>
      <c r="AK6" s="8"/>
      <c r="AN6" s="8"/>
    </row>
    <row r="7" spans="1:83" ht="15.75" customHeight="1">
      <c r="A7" s="454" t="s">
        <v>4</v>
      </c>
      <c r="B7" s="455"/>
      <c r="C7" s="433" t="s">
        <v>5</v>
      </c>
      <c r="D7" s="433" t="s">
        <v>6</v>
      </c>
      <c r="E7" s="459" t="s">
        <v>111</v>
      </c>
      <c r="F7" s="459" t="s">
        <v>7</v>
      </c>
      <c r="G7" s="429">
        <f t="shared" ref="G7:AJ7" si="0">G36</f>
        <v>44805</v>
      </c>
      <c r="H7" s="429">
        <f t="shared" si="0"/>
        <v>44806</v>
      </c>
      <c r="I7" s="429">
        <f t="shared" si="0"/>
        <v>44807</v>
      </c>
      <c r="J7" s="429">
        <f t="shared" si="0"/>
        <v>44808</v>
      </c>
      <c r="K7" s="429">
        <f t="shared" si="0"/>
        <v>44809</v>
      </c>
      <c r="L7" s="429">
        <f t="shared" si="0"/>
        <v>44810</v>
      </c>
      <c r="M7" s="429">
        <f t="shared" si="0"/>
        <v>44811</v>
      </c>
      <c r="N7" s="429">
        <f t="shared" si="0"/>
        <v>44812</v>
      </c>
      <c r="O7" s="429">
        <f t="shared" si="0"/>
        <v>44813</v>
      </c>
      <c r="P7" s="429">
        <f t="shared" si="0"/>
        <v>44814</v>
      </c>
      <c r="Q7" s="429">
        <f t="shared" si="0"/>
        <v>44815</v>
      </c>
      <c r="R7" s="429">
        <f t="shared" si="0"/>
        <v>44816</v>
      </c>
      <c r="S7" s="429">
        <f t="shared" si="0"/>
        <v>44817</v>
      </c>
      <c r="T7" s="429">
        <f t="shared" si="0"/>
        <v>44818</v>
      </c>
      <c r="U7" s="429">
        <f t="shared" si="0"/>
        <v>44819</v>
      </c>
      <c r="V7" s="429">
        <f t="shared" si="0"/>
        <v>44820</v>
      </c>
      <c r="W7" s="429">
        <f t="shared" si="0"/>
        <v>44821</v>
      </c>
      <c r="X7" s="429">
        <f t="shared" si="0"/>
        <v>44822</v>
      </c>
      <c r="Y7" s="429">
        <f t="shared" si="0"/>
        <v>44823</v>
      </c>
      <c r="Z7" s="429">
        <f t="shared" si="0"/>
        <v>44824</v>
      </c>
      <c r="AA7" s="429">
        <f t="shared" si="0"/>
        <v>44825</v>
      </c>
      <c r="AB7" s="429">
        <f t="shared" si="0"/>
        <v>44826</v>
      </c>
      <c r="AC7" s="429">
        <f t="shared" si="0"/>
        <v>44827</v>
      </c>
      <c r="AD7" s="429">
        <f t="shared" si="0"/>
        <v>44828</v>
      </c>
      <c r="AE7" s="429">
        <f t="shared" si="0"/>
        <v>44829</v>
      </c>
      <c r="AF7" s="429">
        <f t="shared" si="0"/>
        <v>44830</v>
      </c>
      <c r="AG7" s="429">
        <f t="shared" si="0"/>
        <v>44831</v>
      </c>
      <c r="AH7" s="429">
        <f t="shared" si="0"/>
        <v>44832</v>
      </c>
      <c r="AI7" s="429">
        <f t="shared" si="0"/>
        <v>44833</v>
      </c>
      <c r="AJ7" s="467">
        <f t="shared" si="0"/>
        <v>44834</v>
      </c>
      <c r="AK7" s="540"/>
      <c r="AL7" s="462" t="s">
        <v>8</v>
      </c>
      <c r="AM7" s="462" t="s">
        <v>9</v>
      </c>
      <c r="AN7" s="462" t="s">
        <v>10</v>
      </c>
      <c r="AO7" s="462" t="s">
        <v>11</v>
      </c>
      <c r="AP7" s="13"/>
      <c r="AQ7" s="13"/>
      <c r="AR7" s="431"/>
      <c r="AS7" s="433" t="s">
        <v>138</v>
      </c>
      <c r="AT7" s="433" t="s">
        <v>120</v>
      </c>
      <c r="AU7" s="435" t="s">
        <v>121</v>
      </c>
      <c r="AV7" s="428" t="s">
        <v>122</v>
      </c>
      <c r="AW7" s="427" t="s">
        <v>123</v>
      </c>
      <c r="AX7" s="428" t="s">
        <v>124</v>
      </c>
      <c r="AY7" s="427" t="s">
        <v>125</v>
      </c>
      <c r="AZ7" s="428" t="s">
        <v>126</v>
      </c>
      <c r="BA7" s="427" t="s">
        <v>127</v>
      </c>
      <c r="BB7" s="417" t="s">
        <v>128</v>
      </c>
      <c r="BC7" s="419" t="s">
        <v>129</v>
      </c>
      <c r="BD7" s="421" t="s">
        <v>130</v>
      </c>
      <c r="BE7" s="423" t="s">
        <v>131</v>
      </c>
      <c r="BF7" s="425" t="s">
        <v>132</v>
      </c>
    </row>
    <row r="8" spans="1:83" ht="15.75" customHeight="1" thickBot="1">
      <c r="A8" s="456"/>
      <c r="B8" s="457"/>
      <c r="C8" s="458"/>
      <c r="D8" s="458"/>
      <c r="E8" s="460"/>
      <c r="F8" s="460"/>
      <c r="G8" s="430" t="s">
        <v>12</v>
      </c>
      <c r="H8" s="430" t="s">
        <v>13</v>
      </c>
      <c r="I8" s="430" t="s">
        <v>14</v>
      </c>
      <c r="J8" s="430" t="s">
        <v>15</v>
      </c>
      <c r="K8" s="430" t="s">
        <v>16</v>
      </c>
      <c r="L8" s="430" t="s">
        <v>17</v>
      </c>
      <c r="M8" s="430" t="s">
        <v>18</v>
      </c>
      <c r="N8" s="430" t="s">
        <v>19</v>
      </c>
      <c r="O8" s="430" t="s">
        <v>20</v>
      </c>
      <c r="P8" s="430" t="s">
        <v>21</v>
      </c>
      <c r="Q8" s="430" t="s">
        <v>22</v>
      </c>
      <c r="R8" s="430" t="s">
        <v>23</v>
      </c>
      <c r="S8" s="430" t="s">
        <v>24</v>
      </c>
      <c r="T8" s="430" t="s">
        <v>25</v>
      </c>
      <c r="U8" s="430" t="s">
        <v>26</v>
      </c>
      <c r="V8" s="430" t="s">
        <v>27</v>
      </c>
      <c r="W8" s="430">
        <v>0</v>
      </c>
      <c r="X8" s="430">
        <v>0</v>
      </c>
      <c r="Y8" s="430">
        <v>0</v>
      </c>
      <c r="Z8" s="430">
        <v>0</v>
      </c>
      <c r="AA8" s="430">
        <v>0</v>
      </c>
      <c r="AB8" s="430">
        <v>0</v>
      </c>
      <c r="AC8" s="430">
        <v>0</v>
      </c>
      <c r="AD8" s="430">
        <v>0</v>
      </c>
      <c r="AE8" s="430">
        <v>0</v>
      </c>
      <c r="AF8" s="430">
        <v>0</v>
      </c>
      <c r="AG8" s="430">
        <v>0</v>
      </c>
      <c r="AH8" s="430">
        <v>0</v>
      </c>
      <c r="AI8" s="430">
        <v>0</v>
      </c>
      <c r="AJ8" s="468">
        <v>0</v>
      </c>
      <c r="AK8" s="541"/>
      <c r="AL8" s="463"/>
      <c r="AM8" s="463"/>
      <c r="AN8" s="463"/>
      <c r="AO8" s="463"/>
      <c r="AP8" s="13"/>
      <c r="AQ8" s="13"/>
      <c r="AR8" s="432"/>
      <c r="AS8" s="434"/>
      <c r="AT8" s="434"/>
      <c r="AU8" s="436"/>
      <c r="AV8" s="418"/>
      <c r="AW8" s="422"/>
      <c r="AX8" s="418"/>
      <c r="AY8" s="422"/>
      <c r="AZ8" s="418"/>
      <c r="BA8" s="422"/>
      <c r="BB8" s="418"/>
      <c r="BC8" s="420"/>
      <c r="BD8" s="422"/>
      <c r="BE8" s="424"/>
      <c r="BF8" s="426"/>
      <c r="CA8" s="533" t="s">
        <v>112</v>
      </c>
      <c r="CB8" s="510" t="s">
        <v>113</v>
      </c>
      <c r="CC8" s="510" t="s">
        <v>114</v>
      </c>
      <c r="CD8" s="510" t="s">
        <v>115</v>
      </c>
      <c r="CE8" s="510" t="s">
        <v>116</v>
      </c>
    </row>
    <row r="9" spans="1:83" ht="15.75" customHeight="1">
      <c r="A9" s="456"/>
      <c r="B9" s="457"/>
      <c r="C9" s="458"/>
      <c r="D9" s="458"/>
      <c r="E9" s="460"/>
      <c r="F9" s="460"/>
      <c r="G9" s="430">
        <v>42380</v>
      </c>
      <c r="H9" s="430">
        <v>42411</v>
      </c>
      <c r="I9" s="430">
        <v>42449</v>
      </c>
      <c r="J9" s="430">
        <v>42450</v>
      </c>
      <c r="K9" s="430">
        <v>42489</v>
      </c>
      <c r="L9" s="430">
        <v>42493</v>
      </c>
      <c r="M9" s="430">
        <v>42494</v>
      </c>
      <c r="N9" s="430">
        <v>42495</v>
      </c>
      <c r="O9" s="430">
        <v>42569</v>
      </c>
      <c r="P9" s="430">
        <v>42593</v>
      </c>
      <c r="Q9" s="430">
        <v>42632</v>
      </c>
      <c r="R9" s="430">
        <v>42635</v>
      </c>
      <c r="S9" s="430">
        <v>42653</v>
      </c>
      <c r="T9" s="430">
        <v>42677</v>
      </c>
      <c r="U9" s="430">
        <v>42697</v>
      </c>
      <c r="V9" s="430">
        <v>42727</v>
      </c>
      <c r="W9" s="430">
        <v>0</v>
      </c>
      <c r="X9" s="430">
        <v>0</v>
      </c>
      <c r="Y9" s="430">
        <v>0</v>
      </c>
      <c r="Z9" s="430">
        <v>0</v>
      </c>
      <c r="AA9" s="430">
        <v>0</v>
      </c>
      <c r="AB9" s="430">
        <v>0</v>
      </c>
      <c r="AC9" s="430">
        <v>0</v>
      </c>
      <c r="AD9" s="430">
        <v>0</v>
      </c>
      <c r="AE9" s="430">
        <v>0</v>
      </c>
      <c r="AF9" s="430">
        <v>0</v>
      </c>
      <c r="AG9" s="430">
        <v>0</v>
      </c>
      <c r="AH9" s="430">
        <v>0</v>
      </c>
      <c r="AI9" s="430">
        <v>0</v>
      </c>
      <c r="AJ9" s="468">
        <v>0</v>
      </c>
      <c r="AK9" s="541"/>
      <c r="AL9" s="463"/>
      <c r="AM9" s="463"/>
      <c r="AN9" s="463"/>
      <c r="AO9" s="463"/>
      <c r="AP9" s="14"/>
      <c r="AQ9" s="13"/>
      <c r="AR9" s="400" t="s">
        <v>133</v>
      </c>
      <c r="AS9" s="352" t="str">
        <f>IFERROR(INDEX($B$11:$F$31,MATCH("TR",$B$11:$B$31,0),2),"")</f>
        <v/>
      </c>
      <c r="AT9" s="403"/>
      <c r="AU9" s="405" t="str">
        <f>IFERROR(INDEX($B$11:$F$31,MATCH("TR",$B$11:$B$31,0),5),"")</f>
        <v/>
      </c>
      <c r="AV9" s="384"/>
      <c r="AW9" s="380">
        <f>IF(90000&lt;=AV9,90000,AV9)</f>
        <v>0</v>
      </c>
      <c r="AX9" s="381"/>
      <c r="AY9" s="382"/>
      <c r="AZ9" s="384"/>
      <c r="BA9" s="380">
        <f>IF(20000&lt;=AZ9,20000,AZ9)</f>
        <v>0</v>
      </c>
      <c r="BB9" s="384"/>
      <c r="BC9" s="410"/>
      <c r="BD9" s="382"/>
      <c r="BE9" s="411"/>
      <c r="BF9" s="377"/>
      <c r="BH9" s="354" t="s">
        <v>43</v>
      </c>
      <c r="BI9" s="355"/>
      <c r="BJ9" s="113">
        <f>IF(AW1&lt;&gt;"",AW1,BH13)</f>
        <v>0</v>
      </c>
      <c r="BK9" s="114"/>
      <c r="BL9" s="114"/>
      <c r="BM9" s="114"/>
      <c r="BN9" s="114"/>
      <c r="BO9" s="114"/>
      <c r="BP9" s="114"/>
      <c r="BQ9" s="114"/>
      <c r="BR9" s="114"/>
      <c r="BS9" s="114"/>
      <c r="BT9" s="114"/>
      <c r="BU9" s="114"/>
      <c r="BV9" s="114"/>
      <c r="BW9" s="114"/>
      <c r="BX9" s="114"/>
      <c r="BY9" s="114"/>
      <c r="BZ9" s="114"/>
      <c r="CA9" s="533"/>
      <c r="CB9" s="510"/>
      <c r="CC9" s="510"/>
      <c r="CD9" s="510"/>
      <c r="CE9" s="510"/>
    </row>
    <row r="10" spans="1:83" ht="15.75" customHeight="1" thickBot="1">
      <c r="A10" s="456"/>
      <c r="B10" s="457"/>
      <c r="C10" s="434"/>
      <c r="D10" s="434"/>
      <c r="E10" s="461"/>
      <c r="F10" s="461"/>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430">
        <v>0</v>
      </c>
      <c r="AB10" s="430">
        <v>0</v>
      </c>
      <c r="AC10" s="430">
        <v>0</v>
      </c>
      <c r="AD10" s="430">
        <v>0</v>
      </c>
      <c r="AE10" s="430">
        <v>0</v>
      </c>
      <c r="AF10" s="430">
        <v>0</v>
      </c>
      <c r="AG10" s="430">
        <v>0</v>
      </c>
      <c r="AH10" s="430">
        <v>0</v>
      </c>
      <c r="AI10" s="430">
        <v>0</v>
      </c>
      <c r="AJ10" s="468">
        <v>0</v>
      </c>
      <c r="AK10" s="541"/>
      <c r="AL10" s="463"/>
      <c r="AM10" s="463"/>
      <c r="AN10" s="537"/>
      <c r="AO10" s="537"/>
      <c r="AP10" s="14"/>
      <c r="AQ10" s="13"/>
      <c r="AR10" s="401"/>
      <c r="AS10" s="353"/>
      <c r="AT10" s="404"/>
      <c r="AU10" s="535"/>
      <c r="AV10" s="351"/>
      <c r="AW10" s="339"/>
      <c r="AX10" s="341"/>
      <c r="AY10" s="343"/>
      <c r="AZ10" s="337"/>
      <c r="BA10" s="339"/>
      <c r="BB10" s="337"/>
      <c r="BC10" s="407"/>
      <c r="BD10" s="343"/>
      <c r="BE10" s="346"/>
      <c r="BF10" s="307"/>
      <c r="BH10" s="114"/>
      <c r="BI10" s="114"/>
      <c r="BJ10" s="114"/>
      <c r="BK10" s="114"/>
      <c r="BL10" s="114"/>
      <c r="BM10" s="114"/>
      <c r="BN10" s="114"/>
      <c r="BO10" s="114"/>
      <c r="BP10" s="114"/>
      <c r="BQ10" s="114"/>
      <c r="BR10" s="114"/>
      <c r="BS10" s="114"/>
      <c r="BT10" s="114"/>
      <c r="BU10" s="114"/>
      <c r="BV10" s="114"/>
      <c r="BW10" s="114"/>
      <c r="BX10" s="114"/>
      <c r="BY10" s="114"/>
      <c r="BZ10" s="114"/>
      <c r="CA10" s="533"/>
      <c r="CB10" s="510"/>
      <c r="CC10" s="510"/>
      <c r="CD10" s="510"/>
      <c r="CE10" s="510"/>
    </row>
    <row r="11" spans="1:83" ht="15.75" customHeight="1">
      <c r="A11" s="464" t="s">
        <v>28</v>
      </c>
      <c r="B11" s="144"/>
      <c r="C11" s="15">
        <v>1</v>
      </c>
      <c r="D11" s="62"/>
      <c r="E11" s="14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176"/>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401"/>
      <c r="AS11" s="331" t="str">
        <f ca="1">IF(AS9="","",IFERROR(INDEX(INDIRECT("$B$" &amp; AS9+11 &amp;  ":$F$31"),MATCH("TR",INDIRECT("$B$" &amp; AS9+11 &amp; ":$B$31"),0),2),""))</f>
        <v/>
      </c>
      <c r="AT11" s="333"/>
      <c r="AU11" s="378" t="str">
        <f ca="1">IF(AS9="","",IFERROR(INDEX(INDIRECT("$B$" &amp; AS9+11 &amp;  ":$F$31"),MATCH("TR",INDIRECT("$B$" &amp; AS9+11 &amp; ":$B$31"),0),5),""))</f>
        <v/>
      </c>
      <c r="AV11" s="337"/>
      <c r="AW11" s="339">
        <f>IF(90000&lt;=AV11,90000,AV11)</f>
        <v>0</v>
      </c>
      <c r="AX11" s="341"/>
      <c r="AY11" s="343"/>
      <c r="AZ11" s="337"/>
      <c r="BA11" s="339">
        <f>IF(20000&lt;=AZ11,20000,AZ11)</f>
        <v>0</v>
      </c>
      <c r="BB11" s="337"/>
      <c r="BC11" s="407"/>
      <c r="BD11" s="343"/>
      <c r="BE11" s="346"/>
      <c r="BF11" s="307"/>
      <c r="BH11" s="356" t="s">
        <v>45</v>
      </c>
      <c r="BI11" s="356"/>
      <c r="BJ11" s="356"/>
      <c r="BK11" s="356"/>
      <c r="BL11" s="128" t="s">
        <v>46</v>
      </c>
      <c r="BM11" s="128" t="s">
        <v>47</v>
      </c>
      <c r="BN11" s="116" t="s">
        <v>48</v>
      </c>
      <c r="BO11" s="119"/>
      <c r="BP11" s="119"/>
      <c r="BQ11" s="119"/>
      <c r="BR11" s="119"/>
      <c r="BS11" s="119"/>
      <c r="BT11" s="119"/>
      <c r="BU11" s="119"/>
      <c r="BV11" s="119"/>
      <c r="BW11" s="119"/>
      <c r="BX11" s="119"/>
      <c r="BY11" s="119"/>
      <c r="BZ11" s="119"/>
      <c r="CA11" s="125" t="str">
        <f t="shared" ref="CA11:CA30" si="5">B11&amp;E11&amp;F11</f>
        <v/>
      </c>
      <c r="CB11" s="123">
        <f t="shared" ref="CB11:CB30" si="6">AN11</f>
        <v>0</v>
      </c>
      <c r="CC11" s="123">
        <f t="shared" ref="CC11:CC30" si="7">AO11</f>
        <v>0</v>
      </c>
      <c r="CD11" s="80">
        <f>IF(ISERROR(VLOOKUP($CA11,【8月】月集計表!$CA:$CC,2,FALSE))=TRUE,0,VLOOKUP($CA11,【8月】月集計表!$CA:$CC,2,FALSE))</f>
        <v>0</v>
      </c>
      <c r="CE11" s="80">
        <f>IF(ISERROR(VLOOKUP($CA11,【8月】月集計表!$CA:$CC,3,FALSE))=TRUE,0,VLOOKUP($CA11,【8月】月集計表!$CA:$CC,3,FALSE))</f>
        <v>0</v>
      </c>
    </row>
    <row r="12" spans="1:83" ht="16.5" customHeight="1">
      <c r="A12" s="465"/>
      <c r="B12" s="145"/>
      <c r="C12" s="20">
        <v>2</v>
      </c>
      <c r="D12" s="24"/>
      <c r="E12" s="14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177"/>
      <c r="AL12" s="23">
        <f t="shared" si="1"/>
        <v>0</v>
      </c>
      <c r="AM12" s="23">
        <f t="shared" si="2"/>
        <v>0</v>
      </c>
      <c r="AN12" s="23">
        <f t="shared" si="3"/>
        <v>0</v>
      </c>
      <c r="AO12" s="23">
        <f t="shared" si="4"/>
        <v>0</v>
      </c>
      <c r="AP12" s="14"/>
      <c r="AQ12" s="13"/>
      <c r="AR12" s="401"/>
      <c r="AS12" s="331"/>
      <c r="AT12" s="349"/>
      <c r="AU12" s="379"/>
      <c r="AV12" s="351"/>
      <c r="AW12" s="339"/>
      <c r="AX12" s="341"/>
      <c r="AY12" s="343"/>
      <c r="AZ12" s="337"/>
      <c r="BA12" s="339"/>
      <c r="BB12" s="337"/>
      <c r="BC12" s="407"/>
      <c r="BD12" s="343"/>
      <c r="BE12" s="346"/>
      <c r="BF12" s="307"/>
      <c r="BH12" s="126">
        <v>1</v>
      </c>
      <c r="BI12" s="127" t="s">
        <v>49</v>
      </c>
      <c r="BJ12" s="127"/>
      <c r="BK12" s="116"/>
      <c r="BL12" s="128">
        <v>1.05</v>
      </c>
      <c r="BM12" s="356">
        <f>IF(BJ9="新規・5年利用無",BL13,IF(BJ9&lt;BH15,BL15,IF(AND(BJ9&gt;=BH14,BJ9&lt;BJ14),BL14,IF(AND(BJ9&gt;=BH13,BJ9&lt;BJ13),BL13,IF(BJ9=BH12,BL12,"")))))</f>
        <v>0.9</v>
      </c>
      <c r="BN12" s="357">
        <f>IF(AW1&lt;&gt;"",BM12*90000,"")</f>
        <v>81000</v>
      </c>
      <c r="BO12" s="120"/>
      <c r="BP12" s="120"/>
      <c r="BQ12" s="120"/>
      <c r="BR12" s="120"/>
      <c r="BS12" s="120"/>
      <c r="BT12" s="120"/>
      <c r="BU12" s="120"/>
      <c r="BV12" s="120"/>
      <c r="BW12" s="120"/>
      <c r="BX12" s="120"/>
      <c r="BY12" s="120"/>
      <c r="BZ12" s="120"/>
      <c r="CA12" s="78" t="str">
        <f t="shared" si="5"/>
        <v/>
      </c>
      <c r="CB12" s="79">
        <f t="shared" si="6"/>
        <v>0</v>
      </c>
      <c r="CC12" s="79">
        <f t="shared" si="7"/>
        <v>0</v>
      </c>
      <c r="CD12" s="77">
        <f>IF(ISERROR(VLOOKUP($CA12,【8月】月集計表!$CA:$CC,2,FALSE))=TRUE,0,VLOOKUP($CA12,【8月】月集計表!$CA:$CC,2,FALSE))</f>
        <v>0</v>
      </c>
      <c r="CE12" s="77">
        <f>IF(ISERROR(VLOOKUP($CA12,【8月】月集計表!$CA:$CC,3,FALSE))=TRUE,0,VLOOKUP($CA12,【8月】月集計表!$CA:$CC,3,FALSE))</f>
        <v>0</v>
      </c>
    </row>
    <row r="13" spans="1:83" ht="16.5" customHeight="1">
      <c r="A13" s="465"/>
      <c r="B13" s="145"/>
      <c r="C13" s="20">
        <v>3</v>
      </c>
      <c r="D13" s="24"/>
      <c r="E13" s="14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177"/>
      <c r="AL13" s="23">
        <f t="shared" si="1"/>
        <v>0</v>
      </c>
      <c r="AM13" s="23">
        <f t="shared" si="2"/>
        <v>0</v>
      </c>
      <c r="AN13" s="23">
        <f t="shared" si="3"/>
        <v>0</v>
      </c>
      <c r="AO13" s="23">
        <f t="shared" si="4"/>
        <v>0</v>
      </c>
      <c r="AR13" s="401"/>
      <c r="AS13" s="331" t="str">
        <f ca="1">IF(AS11="","",IFERROR(INDEX(INDIRECT("$B$" &amp; AS11+11 &amp;  ":$F$31"),MATCH("TR",INDIRECT("$B$" &amp; AS11+11 &amp; ":$B$31"),0),2),""))</f>
        <v/>
      </c>
      <c r="AT13" s="333"/>
      <c r="AU13" s="335" t="str">
        <f ca="1">IF(AS11="","",IFERROR(INDEX(INDIRECT("$B$" &amp; AS11+11 &amp;  ":$F$31"),MATCH("TR",INDIRECT("$B$" &amp; AS11+11 &amp; ":$B$31"),0),5),""))</f>
        <v/>
      </c>
      <c r="AV13" s="337"/>
      <c r="AW13" s="339">
        <f>IF(90000&lt;=AV13,90000,AV13)</f>
        <v>0</v>
      </c>
      <c r="AX13" s="341"/>
      <c r="AY13" s="343"/>
      <c r="AZ13" s="337"/>
      <c r="BA13" s="339">
        <f>IF(20000&lt;=AZ13,20000,AZ13)</f>
        <v>0</v>
      </c>
      <c r="BB13" s="337"/>
      <c r="BC13" s="407"/>
      <c r="BD13" s="343"/>
      <c r="BE13" s="346"/>
      <c r="BF13" s="307"/>
      <c r="BH13" s="126">
        <v>0.8</v>
      </c>
      <c r="BI13" s="127" t="s">
        <v>49</v>
      </c>
      <c r="BJ13" s="127">
        <v>1</v>
      </c>
      <c r="BK13" s="116" t="s">
        <v>50</v>
      </c>
      <c r="BL13" s="128">
        <v>1</v>
      </c>
      <c r="BM13" s="356"/>
      <c r="BN13" s="358"/>
      <c r="BO13" s="120"/>
      <c r="BP13" s="120"/>
      <c r="BQ13" s="120"/>
      <c r="BR13" s="120"/>
      <c r="BS13" s="120"/>
      <c r="BT13" s="120"/>
      <c r="BU13" s="120"/>
      <c r="BV13" s="120"/>
      <c r="BW13" s="120"/>
      <c r="BX13" s="120"/>
      <c r="BY13" s="120"/>
      <c r="BZ13" s="120"/>
      <c r="CA13" s="78" t="str">
        <f t="shared" si="5"/>
        <v/>
      </c>
      <c r="CB13" s="79">
        <f t="shared" si="6"/>
        <v>0</v>
      </c>
      <c r="CC13" s="79">
        <f t="shared" si="7"/>
        <v>0</v>
      </c>
      <c r="CD13" s="77">
        <f>IF(ISERROR(VLOOKUP($CA13,【8月】月集計表!$CA:$CC,2,FALSE))=TRUE,0,VLOOKUP($CA13,【8月】月集計表!$CA:$CC,2,FALSE))</f>
        <v>0</v>
      </c>
      <c r="CE13" s="77">
        <f>IF(ISERROR(VLOOKUP($CA13,【8月】月集計表!$CA:$CC,3,FALSE))=TRUE,0,VLOOKUP($CA13,【8月】月集計表!$CA:$CC,3,FALSE))</f>
        <v>0</v>
      </c>
    </row>
    <row r="14" spans="1:83" ht="16.5" customHeight="1">
      <c r="A14" s="465"/>
      <c r="B14" s="145"/>
      <c r="C14" s="20">
        <v>4</v>
      </c>
      <c r="D14" s="24"/>
      <c r="E14" s="14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177"/>
      <c r="AL14" s="23">
        <f t="shared" si="1"/>
        <v>0</v>
      </c>
      <c r="AM14" s="23">
        <f t="shared" si="2"/>
        <v>0</v>
      </c>
      <c r="AN14" s="23">
        <f t="shared" si="3"/>
        <v>0</v>
      </c>
      <c r="AO14" s="23">
        <f t="shared" si="4"/>
        <v>0</v>
      </c>
      <c r="AR14" s="401"/>
      <c r="AS14" s="331"/>
      <c r="AT14" s="349"/>
      <c r="AU14" s="535"/>
      <c r="AV14" s="351"/>
      <c r="AW14" s="339"/>
      <c r="AX14" s="341"/>
      <c r="AY14" s="343"/>
      <c r="AZ14" s="337"/>
      <c r="BA14" s="339"/>
      <c r="BB14" s="337"/>
      <c r="BC14" s="407"/>
      <c r="BD14" s="343"/>
      <c r="BE14" s="346"/>
      <c r="BF14" s="307"/>
      <c r="BH14" s="126">
        <v>0.6</v>
      </c>
      <c r="BI14" s="127" t="s">
        <v>49</v>
      </c>
      <c r="BJ14" s="127">
        <v>0.8</v>
      </c>
      <c r="BK14" s="116" t="s">
        <v>50</v>
      </c>
      <c r="BL14" s="128">
        <v>0.95</v>
      </c>
      <c r="BM14" s="356"/>
      <c r="BN14" s="358"/>
      <c r="BO14" s="120"/>
      <c r="BP14" s="120"/>
      <c r="BQ14" s="120"/>
      <c r="BR14" s="120"/>
      <c r="BS14" s="120"/>
      <c r="BT14" s="120"/>
      <c r="BU14" s="120"/>
      <c r="BV14" s="120"/>
      <c r="BW14" s="120"/>
      <c r="BX14" s="120"/>
      <c r="BY14" s="120"/>
      <c r="BZ14" s="120"/>
      <c r="CA14" s="78" t="str">
        <f t="shared" si="5"/>
        <v/>
      </c>
      <c r="CB14" s="79">
        <f t="shared" si="6"/>
        <v>0</v>
      </c>
      <c r="CC14" s="79">
        <f t="shared" si="7"/>
        <v>0</v>
      </c>
      <c r="CD14" s="77">
        <f>IF(ISERROR(VLOOKUP($CA14,【8月】月集計表!$CA:$CC,2,FALSE))=TRUE,0,VLOOKUP($CA14,【8月】月集計表!$CA:$CC,2,FALSE))</f>
        <v>0</v>
      </c>
      <c r="CE14" s="77">
        <f>IF(ISERROR(VLOOKUP($CA14,【8月】月集計表!$CA:$CC,3,FALSE))=TRUE,0,VLOOKUP($CA14,【8月】月集計表!$CA:$CC,3,FALSE))</f>
        <v>0</v>
      </c>
    </row>
    <row r="15" spans="1:83" ht="16.5" customHeight="1">
      <c r="A15" s="465"/>
      <c r="B15" s="145"/>
      <c r="C15" s="20">
        <v>5</v>
      </c>
      <c r="D15" s="24"/>
      <c r="E15" s="14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177"/>
      <c r="AL15" s="23">
        <f t="shared" si="1"/>
        <v>0</v>
      </c>
      <c r="AM15" s="23">
        <f t="shared" si="2"/>
        <v>0</v>
      </c>
      <c r="AN15" s="23">
        <f t="shared" si="3"/>
        <v>0</v>
      </c>
      <c r="AO15" s="23">
        <f t="shared" si="4"/>
        <v>0</v>
      </c>
      <c r="AR15" s="401"/>
      <c r="AS15" s="331" t="str">
        <f ca="1">IF(AS13="","",IFERROR(INDEX(INDIRECT("$B$" &amp; AS13+11 &amp;  ":$F$31"),MATCH("TR",INDIRECT("$B$" &amp; AS13+11 &amp; ":$B$31"),0),2),""))</f>
        <v/>
      </c>
      <c r="AT15" s="333"/>
      <c r="AU15" s="335" t="str">
        <f ca="1">IF(AS13="","",IFERROR(INDEX(INDIRECT("$B$" &amp; AS13+11 &amp;  ":$F$31"),MATCH("TR",INDIRECT("$B$" &amp; AS13+11 &amp; ":$B$31"),0),5),""))</f>
        <v/>
      </c>
      <c r="AV15" s="337"/>
      <c r="AW15" s="339">
        <f>IF(90000&lt;=AV15,90000,AV15)</f>
        <v>0</v>
      </c>
      <c r="AX15" s="341"/>
      <c r="AY15" s="343"/>
      <c r="AZ15" s="337"/>
      <c r="BA15" s="339">
        <f>IF(20000&lt;=AZ15,20000,AZ15)</f>
        <v>0</v>
      </c>
      <c r="BB15" s="337"/>
      <c r="BC15" s="407"/>
      <c r="BD15" s="343"/>
      <c r="BE15" s="346"/>
      <c r="BF15" s="307"/>
      <c r="BH15" s="126">
        <v>0.6</v>
      </c>
      <c r="BI15" s="127" t="s">
        <v>50</v>
      </c>
      <c r="BJ15" s="127"/>
      <c r="BK15" s="116"/>
      <c r="BL15" s="128">
        <v>0.9</v>
      </c>
      <c r="BM15" s="356"/>
      <c r="BN15" s="359"/>
      <c r="BO15" s="120"/>
      <c r="BP15" s="120"/>
      <c r="BQ15" s="120"/>
      <c r="BR15" s="120"/>
      <c r="BS15" s="120"/>
      <c r="BT15" s="120"/>
      <c r="BU15" s="120"/>
      <c r="BV15" s="120"/>
      <c r="BW15" s="120"/>
      <c r="BX15" s="120"/>
      <c r="BY15" s="120"/>
      <c r="BZ15" s="120"/>
      <c r="CA15" s="78" t="str">
        <f t="shared" si="5"/>
        <v/>
      </c>
      <c r="CB15" s="79">
        <f t="shared" si="6"/>
        <v>0</v>
      </c>
      <c r="CC15" s="79">
        <f t="shared" si="7"/>
        <v>0</v>
      </c>
      <c r="CD15" s="77">
        <f>IF(ISERROR(VLOOKUP($CA15,【8月】月集計表!$CA:$CC,2,FALSE))=TRUE,0,VLOOKUP($CA15,【8月】月集計表!$CA:$CC,2,FALSE))</f>
        <v>0</v>
      </c>
      <c r="CE15" s="77">
        <f>IF(ISERROR(VLOOKUP($CA15,【8月】月集計表!$CA:$CC,3,FALSE))=TRUE,0,VLOOKUP($CA15,【8月】月集計表!$CA:$CC,3,FALSE))</f>
        <v>0</v>
      </c>
    </row>
    <row r="16" spans="1:83" ht="16.5" customHeight="1">
      <c r="A16" s="465"/>
      <c r="B16" s="145"/>
      <c r="C16" s="20">
        <v>6</v>
      </c>
      <c r="D16" s="24"/>
      <c r="E16" s="14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177"/>
      <c r="AL16" s="23">
        <f t="shared" si="1"/>
        <v>0</v>
      </c>
      <c r="AM16" s="23">
        <f t="shared" si="2"/>
        <v>0</v>
      </c>
      <c r="AN16" s="23">
        <f t="shared" si="3"/>
        <v>0</v>
      </c>
      <c r="AO16" s="23">
        <f t="shared" si="4"/>
        <v>0</v>
      </c>
      <c r="AR16" s="401"/>
      <c r="AS16" s="331"/>
      <c r="AT16" s="349"/>
      <c r="AU16" s="535"/>
      <c r="AV16" s="351"/>
      <c r="AW16" s="339"/>
      <c r="AX16" s="341"/>
      <c r="AY16" s="343"/>
      <c r="AZ16" s="337"/>
      <c r="BA16" s="339"/>
      <c r="BB16" s="337"/>
      <c r="BC16" s="407"/>
      <c r="BD16" s="343"/>
      <c r="BE16" s="346"/>
      <c r="BF16" s="307"/>
      <c r="CA16" s="78" t="str">
        <f t="shared" si="5"/>
        <v/>
      </c>
      <c r="CB16" s="79">
        <f t="shared" si="6"/>
        <v>0</v>
      </c>
      <c r="CC16" s="79">
        <f t="shared" si="7"/>
        <v>0</v>
      </c>
      <c r="CD16" s="77">
        <f>IF(ISERROR(VLOOKUP($CA16,【8月】月集計表!$CA:$CC,2,FALSE))=TRUE,0,VLOOKUP($CA16,【8月】月集計表!$CA:$CC,2,FALSE))</f>
        <v>0</v>
      </c>
      <c r="CE16" s="77">
        <f>IF(ISERROR(VLOOKUP($CA16,【8月】月集計表!$CA:$CC,3,FALSE))=TRUE,0,VLOOKUP($CA16,【8月】月集計表!$CA:$CC,3,FALSE))</f>
        <v>0</v>
      </c>
    </row>
    <row r="17" spans="1:83" ht="16.5" customHeight="1">
      <c r="A17" s="465"/>
      <c r="B17" s="145"/>
      <c r="C17" s="20">
        <v>7</v>
      </c>
      <c r="D17" s="24"/>
      <c r="E17" s="14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177"/>
      <c r="AL17" s="23">
        <f t="shared" si="1"/>
        <v>0</v>
      </c>
      <c r="AM17" s="23">
        <f t="shared" si="2"/>
        <v>0</v>
      </c>
      <c r="AN17" s="23">
        <f t="shared" si="3"/>
        <v>0</v>
      </c>
      <c r="AO17" s="23">
        <f t="shared" si="4"/>
        <v>0</v>
      </c>
      <c r="AR17" s="401"/>
      <c r="AS17" s="331" t="str">
        <f ca="1">IF(AS15="","",IFERROR(INDEX(INDIRECT("$B$" &amp; AS15+11 &amp;  ":$F$31"),MATCH("TR",INDIRECT("$B$" &amp; AS15+11 &amp; ":$B$31"),0),2),""))</f>
        <v/>
      </c>
      <c r="AT17" s="333"/>
      <c r="AU17" s="335" t="str">
        <f ca="1">IF(AS15="","",IFERROR(INDEX(INDIRECT("$B$" &amp; AS15+11 &amp;  ":$F$31"),MATCH("TR",INDIRECT("$B$" &amp; AS15+11 &amp; ":$B$31"),0),5),""))</f>
        <v/>
      </c>
      <c r="AV17" s="337"/>
      <c r="AW17" s="339">
        <f>IF(90000&lt;=AV17,90000,AV17)</f>
        <v>0</v>
      </c>
      <c r="AX17" s="341"/>
      <c r="AY17" s="343"/>
      <c r="AZ17" s="337"/>
      <c r="BA17" s="339">
        <f>IF(20000&lt;=AZ17,20000,AZ17)</f>
        <v>0</v>
      </c>
      <c r="BB17" s="337"/>
      <c r="BC17" s="407"/>
      <c r="BD17" s="343"/>
      <c r="BE17" s="346"/>
      <c r="BF17" s="307"/>
      <c r="CA17" s="78" t="str">
        <f t="shared" si="5"/>
        <v/>
      </c>
      <c r="CB17" s="79">
        <f t="shared" si="6"/>
        <v>0</v>
      </c>
      <c r="CC17" s="79">
        <f t="shared" si="7"/>
        <v>0</v>
      </c>
      <c r="CD17" s="77">
        <f>IF(ISERROR(VLOOKUP($CA17,【8月】月集計表!$CA:$CC,2,FALSE))=TRUE,0,VLOOKUP($CA17,【8月】月集計表!$CA:$CC,2,FALSE))</f>
        <v>0</v>
      </c>
      <c r="CE17" s="77">
        <f>IF(ISERROR(VLOOKUP($CA17,【8月】月集計表!$CA:$CC,3,FALSE))=TRUE,0,VLOOKUP($CA17,【8月】月集計表!$CA:$CC,3,FALSE))</f>
        <v>0</v>
      </c>
    </row>
    <row r="18" spans="1:83" ht="16.5" customHeight="1" thickBot="1">
      <c r="A18" s="465"/>
      <c r="B18" s="145"/>
      <c r="C18" s="20">
        <v>8</v>
      </c>
      <c r="D18" s="24"/>
      <c r="E18" s="14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177"/>
      <c r="AL18" s="23">
        <f t="shared" si="1"/>
        <v>0</v>
      </c>
      <c r="AM18" s="23">
        <f t="shared" si="2"/>
        <v>0</v>
      </c>
      <c r="AN18" s="23">
        <f t="shared" si="3"/>
        <v>0</v>
      </c>
      <c r="AO18" s="23">
        <f t="shared" si="4"/>
        <v>0</v>
      </c>
      <c r="AR18" s="402"/>
      <c r="AS18" s="332"/>
      <c r="AT18" s="334"/>
      <c r="AU18" s="534"/>
      <c r="AV18" s="338"/>
      <c r="AW18" s="409"/>
      <c r="AX18" s="342"/>
      <c r="AY18" s="344"/>
      <c r="AZ18" s="374"/>
      <c r="BA18" s="340"/>
      <c r="BB18" s="374"/>
      <c r="BC18" s="408"/>
      <c r="BD18" s="344"/>
      <c r="BE18" s="348"/>
      <c r="BF18" s="308"/>
      <c r="CA18" s="78" t="str">
        <f t="shared" si="5"/>
        <v/>
      </c>
      <c r="CB18" s="79">
        <f t="shared" si="6"/>
        <v>0</v>
      </c>
      <c r="CC18" s="79">
        <f t="shared" si="7"/>
        <v>0</v>
      </c>
      <c r="CD18" s="77">
        <f>IF(ISERROR(VLOOKUP($CA18,【8月】月集計表!$CA:$CC,2,FALSE))=TRUE,0,VLOOKUP($CA18,【8月】月集計表!$CA:$CC,2,FALSE))</f>
        <v>0</v>
      </c>
      <c r="CE18" s="77">
        <f>IF(ISERROR(VLOOKUP($CA18,【8月】月集計表!$CA:$CC,3,FALSE))=TRUE,0,VLOOKUP($CA18,【8月】月集計表!$CA:$CC,3,FALSE))</f>
        <v>0</v>
      </c>
    </row>
    <row r="19" spans="1:83" ht="16.5" customHeight="1">
      <c r="A19" s="465"/>
      <c r="B19" s="145"/>
      <c r="C19" s="20">
        <v>9</v>
      </c>
      <c r="D19" s="24"/>
      <c r="E19" s="14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177"/>
      <c r="AL19" s="23">
        <f t="shared" si="1"/>
        <v>0</v>
      </c>
      <c r="AM19" s="23">
        <f t="shared" si="2"/>
        <v>0</v>
      </c>
      <c r="AN19" s="23">
        <f t="shared" si="3"/>
        <v>0</v>
      </c>
      <c r="AO19" s="23">
        <f t="shared" si="4"/>
        <v>0</v>
      </c>
      <c r="AR19" s="400" t="s">
        <v>134</v>
      </c>
      <c r="AS19" s="352" t="str">
        <f>IFERROR(INDEX($B$11:$F$31,MATCH("FW1",$B$11:$B$31,0),2),"")</f>
        <v/>
      </c>
      <c r="AT19" s="403"/>
      <c r="AU19" s="405" t="str">
        <f>IFERROR(INDEX($B$11:$F$31,MATCH("FW1",$B$11:$B$31,0),5),"")</f>
        <v/>
      </c>
      <c r="AV19" s="396"/>
      <c r="AW19" s="398">
        <f>IF($BM$12*90000&lt;=AV19,$BM$12*90000,AV19)</f>
        <v>0</v>
      </c>
      <c r="AX19" s="399"/>
      <c r="AY19" s="380">
        <f>IF(10000&lt;=AX19,10000,AX19)</f>
        <v>0</v>
      </c>
      <c r="AZ19" s="384"/>
      <c r="BA19" s="380">
        <f>IF(20000&lt;=AZ19,20000,AZ19)</f>
        <v>0</v>
      </c>
      <c r="BB19" s="396"/>
      <c r="BC19" s="600"/>
      <c r="BD19" s="397"/>
      <c r="BE19" s="376"/>
      <c r="BF19" s="377"/>
      <c r="CA19" s="78" t="str">
        <f t="shared" si="5"/>
        <v/>
      </c>
      <c r="CB19" s="79">
        <f t="shared" si="6"/>
        <v>0</v>
      </c>
      <c r="CC19" s="79">
        <f t="shared" si="7"/>
        <v>0</v>
      </c>
      <c r="CD19" s="77">
        <f>IF(ISERROR(VLOOKUP($CA19,【8月】月集計表!$CA:$CC,2,FALSE))=TRUE,0,VLOOKUP($CA19,【8月】月集計表!$CA:$CC,2,FALSE))</f>
        <v>0</v>
      </c>
      <c r="CE19" s="77">
        <f>IF(ISERROR(VLOOKUP($CA19,【8月】月集計表!$CA:$CC,3,FALSE))=TRUE,0,VLOOKUP($CA19,【8月】月集計表!$CA:$CC,3,FALSE))</f>
        <v>0</v>
      </c>
    </row>
    <row r="20" spans="1:83" ht="16.5" customHeight="1">
      <c r="A20" s="465"/>
      <c r="B20" s="145"/>
      <c r="C20" s="20">
        <v>10</v>
      </c>
      <c r="D20" s="24"/>
      <c r="E20" s="14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177"/>
      <c r="AL20" s="23">
        <f t="shared" si="1"/>
        <v>0</v>
      </c>
      <c r="AM20" s="23">
        <f t="shared" si="2"/>
        <v>0</v>
      </c>
      <c r="AN20" s="23">
        <f t="shared" si="3"/>
        <v>0</v>
      </c>
      <c r="AO20" s="23">
        <f t="shared" si="4"/>
        <v>0</v>
      </c>
      <c r="AR20" s="401"/>
      <c r="AS20" s="353"/>
      <c r="AT20" s="404"/>
      <c r="AU20" s="535"/>
      <c r="AV20" s="389"/>
      <c r="AW20" s="390"/>
      <c r="AX20" s="391"/>
      <c r="AY20" s="339"/>
      <c r="AZ20" s="337"/>
      <c r="BA20" s="339"/>
      <c r="BB20" s="387"/>
      <c r="BC20" s="601"/>
      <c r="BD20" s="388"/>
      <c r="BE20" s="364"/>
      <c r="BF20" s="307"/>
      <c r="CA20" s="78" t="str">
        <f t="shared" si="5"/>
        <v/>
      </c>
      <c r="CB20" s="79">
        <f t="shared" si="6"/>
        <v>0</v>
      </c>
      <c r="CC20" s="79">
        <f t="shared" si="7"/>
        <v>0</v>
      </c>
      <c r="CD20" s="77">
        <f>IF(ISERROR(VLOOKUP($CA20,【8月】月集計表!$CA:$CC,2,FALSE))=TRUE,0,VLOOKUP($CA20,【8月】月集計表!$CA:$CC,2,FALSE))</f>
        <v>0</v>
      </c>
      <c r="CE20" s="77">
        <f>IF(ISERROR(VLOOKUP($CA20,【8月】月集計表!$CA:$CC,3,FALSE))=TRUE,0,VLOOKUP($CA20,【8月】月集計表!$CA:$CC,3,FALSE))</f>
        <v>0</v>
      </c>
    </row>
    <row r="21" spans="1:83" ht="16.5" customHeight="1">
      <c r="A21" s="465"/>
      <c r="B21" s="145"/>
      <c r="C21" s="20">
        <v>11</v>
      </c>
      <c r="D21" s="24"/>
      <c r="E21" s="14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177"/>
      <c r="AL21" s="23">
        <f t="shared" si="1"/>
        <v>0</v>
      </c>
      <c r="AM21" s="23">
        <f t="shared" si="2"/>
        <v>0</v>
      </c>
      <c r="AN21" s="23">
        <f t="shared" si="3"/>
        <v>0</v>
      </c>
      <c r="AO21" s="23">
        <f t="shared" si="4"/>
        <v>0</v>
      </c>
      <c r="AR21" s="401"/>
      <c r="AS21" s="331" t="str">
        <f ca="1">IF(AS19="","",IFERROR(INDEX(INDIRECT("$B$" &amp; AS19+11 &amp;  ":$F$31"),MATCH("FW1",INDIRECT("$B$" &amp; AS19+11 &amp; ":$B$31"),0),2),""))</f>
        <v/>
      </c>
      <c r="AT21" s="333"/>
      <c r="AU21" s="378" t="str">
        <f ca="1">IF(AS19="","",IFERROR(INDEX(INDIRECT("$B$" &amp; AS19+11 &amp;  ":$F$31"),MATCH("FW1",INDIRECT("$B$" &amp; AS19+11 &amp; ":$B$31"),0),5),""))</f>
        <v/>
      </c>
      <c r="AV21" s="387"/>
      <c r="AW21" s="390">
        <f t="shared" ref="AW21" si="8">IF($BM$12*90000&lt;=AV21,$BM$12*90000,AV21)</f>
        <v>0</v>
      </c>
      <c r="AX21" s="391"/>
      <c r="AY21" s="339">
        <f>IF(10000&lt;=AX21,10000,AX21)</f>
        <v>0</v>
      </c>
      <c r="AZ21" s="337"/>
      <c r="BA21" s="339">
        <f>IF(20000&lt;=AZ21,20000,AZ21)</f>
        <v>0</v>
      </c>
      <c r="BB21" s="387"/>
      <c r="BC21" s="601"/>
      <c r="BD21" s="388"/>
      <c r="BE21" s="364"/>
      <c r="BF21" s="307"/>
      <c r="CA21" s="78" t="str">
        <f t="shared" si="5"/>
        <v/>
      </c>
      <c r="CB21" s="79">
        <f t="shared" si="6"/>
        <v>0</v>
      </c>
      <c r="CC21" s="79">
        <f t="shared" si="7"/>
        <v>0</v>
      </c>
      <c r="CD21" s="77">
        <f>IF(ISERROR(VLOOKUP($CA21,【8月】月集計表!$CA:$CC,2,FALSE))=TRUE,0,VLOOKUP($CA21,【8月】月集計表!$CA:$CC,2,FALSE))</f>
        <v>0</v>
      </c>
      <c r="CE21" s="77">
        <f>IF(ISERROR(VLOOKUP($CA21,【8月】月集計表!$CA:$CC,3,FALSE))=TRUE,0,VLOOKUP($CA21,【8月】月集計表!$CA:$CC,3,FALSE))</f>
        <v>0</v>
      </c>
    </row>
    <row r="22" spans="1:83" ht="16.5" customHeight="1">
      <c r="A22" s="465"/>
      <c r="B22" s="145"/>
      <c r="C22" s="20">
        <v>12</v>
      </c>
      <c r="D22" s="24"/>
      <c r="E22" s="14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177"/>
      <c r="AL22" s="23">
        <f t="shared" si="1"/>
        <v>0</v>
      </c>
      <c r="AM22" s="23">
        <f t="shared" si="2"/>
        <v>0</v>
      </c>
      <c r="AN22" s="23">
        <f t="shared" si="3"/>
        <v>0</v>
      </c>
      <c r="AO22" s="23">
        <f t="shared" si="4"/>
        <v>0</v>
      </c>
      <c r="AR22" s="401"/>
      <c r="AS22" s="331"/>
      <c r="AT22" s="349"/>
      <c r="AU22" s="379"/>
      <c r="AV22" s="389"/>
      <c r="AW22" s="390"/>
      <c r="AX22" s="391"/>
      <c r="AY22" s="339"/>
      <c r="AZ22" s="337"/>
      <c r="BA22" s="339"/>
      <c r="BB22" s="387"/>
      <c r="BC22" s="601"/>
      <c r="BD22" s="388"/>
      <c r="BE22" s="364"/>
      <c r="BF22" s="307"/>
      <c r="CA22" s="78" t="str">
        <f t="shared" si="5"/>
        <v/>
      </c>
      <c r="CB22" s="79">
        <f t="shared" si="6"/>
        <v>0</v>
      </c>
      <c r="CC22" s="79">
        <f t="shared" si="7"/>
        <v>0</v>
      </c>
      <c r="CD22" s="77">
        <f>IF(ISERROR(VLOOKUP($CA22,【8月】月集計表!$CA:$CC,2,FALSE))=TRUE,0,VLOOKUP($CA22,【8月】月集計表!$CA:$CC,2,FALSE))</f>
        <v>0</v>
      </c>
      <c r="CE22" s="77">
        <f>IF(ISERROR(VLOOKUP($CA22,【8月】月集計表!$CA:$CC,3,FALSE))=TRUE,0,VLOOKUP($CA22,【8月】月集計表!$CA:$CC,3,FALSE))</f>
        <v>0</v>
      </c>
    </row>
    <row r="23" spans="1:83" ht="16.5" customHeight="1">
      <c r="A23" s="465"/>
      <c r="B23" s="145"/>
      <c r="C23" s="20">
        <v>13</v>
      </c>
      <c r="D23" s="24"/>
      <c r="E23" s="14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177"/>
      <c r="AL23" s="23">
        <f t="shared" si="1"/>
        <v>0</v>
      </c>
      <c r="AM23" s="23">
        <f t="shared" si="2"/>
        <v>0</v>
      </c>
      <c r="AN23" s="23">
        <f t="shared" si="3"/>
        <v>0</v>
      </c>
      <c r="AO23" s="23">
        <f t="shared" si="4"/>
        <v>0</v>
      </c>
      <c r="AR23" s="401"/>
      <c r="AS23" s="331" t="str">
        <f ca="1">IF(AS21="","",IFERROR(INDEX(INDIRECT("$B$" &amp; AS21+11 &amp;  ":$F$31"),MATCH("FW1",INDIRECT("$B$" &amp; AS21+11 &amp; ":$B$31"),0),2),""))</f>
        <v/>
      </c>
      <c r="AT23" s="333"/>
      <c r="AU23" s="335" t="str">
        <f ca="1">IF(AS21="","",IFERROR(INDEX(INDIRECT("$B$" &amp; AS21+11 &amp;  ":$F$31"),MATCH("FW1",INDIRECT("$B$" &amp; AS21+11 &amp; ":$B$31"),0),5),""))</f>
        <v/>
      </c>
      <c r="AV23" s="387"/>
      <c r="AW23" s="390">
        <f t="shared" ref="AW23" si="9">IF($BM$12*90000&lt;=AV23,$BM$12*90000,AV23)</f>
        <v>0</v>
      </c>
      <c r="AX23" s="391"/>
      <c r="AY23" s="339">
        <f>IF(10000&lt;=AX23,10000,AX23)</f>
        <v>0</v>
      </c>
      <c r="AZ23" s="337"/>
      <c r="BA23" s="339">
        <f>IF(20000&lt;=AZ23,20000,AZ23)</f>
        <v>0</v>
      </c>
      <c r="BB23" s="387"/>
      <c r="BC23" s="601"/>
      <c r="BD23" s="388"/>
      <c r="BE23" s="364"/>
      <c r="BF23" s="307"/>
      <c r="CA23" s="78" t="str">
        <f t="shared" si="5"/>
        <v/>
      </c>
      <c r="CB23" s="79">
        <f t="shared" si="6"/>
        <v>0</v>
      </c>
      <c r="CC23" s="79">
        <f t="shared" si="7"/>
        <v>0</v>
      </c>
      <c r="CD23" s="77">
        <f>IF(ISERROR(VLOOKUP($CA23,【8月】月集計表!$CA:$CC,2,FALSE))=TRUE,0,VLOOKUP($CA23,【8月】月集計表!$CA:$CC,2,FALSE))</f>
        <v>0</v>
      </c>
      <c r="CE23" s="77">
        <f>IF(ISERROR(VLOOKUP($CA23,【8月】月集計表!$CA:$CC,3,FALSE))=TRUE,0,VLOOKUP($CA23,【8月】月集計表!$CA:$CC,3,FALSE))</f>
        <v>0</v>
      </c>
    </row>
    <row r="24" spans="1:83" ht="16.5" customHeight="1">
      <c r="A24" s="465"/>
      <c r="B24" s="145"/>
      <c r="C24" s="20">
        <v>14</v>
      </c>
      <c r="D24" s="24"/>
      <c r="E24" s="14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177"/>
      <c r="AL24" s="23">
        <f t="shared" si="1"/>
        <v>0</v>
      </c>
      <c r="AM24" s="23">
        <f t="shared" si="2"/>
        <v>0</v>
      </c>
      <c r="AN24" s="23">
        <f t="shared" si="3"/>
        <v>0</v>
      </c>
      <c r="AO24" s="23">
        <f t="shared" si="4"/>
        <v>0</v>
      </c>
      <c r="AR24" s="401"/>
      <c r="AS24" s="331"/>
      <c r="AT24" s="349"/>
      <c r="AU24" s="535"/>
      <c r="AV24" s="389"/>
      <c r="AW24" s="390"/>
      <c r="AX24" s="391"/>
      <c r="AY24" s="339"/>
      <c r="AZ24" s="337"/>
      <c r="BA24" s="339"/>
      <c r="BB24" s="387"/>
      <c r="BC24" s="601"/>
      <c r="BD24" s="388"/>
      <c r="BE24" s="364"/>
      <c r="BF24" s="307"/>
      <c r="CA24" s="78" t="str">
        <f t="shared" si="5"/>
        <v/>
      </c>
      <c r="CB24" s="79">
        <f t="shared" si="6"/>
        <v>0</v>
      </c>
      <c r="CC24" s="79">
        <f t="shared" si="7"/>
        <v>0</v>
      </c>
      <c r="CD24" s="77">
        <f>IF(ISERROR(VLOOKUP($CA24,【8月】月集計表!$CA:$CC,2,FALSE))=TRUE,0,VLOOKUP($CA24,【8月】月集計表!$CA:$CC,2,FALSE))</f>
        <v>0</v>
      </c>
      <c r="CE24" s="77">
        <f>IF(ISERROR(VLOOKUP($CA24,【8月】月集計表!$CA:$CC,3,FALSE))=TRUE,0,VLOOKUP($CA24,【8月】月集計表!$CA:$CC,3,FALSE))</f>
        <v>0</v>
      </c>
    </row>
    <row r="25" spans="1:83" ht="16.5" customHeight="1">
      <c r="A25" s="465"/>
      <c r="B25" s="145"/>
      <c r="C25" s="20">
        <v>15</v>
      </c>
      <c r="D25" s="24"/>
      <c r="E25" s="14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177"/>
      <c r="AL25" s="23">
        <f t="shared" si="1"/>
        <v>0</v>
      </c>
      <c r="AM25" s="23">
        <f t="shared" si="2"/>
        <v>0</v>
      </c>
      <c r="AN25" s="23">
        <f t="shared" si="3"/>
        <v>0</v>
      </c>
      <c r="AO25" s="23">
        <f t="shared" si="4"/>
        <v>0</v>
      </c>
      <c r="AR25" s="401"/>
      <c r="AS25" s="331" t="str">
        <f ca="1">IF(AS23="","",IFERROR(INDEX(INDIRECT("$B$" &amp; AS23+11 &amp;  ":$F$31"),MATCH("FW1",INDIRECT("$B$" &amp; AS23+11 &amp; ":$B$31"),0),2),""))</f>
        <v/>
      </c>
      <c r="AT25" s="333"/>
      <c r="AU25" s="335" t="str">
        <f ca="1">IF(AS23="","",IFERROR(INDEX(INDIRECT("$B$" &amp; AS23+11 &amp;  ":$F$31"),MATCH("FW1",INDIRECT("$B$" &amp; AS23+11 &amp; ":$B$31"),0),5),""))</f>
        <v/>
      </c>
      <c r="AV25" s="387"/>
      <c r="AW25" s="390">
        <f t="shared" ref="AW25" si="10">IF($BM$12*90000&lt;=AV25,$BM$12*90000,AV25)</f>
        <v>0</v>
      </c>
      <c r="AX25" s="391"/>
      <c r="AY25" s="339">
        <f>IF(10000&lt;=AX25,10000,AX25)</f>
        <v>0</v>
      </c>
      <c r="AZ25" s="337"/>
      <c r="BA25" s="339">
        <f>IF(20000&lt;=AZ25,20000,AZ25)</f>
        <v>0</v>
      </c>
      <c r="BB25" s="387"/>
      <c r="BC25" s="601"/>
      <c r="BD25" s="388"/>
      <c r="BE25" s="364"/>
      <c r="BF25" s="307"/>
      <c r="CA25" s="78" t="str">
        <f t="shared" si="5"/>
        <v/>
      </c>
      <c r="CB25" s="79">
        <f t="shared" si="6"/>
        <v>0</v>
      </c>
      <c r="CC25" s="79">
        <f t="shared" si="7"/>
        <v>0</v>
      </c>
      <c r="CD25" s="77">
        <f>IF(ISERROR(VLOOKUP($CA25,【8月】月集計表!$CA:$CC,2,FALSE))=TRUE,0,VLOOKUP($CA25,【8月】月集計表!$CA:$CC,2,FALSE))</f>
        <v>0</v>
      </c>
      <c r="CE25" s="77">
        <f>IF(ISERROR(VLOOKUP($CA25,【8月】月集計表!$CA:$CC,3,FALSE))=TRUE,0,VLOOKUP($CA25,【8月】月集計表!$CA:$CC,3,FALSE))</f>
        <v>0</v>
      </c>
    </row>
    <row r="26" spans="1:83" ht="16.5" customHeight="1">
      <c r="A26" s="465"/>
      <c r="B26" s="145"/>
      <c r="C26" s="20">
        <v>16</v>
      </c>
      <c r="D26" s="24"/>
      <c r="E26" s="14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177"/>
      <c r="AL26" s="23">
        <f t="shared" si="1"/>
        <v>0</v>
      </c>
      <c r="AM26" s="23">
        <f t="shared" si="2"/>
        <v>0</v>
      </c>
      <c r="AN26" s="23">
        <f t="shared" si="3"/>
        <v>0</v>
      </c>
      <c r="AO26" s="23">
        <f t="shared" si="4"/>
        <v>0</v>
      </c>
      <c r="AR26" s="401"/>
      <c r="AS26" s="331"/>
      <c r="AT26" s="349"/>
      <c r="AU26" s="535"/>
      <c r="AV26" s="389"/>
      <c r="AW26" s="390"/>
      <c r="AX26" s="391"/>
      <c r="AY26" s="339"/>
      <c r="AZ26" s="337"/>
      <c r="BA26" s="339"/>
      <c r="BB26" s="387"/>
      <c r="BC26" s="601"/>
      <c r="BD26" s="388"/>
      <c r="BE26" s="364"/>
      <c r="BF26" s="307"/>
      <c r="CA26" s="78" t="str">
        <f t="shared" si="5"/>
        <v/>
      </c>
      <c r="CB26" s="79">
        <f t="shared" si="6"/>
        <v>0</v>
      </c>
      <c r="CC26" s="79">
        <f t="shared" si="7"/>
        <v>0</v>
      </c>
      <c r="CD26" s="77">
        <f>IF(ISERROR(VLOOKUP($CA26,【8月】月集計表!$CA:$CC,2,FALSE))=TRUE,0,VLOOKUP($CA26,【8月】月集計表!$CA:$CC,2,FALSE))</f>
        <v>0</v>
      </c>
      <c r="CE26" s="77">
        <f>IF(ISERROR(VLOOKUP($CA26,【8月】月集計表!$CA:$CC,3,FALSE))=TRUE,0,VLOOKUP($CA26,【8月】月集計表!$CA:$CC,3,FALSE))</f>
        <v>0</v>
      </c>
    </row>
    <row r="27" spans="1:83" ht="16.5" customHeight="1">
      <c r="A27" s="465"/>
      <c r="B27" s="145"/>
      <c r="C27" s="20">
        <v>17</v>
      </c>
      <c r="D27" s="24"/>
      <c r="E27" s="14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177"/>
      <c r="AL27" s="23">
        <f t="shared" si="1"/>
        <v>0</v>
      </c>
      <c r="AM27" s="23">
        <f t="shared" si="2"/>
        <v>0</v>
      </c>
      <c r="AN27" s="23">
        <f t="shared" si="3"/>
        <v>0</v>
      </c>
      <c r="AO27" s="23">
        <f t="shared" si="4"/>
        <v>0</v>
      </c>
      <c r="AR27" s="401"/>
      <c r="AS27" s="331" t="str">
        <f ca="1">IF(AS25="","",IFERROR(INDEX(INDIRECT("$B$" &amp; AS25+11 &amp;  ":$F$31"),MATCH("FW1",INDIRECT("$B$" &amp; AS25+11 &amp; ":$B$31"),0),2),""))</f>
        <v/>
      </c>
      <c r="AT27" s="333"/>
      <c r="AU27" s="335" t="str">
        <f ca="1">IF(AS25="","",IFERROR(INDEX(INDIRECT("$B$" &amp; AS25+11 &amp;  ":$F$31"),MATCH("FW1",INDIRECT("$B$" &amp; AS25+11 &amp; ":$B$31"),0),5),""))</f>
        <v/>
      </c>
      <c r="AV27" s="387"/>
      <c r="AW27" s="390">
        <f t="shared" ref="AW27" si="11">IF($BM$12*90000&lt;=AV27,$BM$12*90000,AV27)</f>
        <v>0</v>
      </c>
      <c r="AX27" s="391"/>
      <c r="AY27" s="339">
        <f>IF(10000&lt;=AX27,10000,AX27)</f>
        <v>0</v>
      </c>
      <c r="AZ27" s="337"/>
      <c r="BA27" s="339">
        <f>IF(20000&lt;=AZ27,20000,AZ27)</f>
        <v>0</v>
      </c>
      <c r="BB27" s="387"/>
      <c r="BC27" s="601"/>
      <c r="BD27" s="388"/>
      <c r="BE27" s="364"/>
      <c r="BF27" s="307"/>
      <c r="CA27" s="78" t="str">
        <f t="shared" si="5"/>
        <v/>
      </c>
      <c r="CB27" s="79">
        <f t="shared" si="6"/>
        <v>0</v>
      </c>
      <c r="CC27" s="79">
        <f t="shared" si="7"/>
        <v>0</v>
      </c>
      <c r="CD27" s="77">
        <f>IF(ISERROR(VLOOKUP($CA27,【8月】月集計表!$CA:$CC,2,FALSE))=TRUE,0,VLOOKUP($CA27,【8月】月集計表!$CA:$CC,2,FALSE))</f>
        <v>0</v>
      </c>
      <c r="CE27" s="77">
        <f>IF(ISERROR(VLOOKUP($CA27,【8月】月集計表!$CA:$CC,3,FALSE))=TRUE,0,VLOOKUP($CA27,【8月】月集計表!$CA:$CC,3,FALSE))</f>
        <v>0</v>
      </c>
    </row>
    <row r="28" spans="1:83" ht="16.5" customHeight="1" thickBot="1">
      <c r="A28" s="465"/>
      <c r="B28" s="145"/>
      <c r="C28" s="20">
        <v>18</v>
      </c>
      <c r="D28" s="24"/>
      <c r="E28" s="14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177"/>
      <c r="AL28" s="23">
        <f t="shared" si="1"/>
        <v>0</v>
      </c>
      <c r="AM28" s="23">
        <f t="shared" si="2"/>
        <v>0</v>
      </c>
      <c r="AN28" s="23">
        <f t="shared" si="3"/>
        <v>0</v>
      </c>
      <c r="AO28" s="23">
        <f t="shared" si="4"/>
        <v>0</v>
      </c>
      <c r="AR28" s="402"/>
      <c r="AS28" s="332"/>
      <c r="AT28" s="334"/>
      <c r="AU28" s="534"/>
      <c r="AV28" s="406"/>
      <c r="AW28" s="392"/>
      <c r="AX28" s="393"/>
      <c r="AY28" s="340"/>
      <c r="AZ28" s="374"/>
      <c r="BA28" s="340"/>
      <c r="BB28" s="394"/>
      <c r="BC28" s="602"/>
      <c r="BD28" s="395"/>
      <c r="BE28" s="365"/>
      <c r="BF28" s="308"/>
      <c r="CA28" s="78" t="str">
        <f t="shared" si="5"/>
        <v/>
      </c>
      <c r="CB28" s="79">
        <f t="shared" si="6"/>
        <v>0</v>
      </c>
      <c r="CC28" s="79">
        <f t="shared" si="7"/>
        <v>0</v>
      </c>
      <c r="CD28" s="77">
        <f>IF(ISERROR(VLOOKUP($CA28,【8月】月集計表!$CA:$CC,2,FALSE))=TRUE,0,VLOOKUP($CA28,【8月】月集計表!$CA:$CC,2,FALSE))</f>
        <v>0</v>
      </c>
      <c r="CE28" s="77">
        <f>IF(ISERROR(VLOOKUP($CA28,【8月】月集計表!$CA:$CC,3,FALSE))=TRUE,0,VLOOKUP($CA28,【8月】月集計表!$CA:$CC,3,FALSE))</f>
        <v>0</v>
      </c>
    </row>
    <row r="29" spans="1:83" ht="16.5" customHeight="1">
      <c r="A29" s="465"/>
      <c r="B29" s="145"/>
      <c r="C29" s="20">
        <v>19</v>
      </c>
      <c r="D29" s="24"/>
      <c r="E29" s="14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177"/>
      <c r="AL29" s="23">
        <f t="shared" si="1"/>
        <v>0</v>
      </c>
      <c r="AM29" s="23">
        <f t="shared" si="2"/>
        <v>0</v>
      </c>
      <c r="AN29" s="23">
        <f t="shared" si="3"/>
        <v>0</v>
      </c>
      <c r="AO29" s="23">
        <f t="shared" si="4"/>
        <v>0</v>
      </c>
      <c r="AR29" s="400" t="s">
        <v>135</v>
      </c>
      <c r="AS29" s="352" t="str">
        <f>IFERROR(INDEX($B$11:$F$31,MATCH("FW2",$B$11:$B$31,0),2),"")</f>
        <v/>
      </c>
      <c r="AT29" s="403"/>
      <c r="AU29" s="405" t="str">
        <f>IFERROR(INDEX($B$11:$F$31,MATCH("FW2",$B$11:$B$31,0),5),"")</f>
        <v/>
      </c>
      <c r="AV29" s="384"/>
      <c r="AW29" s="386">
        <f>IF(90000&lt;=AV29,90000,AV29)</f>
        <v>0</v>
      </c>
      <c r="AX29" s="384"/>
      <c r="AY29" s="380">
        <f>IF(10000&lt;=AX29,10000,AX29)</f>
        <v>0</v>
      </c>
      <c r="AZ29" s="381"/>
      <c r="BA29" s="382"/>
      <c r="BB29" s="381"/>
      <c r="BC29" s="385"/>
      <c r="BD29" s="375"/>
      <c r="BE29" s="376"/>
      <c r="BF29" s="377"/>
      <c r="CA29" s="78" t="str">
        <f t="shared" si="5"/>
        <v/>
      </c>
      <c r="CB29" s="79">
        <f t="shared" si="6"/>
        <v>0</v>
      </c>
      <c r="CC29" s="79">
        <f t="shared" si="7"/>
        <v>0</v>
      </c>
      <c r="CD29" s="77">
        <f>IF(ISERROR(VLOOKUP($CA29,【8月】月集計表!$CA:$CC,2,FALSE))=TRUE,0,VLOOKUP($CA29,【8月】月集計表!$CA:$CC,2,FALSE))</f>
        <v>0</v>
      </c>
      <c r="CE29" s="77">
        <f>IF(ISERROR(VLOOKUP($CA29,【8月】月集計表!$CA:$CC,3,FALSE))=TRUE,0,VLOOKUP($CA29,【8月】月集計表!$CA:$CC,3,FALSE))</f>
        <v>0</v>
      </c>
    </row>
    <row r="30" spans="1:83" ht="16.5" customHeight="1" thickBot="1">
      <c r="A30" s="465"/>
      <c r="B30" s="146"/>
      <c r="C30" s="20">
        <v>20</v>
      </c>
      <c r="D30" s="63"/>
      <c r="E30" s="14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178"/>
      <c r="AL30" s="28">
        <f>COUNTA(G30:AK30)-COUNTIF(G30:AK30,"集")-COUNTIF(G30:AK30,"休")-COUNTIF(G30:AK30,"外")</f>
        <v>0</v>
      </c>
      <c r="AM30" s="28">
        <f t="shared" si="2"/>
        <v>0</v>
      </c>
      <c r="AN30" s="28">
        <f t="shared" si="3"/>
        <v>0</v>
      </c>
      <c r="AO30" s="28">
        <f t="shared" si="4"/>
        <v>0</v>
      </c>
      <c r="AR30" s="401"/>
      <c r="AS30" s="353"/>
      <c r="AT30" s="404"/>
      <c r="AU30" s="535"/>
      <c r="AV30" s="351"/>
      <c r="AW30" s="339"/>
      <c r="AX30" s="337"/>
      <c r="AY30" s="339"/>
      <c r="AZ30" s="341"/>
      <c r="BA30" s="343"/>
      <c r="BB30" s="341"/>
      <c r="BC30" s="345"/>
      <c r="BD30" s="372"/>
      <c r="BE30" s="364"/>
      <c r="BF30" s="307"/>
      <c r="CA30" s="78" t="str">
        <f t="shared" si="5"/>
        <v/>
      </c>
      <c r="CB30" s="79">
        <f t="shared" si="6"/>
        <v>0</v>
      </c>
      <c r="CC30" s="79">
        <f t="shared" si="7"/>
        <v>0</v>
      </c>
      <c r="CD30" s="77">
        <f>IF(ISERROR(VLOOKUP($CA30,【8月】月集計表!$CA:$CC,2,FALSE))=TRUE,0,VLOOKUP($CA30,【8月】月集計表!$CA:$CC,2,FALSE))</f>
        <v>0</v>
      </c>
      <c r="CE30" s="77">
        <f>IF(ISERROR(VLOOKUP($CA30,【8月】月集計表!$CA:$CC,3,FALSE))=TRUE,0,VLOOKUP($CA30,【8月】月集計表!$CA:$CC,3,FALSE))</f>
        <v>0</v>
      </c>
    </row>
    <row r="31" spans="1:83" ht="16.5" customHeight="1" thickBot="1">
      <c r="A31" s="466"/>
      <c r="B31" s="513" t="s">
        <v>32</v>
      </c>
      <c r="C31" s="514"/>
      <c r="D31" s="514"/>
      <c r="E31" s="514"/>
      <c r="F31" s="515"/>
      <c r="G31" s="141">
        <f>COUNTA(G11:G30)-COUNTIF(G11:G30,"外")-COUNTIF(G11:G30,"休")-COUNTIF(G11:G30,"集")</f>
        <v>0</v>
      </c>
      <c r="H31" s="141">
        <f t="shared" ref="H31:AJ31" si="12">COUNTA(H11:H30)-COUNTIF(H11:H30,"外")-COUNTIF(H11:H30,"休")-COUNTIF(H11:H30,"集")</f>
        <v>0</v>
      </c>
      <c r="I31" s="141">
        <f t="shared" si="12"/>
        <v>0</v>
      </c>
      <c r="J31" s="141">
        <f t="shared" si="12"/>
        <v>0</v>
      </c>
      <c r="K31" s="141">
        <f t="shared" si="12"/>
        <v>0</v>
      </c>
      <c r="L31" s="141">
        <f t="shared" si="12"/>
        <v>0</v>
      </c>
      <c r="M31" s="141">
        <f t="shared" si="12"/>
        <v>0</v>
      </c>
      <c r="N31" s="141">
        <f t="shared" si="12"/>
        <v>0</v>
      </c>
      <c r="O31" s="141">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179">
        <f t="shared" ref="AK31" si="13">COUNTA(AK11:AK30)-COUNTIF(AK11:AK30,"外")-COUNTIF(AK11:AK30,"休")-COUNTIF(AK11:AK30,"集")</f>
        <v>0</v>
      </c>
      <c r="AL31" s="75"/>
      <c r="AR31" s="401"/>
      <c r="AS31" s="331" t="str">
        <f ca="1">IF(AS29="","",IFERROR(INDEX(INDIRECT("$B$" &amp; AS29+11 &amp;  ":$F$31"),MATCH("FW2",INDIRECT("$B$" &amp; AS29+11 &amp; ":$B$31"),0),2),""))</f>
        <v/>
      </c>
      <c r="AT31" s="333"/>
      <c r="AU31" s="378" t="str">
        <f ca="1">IF(AS29="","",IFERROR(INDEX(INDIRECT("$B$" &amp; AS29+11 &amp;  ":$F$31"),MATCH("FW2",INDIRECT("$B$" &amp; AS29+11 &amp; ":$B$31"),0),5),""))</f>
        <v/>
      </c>
      <c r="AV31" s="337"/>
      <c r="AW31" s="339">
        <f>IF(90000&lt;=AV31,90000,AV31)</f>
        <v>0</v>
      </c>
      <c r="AX31" s="337"/>
      <c r="AY31" s="339">
        <f>IF(10000&lt;=AX31,10000,AX31)</f>
        <v>0</v>
      </c>
      <c r="AZ31" s="341"/>
      <c r="BA31" s="343"/>
      <c r="BB31" s="341"/>
      <c r="BC31" s="345"/>
      <c r="BD31" s="372"/>
      <c r="BE31" s="364"/>
      <c r="BF31" s="307"/>
    </row>
    <row r="32" spans="1:83" ht="18" customHeight="1" thickBot="1">
      <c r="A32" s="516" t="s">
        <v>33</v>
      </c>
      <c r="B32" s="514"/>
      <c r="C32" s="514"/>
      <c r="D32" s="514"/>
      <c r="E32" s="514"/>
      <c r="F32" s="515"/>
      <c r="G32" s="32">
        <f>IF(AND(G50&gt;=3,G31&gt;=5),1,0)+IF(AND(G50&gt;=2,G31&gt;=3),1,0)+IF(AND(G50&gt;=1,G31&gt;=1),1,0)</f>
        <v>0</v>
      </c>
      <c r="H32" s="32">
        <f t="shared" ref="H32:AJ32" si="14">IF(AND(H50&gt;=3,H31&gt;=5),1,0)+IF(AND(H50&gt;=2,H31&gt;=3),1,0)++IF(AND(H50&gt;=1,H31&gt;=1),1,0)</f>
        <v>0</v>
      </c>
      <c r="I32" s="32">
        <f t="shared" si="14"/>
        <v>0</v>
      </c>
      <c r="J32" s="32">
        <f t="shared" si="14"/>
        <v>0</v>
      </c>
      <c r="K32" s="32">
        <f t="shared" si="14"/>
        <v>0</v>
      </c>
      <c r="L32" s="32">
        <f t="shared" si="14"/>
        <v>0</v>
      </c>
      <c r="M32" s="32">
        <f t="shared" si="14"/>
        <v>0</v>
      </c>
      <c r="N32" s="32">
        <f t="shared" si="14"/>
        <v>0</v>
      </c>
      <c r="O32" s="32">
        <f t="shared" si="14"/>
        <v>0</v>
      </c>
      <c r="P32" s="31">
        <f t="shared" si="14"/>
        <v>0</v>
      </c>
      <c r="Q32" s="31">
        <f t="shared" si="14"/>
        <v>0</v>
      </c>
      <c r="R32" s="31">
        <f t="shared" si="14"/>
        <v>0</v>
      </c>
      <c r="S32" s="31">
        <f t="shared" si="14"/>
        <v>0</v>
      </c>
      <c r="T32" s="31">
        <f t="shared" si="14"/>
        <v>0</v>
      </c>
      <c r="U32" s="31">
        <f t="shared" si="14"/>
        <v>0</v>
      </c>
      <c r="V32" s="31">
        <f t="shared" si="14"/>
        <v>0</v>
      </c>
      <c r="W32" s="31">
        <f t="shared" si="14"/>
        <v>0</v>
      </c>
      <c r="X32" s="31">
        <f t="shared" si="14"/>
        <v>0</v>
      </c>
      <c r="Y32" s="31">
        <f t="shared" si="14"/>
        <v>0</v>
      </c>
      <c r="Z32" s="31">
        <f t="shared" si="14"/>
        <v>0</v>
      </c>
      <c r="AA32" s="31">
        <f t="shared" si="14"/>
        <v>0</v>
      </c>
      <c r="AB32" s="31">
        <f t="shared" si="14"/>
        <v>0</v>
      </c>
      <c r="AC32" s="31">
        <f t="shared" si="14"/>
        <v>0</v>
      </c>
      <c r="AD32" s="31">
        <f t="shared" si="14"/>
        <v>0</v>
      </c>
      <c r="AE32" s="31">
        <f t="shared" si="14"/>
        <v>0</v>
      </c>
      <c r="AF32" s="31">
        <f t="shared" si="14"/>
        <v>0</v>
      </c>
      <c r="AG32" s="31">
        <f t="shared" si="14"/>
        <v>0</v>
      </c>
      <c r="AH32" s="31">
        <f t="shared" si="14"/>
        <v>0</v>
      </c>
      <c r="AI32" s="31">
        <f t="shared" si="14"/>
        <v>0</v>
      </c>
      <c r="AJ32" s="72">
        <f t="shared" si="14"/>
        <v>0</v>
      </c>
      <c r="AK32" s="179">
        <f t="shared" ref="AK32" si="15">IF(AND(AK50&gt;=3,AK31&gt;=5),1,0)+IF(AND(AK50&gt;=2,AK31&gt;=3),1,0)++IF(AND(AK50&gt;=1,AK31&gt;=1),1,0)</f>
        <v>0</v>
      </c>
      <c r="AL32" s="75"/>
      <c r="AP32" s="13"/>
      <c r="AQ32" s="13"/>
      <c r="AR32" s="401"/>
      <c r="AS32" s="331"/>
      <c r="AT32" s="349"/>
      <c r="AU32" s="379"/>
      <c r="AV32" s="351"/>
      <c r="AW32" s="339"/>
      <c r="AX32" s="337"/>
      <c r="AY32" s="339"/>
      <c r="AZ32" s="341"/>
      <c r="BA32" s="343"/>
      <c r="BB32" s="341"/>
      <c r="BC32" s="345"/>
      <c r="BD32" s="372"/>
      <c r="BE32" s="364"/>
      <c r="BF32" s="307"/>
    </row>
    <row r="33" spans="1:83" ht="16.5" customHeight="1" thickBot="1">
      <c r="A33" s="516" t="s">
        <v>34</v>
      </c>
      <c r="B33" s="514"/>
      <c r="C33" s="514"/>
      <c r="D33" s="514"/>
      <c r="E33" s="514"/>
      <c r="F33" s="515"/>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179"/>
      <c r="AL33" s="75"/>
      <c r="AP33" s="13"/>
      <c r="AQ33" s="13"/>
      <c r="AR33" s="401"/>
      <c r="AS33" s="331" t="str">
        <f ca="1">IF(AS31="","",IFERROR(INDEX(INDIRECT("$B$" &amp; AS31+11 &amp;  ":$F$31"),MATCH("FW2",INDIRECT("$B$" &amp; AS31+11 &amp; ":$B$31"),0),2),""))</f>
        <v/>
      </c>
      <c r="AT33" s="333"/>
      <c r="AU33" s="335" t="str">
        <f ca="1">IF(AS31="","",IFERROR(INDEX(INDIRECT("$B$" &amp; AS31+11 &amp;  ":$F$31"),MATCH("FW2",INDIRECT("$B$" &amp; AS31+11 &amp; ":$B$31"),0),5),""))</f>
        <v/>
      </c>
      <c r="AV33" s="337"/>
      <c r="AW33" s="339">
        <f>IF(90000&lt;=AV33,90000,AV33)</f>
        <v>0</v>
      </c>
      <c r="AX33" s="337"/>
      <c r="AY33" s="339">
        <f>IF(10000&lt;=AX33,10000,AX33)</f>
        <v>0</v>
      </c>
      <c r="AZ33" s="341"/>
      <c r="BA33" s="343"/>
      <c r="BB33" s="341"/>
      <c r="BC33" s="345"/>
      <c r="BD33" s="372"/>
      <c r="BE33" s="364"/>
      <c r="BF33" s="307"/>
    </row>
    <row r="34" spans="1:83" ht="16.5" customHeight="1" thickBot="1">
      <c r="AO34" s="35"/>
      <c r="AP34" s="13"/>
      <c r="AQ34" s="13"/>
      <c r="AR34" s="401"/>
      <c r="AS34" s="331"/>
      <c r="AT34" s="349"/>
      <c r="AU34" s="535"/>
      <c r="AV34" s="351"/>
      <c r="AW34" s="339"/>
      <c r="AX34" s="337"/>
      <c r="AY34" s="339"/>
      <c r="AZ34" s="341"/>
      <c r="BA34" s="343"/>
      <c r="BB34" s="341"/>
      <c r="BC34" s="345"/>
      <c r="BD34" s="372"/>
      <c r="BE34" s="364"/>
      <c r="BF34" s="307"/>
      <c r="CA34" s="4"/>
      <c r="CB34" s="4"/>
      <c r="CC34" s="4"/>
      <c r="CD34" s="4"/>
      <c r="CE34" s="4"/>
    </row>
    <row r="35" spans="1:83" ht="20.100000000000001" customHeight="1">
      <c r="A35" s="454" t="s">
        <v>4</v>
      </c>
      <c r="B35" s="455"/>
      <c r="C35" s="473" t="s">
        <v>5</v>
      </c>
      <c r="D35" s="435"/>
      <c r="E35" s="511" t="s">
        <v>110</v>
      </c>
      <c r="F35" s="459" t="s">
        <v>7</v>
      </c>
      <c r="G35" s="477" t="s">
        <v>35</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9"/>
      <c r="AL35" s="36" t="s">
        <v>36</v>
      </c>
      <c r="AM35" s="37" t="s">
        <v>37</v>
      </c>
      <c r="AN35" s="37" t="s">
        <v>38</v>
      </c>
      <c r="AO35" s="38" t="s">
        <v>39</v>
      </c>
      <c r="AR35" s="401"/>
      <c r="AS35" s="331" t="str">
        <f ca="1">IF(AS33="","",IFERROR(INDEX(INDIRECT("$B$" &amp; AS33+11 &amp;  ":$F$31"),MATCH("FW2",INDIRECT("$B$" &amp; AS33+11 &amp; ":$B$31"),0),2),""))</f>
        <v/>
      </c>
      <c r="AT35" s="333"/>
      <c r="AU35" s="335" t="str">
        <f ca="1">IF(AS33="","",IFERROR(INDEX(INDIRECT("$B$" &amp; AS33+11 &amp;  ":$F$31"),MATCH("FW2",INDIRECT("$B$" &amp; AS33+11 &amp; ":$B$31"),0),5),""))</f>
        <v/>
      </c>
      <c r="AV35" s="337"/>
      <c r="AW35" s="339">
        <f>IF(90000&lt;=AV35,90000,AV35)</f>
        <v>0</v>
      </c>
      <c r="AX35" s="337"/>
      <c r="AY35" s="339">
        <f>IF(10000&lt;=AX35,10000,AX35)</f>
        <v>0</v>
      </c>
      <c r="AZ35" s="341"/>
      <c r="BA35" s="343"/>
      <c r="BB35" s="341"/>
      <c r="BC35" s="345"/>
      <c r="BD35" s="372"/>
      <c r="BE35" s="364"/>
      <c r="BF35" s="307"/>
      <c r="CA35" s="4"/>
      <c r="CB35" s="4"/>
      <c r="CC35" s="4"/>
      <c r="CD35" s="4"/>
      <c r="CE35" s="4"/>
    </row>
    <row r="36" spans="1:83" ht="20.100000000000001" customHeight="1">
      <c r="A36" s="471"/>
      <c r="B36" s="472"/>
      <c r="C36" s="474"/>
      <c r="D36" s="475"/>
      <c r="E36" s="512"/>
      <c r="F36" s="476"/>
      <c r="G36" s="39">
        <f>日付!B8</f>
        <v>44805</v>
      </c>
      <c r="H36" s="39">
        <f>日付!C8</f>
        <v>44806</v>
      </c>
      <c r="I36" s="39">
        <f>日付!D8</f>
        <v>44807</v>
      </c>
      <c r="J36" s="39">
        <f>日付!E8</f>
        <v>44808</v>
      </c>
      <c r="K36" s="39">
        <f>日付!F8</f>
        <v>44809</v>
      </c>
      <c r="L36" s="39">
        <f>日付!G8</f>
        <v>44810</v>
      </c>
      <c r="M36" s="39">
        <f>日付!H8</f>
        <v>44811</v>
      </c>
      <c r="N36" s="39">
        <f>日付!I8</f>
        <v>44812</v>
      </c>
      <c r="O36" s="39">
        <f>日付!J8</f>
        <v>44813</v>
      </c>
      <c r="P36" s="39">
        <f>日付!K8</f>
        <v>44814</v>
      </c>
      <c r="Q36" s="39">
        <f>日付!L8</f>
        <v>44815</v>
      </c>
      <c r="R36" s="39">
        <f>日付!M8</f>
        <v>44816</v>
      </c>
      <c r="S36" s="39">
        <f>日付!N8</f>
        <v>44817</v>
      </c>
      <c r="T36" s="39">
        <f>日付!O8</f>
        <v>44818</v>
      </c>
      <c r="U36" s="39">
        <f>日付!P8</f>
        <v>44819</v>
      </c>
      <c r="V36" s="39">
        <f>日付!Q8</f>
        <v>44820</v>
      </c>
      <c r="W36" s="39">
        <f>日付!R8</f>
        <v>44821</v>
      </c>
      <c r="X36" s="39">
        <f>日付!S8</f>
        <v>44822</v>
      </c>
      <c r="Y36" s="39">
        <f>日付!T8</f>
        <v>44823</v>
      </c>
      <c r="Z36" s="39">
        <f>日付!U8</f>
        <v>44824</v>
      </c>
      <c r="AA36" s="39">
        <f>日付!V8</f>
        <v>44825</v>
      </c>
      <c r="AB36" s="39">
        <f>日付!W8</f>
        <v>44826</v>
      </c>
      <c r="AC36" s="39">
        <f>日付!X8</f>
        <v>44827</v>
      </c>
      <c r="AD36" s="39">
        <f>日付!Y8</f>
        <v>44828</v>
      </c>
      <c r="AE36" s="39">
        <f>日付!Z8</f>
        <v>44829</v>
      </c>
      <c r="AF36" s="39">
        <f>日付!AA8</f>
        <v>44830</v>
      </c>
      <c r="AG36" s="39">
        <f>日付!AB8</f>
        <v>44831</v>
      </c>
      <c r="AH36" s="39">
        <f>日付!AC8</f>
        <v>44832</v>
      </c>
      <c r="AI36" s="39">
        <f>日付!AD8</f>
        <v>44833</v>
      </c>
      <c r="AJ36" s="39">
        <f>日付!AE8</f>
        <v>44834</v>
      </c>
      <c r="AK36" s="290"/>
      <c r="AL36" s="480" t="s">
        <v>40</v>
      </c>
      <c r="AM36" s="492" t="s">
        <v>41</v>
      </c>
      <c r="AN36" s="518">
        <f>COUNTIF($G$32:$AK$32,1)+COUNTIF($G$32:$AK$32,2)+COUNTIF($G$32:$AK$32,3)</f>
        <v>0</v>
      </c>
      <c r="AO36" s="521">
        <f>AN36+【8月】月集計表!AO36</f>
        <v>0</v>
      </c>
      <c r="AR36" s="401"/>
      <c r="AS36" s="331"/>
      <c r="AT36" s="349"/>
      <c r="AU36" s="535"/>
      <c r="AV36" s="351"/>
      <c r="AW36" s="339"/>
      <c r="AX36" s="337"/>
      <c r="AY36" s="339"/>
      <c r="AZ36" s="341"/>
      <c r="BA36" s="343"/>
      <c r="BB36" s="341"/>
      <c r="BC36" s="345"/>
      <c r="BD36" s="372"/>
      <c r="BE36" s="364"/>
      <c r="BF36" s="307"/>
      <c r="CA36" s="4"/>
      <c r="CB36" s="4"/>
      <c r="CC36" s="4"/>
      <c r="CD36" s="4"/>
      <c r="CE36" s="4"/>
    </row>
    <row r="37" spans="1:83" ht="16.5" customHeight="1">
      <c r="A37" s="464" t="s">
        <v>42</v>
      </c>
      <c r="B37" s="524"/>
      <c r="C37" s="528">
        <v>1</v>
      </c>
      <c r="D37" s="529"/>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180"/>
      <c r="AL37" s="481"/>
      <c r="AM37" s="493"/>
      <c r="AN37" s="519"/>
      <c r="AO37" s="522"/>
      <c r="AR37" s="401"/>
      <c r="AS37" s="331" t="str">
        <f ca="1">IF(AS35="","",IFERROR(INDEX(INDIRECT("$B$" &amp; AS35+11 &amp;  ":$F$31"),MATCH("FW2",INDIRECT("$B$" &amp; AS35+11 &amp; ":$B$31"),0),2),""))</f>
        <v/>
      </c>
      <c r="AT37" s="333"/>
      <c r="AU37" s="335" t="str">
        <f ca="1">IF(AS35="","",IFERROR(INDEX(INDIRECT("$B$" &amp; AS35+11 &amp;  ":$F$31"),MATCH("FW2",INDIRECT("$B$" &amp; AS35+11 &amp; ":$B$31"),0),5),""))</f>
        <v/>
      </c>
      <c r="AV37" s="337"/>
      <c r="AW37" s="339">
        <f>IF(90000&lt;=AV37,90000,AV37)</f>
        <v>0</v>
      </c>
      <c r="AX37" s="337"/>
      <c r="AY37" s="339">
        <f>IF(10000&lt;=AX37,10000,AX37)</f>
        <v>0</v>
      </c>
      <c r="AZ37" s="341"/>
      <c r="BA37" s="343"/>
      <c r="BB37" s="341"/>
      <c r="BC37" s="345"/>
      <c r="BD37" s="372"/>
      <c r="BE37" s="364"/>
      <c r="BF37" s="307"/>
      <c r="CA37" s="4"/>
      <c r="CB37" s="4"/>
      <c r="CC37" s="4"/>
      <c r="CD37" s="4"/>
      <c r="CE37" s="4"/>
    </row>
    <row r="38" spans="1:83" ht="16.5" customHeight="1" thickBot="1">
      <c r="A38" s="465"/>
      <c r="B38" s="525"/>
      <c r="C38" s="483">
        <v>2</v>
      </c>
      <c r="D38" s="484"/>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181"/>
      <c r="AL38" s="481"/>
      <c r="AM38" s="517"/>
      <c r="AN38" s="520"/>
      <c r="AO38" s="523"/>
      <c r="AR38" s="402"/>
      <c r="AS38" s="332"/>
      <c r="AT38" s="334"/>
      <c r="AU38" s="534"/>
      <c r="AV38" s="338"/>
      <c r="AW38" s="340"/>
      <c r="AX38" s="374"/>
      <c r="AY38" s="340"/>
      <c r="AZ38" s="342"/>
      <c r="BA38" s="344"/>
      <c r="BB38" s="342"/>
      <c r="BC38" s="347"/>
      <c r="BD38" s="373"/>
      <c r="BE38" s="365"/>
      <c r="BF38" s="308"/>
      <c r="CA38" s="4"/>
      <c r="CB38" s="4"/>
      <c r="CC38" s="4"/>
      <c r="CD38" s="4"/>
      <c r="CE38" s="4"/>
    </row>
    <row r="39" spans="1:83" ht="16.5" customHeight="1">
      <c r="A39" s="465"/>
      <c r="B39" s="525"/>
      <c r="C39" s="483">
        <v>3</v>
      </c>
      <c r="D39" s="484"/>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181"/>
      <c r="AL39" s="481"/>
      <c r="AM39" s="492" t="s">
        <v>44</v>
      </c>
      <c r="AN39" s="518">
        <f>COUNTIF($G$32:$AK$32,2)+COUNTIF($G$32:$AK$32,3)</f>
        <v>0</v>
      </c>
      <c r="AO39" s="521">
        <f>AN39+【8月】月集計表!AO39</f>
        <v>0</v>
      </c>
      <c r="AR39" s="400" t="s">
        <v>136</v>
      </c>
      <c r="AS39" s="352" t="str">
        <f>IFERROR(INDEX($B$11:$F$31,MATCH("FW3",$B$11:$B$31,0),2),"")</f>
        <v/>
      </c>
      <c r="AT39" s="403"/>
      <c r="AU39" s="405" t="str">
        <f>IFERROR(INDEX($B$11:$F$31,MATCH("FW3",$B$11:$B$31,0),5),"")</f>
        <v/>
      </c>
      <c r="AV39" s="384"/>
      <c r="AW39" s="380">
        <f>IF(90000&lt;=AV39,90000,AV39)</f>
        <v>0</v>
      </c>
      <c r="AX39" s="384"/>
      <c r="AY39" s="380">
        <f>IF(10000&lt;=AX39,10000,AX39)</f>
        <v>0</v>
      </c>
      <c r="AZ39" s="381"/>
      <c r="BA39" s="382"/>
      <c r="BB39" s="381"/>
      <c r="BC39" s="383"/>
      <c r="BD39" s="375"/>
      <c r="BE39" s="376"/>
      <c r="BF39" s="377"/>
      <c r="CA39" s="4"/>
      <c r="CB39" s="4"/>
      <c r="CC39" s="4"/>
      <c r="CD39" s="4"/>
      <c r="CE39" s="4"/>
    </row>
    <row r="40" spans="1:83" ht="16.5" customHeight="1">
      <c r="A40" s="465"/>
      <c r="B40" s="525"/>
      <c r="C40" s="483">
        <v>4</v>
      </c>
      <c r="D40" s="484"/>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182"/>
      <c r="AL40" s="481"/>
      <c r="AM40" s="493"/>
      <c r="AN40" s="519"/>
      <c r="AO40" s="538"/>
      <c r="AR40" s="401"/>
      <c r="AS40" s="353"/>
      <c r="AT40" s="404"/>
      <c r="AU40" s="535"/>
      <c r="AV40" s="351"/>
      <c r="AW40" s="339"/>
      <c r="AX40" s="337"/>
      <c r="AY40" s="339"/>
      <c r="AZ40" s="341"/>
      <c r="BA40" s="343"/>
      <c r="BB40" s="341"/>
      <c r="BC40" s="345"/>
      <c r="BD40" s="372"/>
      <c r="BE40" s="364"/>
      <c r="BF40" s="307"/>
      <c r="CA40" s="4"/>
      <c r="CB40" s="4"/>
      <c r="CC40" s="4"/>
      <c r="CD40" s="4"/>
      <c r="CE40" s="4"/>
    </row>
    <row r="41" spans="1:83" ht="16.5" customHeight="1">
      <c r="A41" s="465"/>
      <c r="B41" s="525"/>
      <c r="C41" s="483">
        <v>5</v>
      </c>
      <c r="D41" s="484"/>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182"/>
      <c r="AL41" s="481"/>
      <c r="AM41" s="517"/>
      <c r="AN41" s="520"/>
      <c r="AO41" s="539"/>
      <c r="AR41" s="401"/>
      <c r="AS41" s="331" t="str">
        <f ca="1">IF(AS39="","",IFERROR(INDEX(INDIRECT("$B$" &amp; AS39+11 &amp;  ":$F$31"),MATCH("FW3",INDIRECT("$B$" &amp; AS39+11 &amp; ":$B$31"),0),2),""))</f>
        <v/>
      </c>
      <c r="AT41" s="333"/>
      <c r="AU41" s="378" t="str">
        <f ca="1">IF(AS39="","",IFERROR(INDEX(INDIRECT("$B$" &amp; AS39+11 &amp;  ":$F$31"),MATCH("FW3",INDIRECT("$B$" &amp; AS39+11 &amp; ":$B$31"),0),5),""))</f>
        <v/>
      </c>
      <c r="AV41" s="337"/>
      <c r="AW41" s="339">
        <f>IF(90000&lt;=AV41,90000,AV41)</f>
        <v>0</v>
      </c>
      <c r="AX41" s="337"/>
      <c r="AY41" s="339">
        <f>IF(10000&lt;=AX41,10000,AX41)</f>
        <v>0</v>
      </c>
      <c r="AZ41" s="341"/>
      <c r="BA41" s="343"/>
      <c r="BB41" s="341"/>
      <c r="BC41" s="345"/>
      <c r="BD41" s="372"/>
      <c r="BE41" s="364"/>
      <c r="BF41" s="307"/>
      <c r="CA41" s="4"/>
      <c r="CB41" s="4"/>
      <c r="CC41" s="4"/>
      <c r="CD41" s="4"/>
      <c r="CE41" s="4"/>
    </row>
    <row r="42" spans="1:83" ht="16.5" customHeight="1">
      <c r="A42" s="465"/>
      <c r="B42" s="525"/>
      <c r="C42" s="483">
        <v>6</v>
      </c>
      <c r="D42" s="484"/>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182"/>
      <c r="AL42" s="481"/>
      <c r="AM42" s="492" t="s">
        <v>51</v>
      </c>
      <c r="AN42" s="518">
        <f>COUNTIF($G$32:$AK$32,3)</f>
        <v>0</v>
      </c>
      <c r="AO42" s="521">
        <f>AN42+【8月】月集計表!AO42</f>
        <v>0</v>
      </c>
      <c r="AR42" s="401"/>
      <c r="AS42" s="331"/>
      <c r="AT42" s="349"/>
      <c r="AU42" s="379"/>
      <c r="AV42" s="351"/>
      <c r="AW42" s="339"/>
      <c r="AX42" s="337"/>
      <c r="AY42" s="339"/>
      <c r="AZ42" s="341"/>
      <c r="BA42" s="343"/>
      <c r="BB42" s="341"/>
      <c r="BC42" s="345"/>
      <c r="BD42" s="372"/>
      <c r="BE42" s="364"/>
      <c r="BF42" s="307"/>
      <c r="CA42" s="4"/>
      <c r="CB42" s="4"/>
      <c r="CC42" s="4"/>
      <c r="CD42" s="4"/>
      <c r="CE42" s="4"/>
    </row>
    <row r="43" spans="1:83" ht="16.5" customHeight="1">
      <c r="A43" s="465"/>
      <c r="B43" s="525"/>
      <c r="C43" s="483">
        <v>7</v>
      </c>
      <c r="D43" s="484"/>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182"/>
      <c r="AL43" s="481"/>
      <c r="AM43" s="493"/>
      <c r="AN43" s="519"/>
      <c r="AO43" s="522"/>
      <c r="AR43" s="401"/>
      <c r="AS43" s="331" t="str">
        <f ca="1">IF(AS41="","",IFERROR(INDEX(INDIRECT("$B$" &amp; AS41+11 &amp;  ":$F$31"),MATCH("FW3",INDIRECT("$B$" &amp; AS41+11 &amp; ":$B$31"),0),2),""))</f>
        <v/>
      </c>
      <c r="AT43" s="333"/>
      <c r="AU43" s="335" t="str">
        <f ca="1">IF(AS41="","",IFERROR(INDEX(INDIRECT("$B$" &amp; AS41+11 &amp;  ":$F$31"),MATCH("FW3",INDIRECT("$B$" &amp; AS41+11 &amp; ":$B$31"),0),5),""))</f>
        <v/>
      </c>
      <c r="AV43" s="337"/>
      <c r="AW43" s="339">
        <f>IF(90000&lt;=AV43,90000,AV43)</f>
        <v>0</v>
      </c>
      <c r="AX43" s="337"/>
      <c r="AY43" s="339">
        <f>IF(10000&lt;=AX43,10000,AX43)</f>
        <v>0</v>
      </c>
      <c r="AZ43" s="341"/>
      <c r="BA43" s="343"/>
      <c r="BB43" s="341"/>
      <c r="BC43" s="345"/>
      <c r="BD43" s="372"/>
      <c r="BE43" s="364"/>
      <c r="BF43" s="307"/>
      <c r="CA43" s="4"/>
      <c r="CB43" s="4"/>
      <c r="CC43" s="4"/>
      <c r="CD43" s="4"/>
      <c r="CE43" s="4"/>
    </row>
    <row r="44" spans="1:83" ht="17.25" customHeight="1">
      <c r="A44" s="465"/>
      <c r="B44" s="525"/>
      <c r="C44" s="483">
        <v>8</v>
      </c>
      <c r="D44" s="484"/>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182"/>
      <c r="AL44" s="481"/>
      <c r="AM44" s="517"/>
      <c r="AN44" s="520"/>
      <c r="AO44" s="523"/>
      <c r="AR44" s="401"/>
      <c r="AS44" s="331"/>
      <c r="AT44" s="349"/>
      <c r="AU44" s="535"/>
      <c r="AV44" s="351"/>
      <c r="AW44" s="339"/>
      <c r="AX44" s="337"/>
      <c r="AY44" s="339"/>
      <c r="AZ44" s="341"/>
      <c r="BA44" s="343"/>
      <c r="BB44" s="341"/>
      <c r="BC44" s="345"/>
      <c r="BD44" s="372"/>
      <c r="BE44" s="364"/>
      <c r="BF44" s="307"/>
      <c r="CA44" s="4"/>
      <c r="CB44" s="4"/>
      <c r="CC44" s="4"/>
      <c r="CD44" s="4"/>
      <c r="CE44" s="4"/>
    </row>
    <row r="45" spans="1:83" ht="17.25" customHeight="1">
      <c r="A45" s="465"/>
      <c r="B45" s="525"/>
      <c r="C45" s="483">
        <v>9</v>
      </c>
      <c r="D45" s="484"/>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183"/>
      <c r="AL45" s="481"/>
      <c r="AM45" s="492" t="s">
        <v>52</v>
      </c>
      <c r="AN45" s="495">
        <f>SUM(AN36:AN44)</f>
        <v>0</v>
      </c>
      <c r="AO45" s="498">
        <f>SUM(AO36:AO44)</f>
        <v>0</v>
      </c>
      <c r="AR45" s="401"/>
      <c r="AS45" s="331" t="str">
        <f ca="1">IF(AS43="","",IFERROR(INDEX(INDIRECT("$B$" &amp; AS43+11 &amp;  ":$F$31"),MATCH("FW3",INDIRECT("$B$" &amp; AS43+11 &amp; ":$B$31"),0),2),""))</f>
        <v/>
      </c>
      <c r="AT45" s="333"/>
      <c r="AU45" s="335" t="str">
        <f ca="1">IF(AS43="","",IFERROR(INDEX(INDIRECT("$B$" &amp; AS43+11 &amp;  ":$F$31"),MATCH("FW3",INDIRECT("$B$" &amp; AS43+11 &amp; ":$B$31"),0),5),""))</f>
        <v/>
      </c>
      <c r="AV45" s="337"/>
      <c r="AW45" s="339">
        <f>IF(90000&lt;=AV45,90000,AV45)</f>
        <v>0</v>
      </c>
      <c r="AX45" s="337"/>
      <c r="AY45" s="339">
        <f>IF(10000&lt;=AX45,10000,AX45)</f>
        <v>0</v>
      </c>
      <c r="AZ45" s="341"/>
      <c r="BA45" s="343"/>
      <c r="BB45" s="341"/>
      <c r="BC45" s="345"/>
      <c r="BD45" s="372"/>
      <c r="BE45" s="364"/>
      <c r="BF45" s="307"/>
      <c r="CA45" s="4"/>
      <c r="CB45" s="4"/>
      <c r="CC45" s="4"/>
      <c r="CD45" s="4"/>
      <c r="CE45" s="4"/>
    </row>
    <row r="46" spans="1:83" ht="17.25" customHeight="1">
      <c r="A46" s="465"/>
      <c r="B46" s="525"/>
      <c r="C46" s="483">
        <v>10</v>
      </c>
      <c r="D46" s="484"/>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183"/>
      <c r="AL46" s="481"/>
      <c r="AM46" s="493"/>
      <c r="AN46" s="496"/>
      <c r="AO46" s="499"/>
      <c r="AR46" s="401"/>
      <c r="AS46" s="331"/>
      <c r="AT46" s="349"/>
      <c r="AU46" s="535"/>
      <c r="AV46" s="351"/>
      <c r="AW46" s="339"/>
      <c r="AX46" s="337"/>
      <c r="AY46" s="339"/>
      <c r="AZ46" s="341"/>
      <c r="BA46" s="343"/>
      <c r="BB46" s="341"/>
      <c r="BC46" s="345"/>
      <c r="BD46" s="372"/>
      <c r="BE46" s="364"/>
      <c r="BF46" s="307"/>
      <c r="CA46" s="4"/>
      <c r="CB46" s="4"/>
      <c r="CC46" s="4"/>
      <c r="CD46" s="4"/>
      <c r="CE46" s="4"/>
    </row>
    <row r="47" spans="1:83" ht="17.25" customHeight="1" thickBot="1">
      <c r="A47" s="465"/>
      <c r="B47" s="525"/>
      <c r="C47" s="483">
        <v>11</v>
      </c>
      <c r="D47" s="484"/>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183"/>
      <c r="AL47" s="482"/>
      <c r="AM47" s="494"/>
      <c r="AN47" s="497"/>
      <c r="AO47" s="500"/>
      <c r="AP47" s="8"/>
      <c r="AQ47" s="8"/>
      <c r="AR47" s="401"/>
      <c r="AS47" s="331" t="str">
        <f ca="1">IF(AS45="","",IFERROR(INDEX(INDIRECT("$B$" &amp; AS45+11 &amp;  ":$F$31"),MATCH("FW3",INDIRECT("$B$" &amp; AS45+11 &amp; ":$B$31"),0),2),""))</f>
        <v/>
      </c>
      <c r="AT47" s="333"/>
      <c r="AU47" s="335" t="str">
        <f ca="1">IF(AS45="","",IFERROR(INDEX(INDIRECT("$B$" &amp; AS45+11 &amp;  ":$F$31"),MATCH("FW3",INDIRECT("$B$" &amp; AS45+11 &amp; ":$B$31"),0),5),""))</f>
        <v/>
      </c>
      <c r="AV47" s="337"/>
      <c r="AW47" s="339">
        <f>IF(90000&lt;=AV47,90000,AV47)</f>
        <v>0</v>
      </c>
      <c r="AX47" s="337"/>
      <c r="AY47" s="339">
        <f>IF(10000&lt;=AX47,10000,AX47)</f>
        <v>0</v>
      </c>
      <c r="AZ47" s="341"/>
      <c r="BA47" s="343"/>
      <c r="BB47" s="341"/>
      <c r="BC47" s="345"/>
      <c r="BD47" s="372"/>
      <c r="BE47" s="364"/>
      <c r="BF47" s="307"/>
    </row>
    <row r="48" spans="1:83" ht="17.25" customHeight="1" thickBot="1">
      <c r="A48" s="465"/>
      <c r="B48" s="525"/>
      <c r="C48" s="483">
        <v>12</v>
      </c>
      <c r="D48" s="484"/>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183"/>
      <c r="AL48" s="67"/>
      <c r="AM48" s="44"/>
      <c r="AN48" s="45"/>
      <c r="AO48" s="46"/>
      <c r="AP48" s="46"/>
      <c r="AQ48" s="46"/>
      <c r="AR48" s="402"/>
      <c r="AS48" s="332"/>
      <c r="AT48" s="334"/>
      <c r="AU48" s="534"/>
      <c r="AV48" s="338"/>
      <c r="AW48" s="340"/>
      <c r="AX48" s="374"/>
      <c r="AY48" s="340"/>
      <c r="AZ48" s="342"/>
      <c r="BA48" s="344"/>
      <c r="BB48" s="342"/>
      <c r="BC48" s="347"/>
      <c r="BD48" s="373"/>
      <c r="BE48" s="365"/>
      <c r="BF48" s="308"/>
    </row>
    <row r="49" spans="1:58" ht="16.5" customHeight="1">
      <c r="A49" s="465"/>
      <c r="B49" s="525"/>
      <c r="C49" s="483">
        <v>13</v>
      </c>
      <c r="D49" s="484"/>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184"/>
      <c r="AL49" s="68"/>
      <c r="AM49" s="46"/>
      <c r="AN49" s="46"/>
      <c r="AO49" s="46"/>
      <c r="AP49" s="46"/>
      <c r="AQ49" s="46"/>
      <c r="AR49" s="309" t="s">
        <v>201</v>
      </c>
      <c r="AS49" s="352" t="str">
        <f>IFERROR(INDEX($B$11:$F$31,MATCH("多技能",$B$11:$B$31,0),2),"")</f>
        <v/>
      </c>
      <c r="AT49" s="333"/>
      <c r="AU49" s="335" t="str">
        <f>IFERROR(INDEX($B$11:$F$31,MATCH("多技能",$B$11:$B$31,0),5),"")</f>
        <v/>
      </c>
      <c r="AV49" s="337"/>
      <c r="AW49" s="339">
        <f>IF(90000&lt;=AV49,90000,AV49)</f>
        <v>0</v>
      </c>
      <c r="AX49" s="341"/>
      <c r="AY49" s="343"/>
      <c r="AZ49" s="341"/>
      <c r="BA49" s="343"/>
      <c r="BB49" s="341"/>
      <c r="BC49" s="345"/>
      <c r="BD49" s="343"/>
      <c r="BE49" s="346"/>
      <c r="BF49" s="307"/>
    </row>
    <row r="50" spans="1:58" ht="16.5" customHeight="1" thickBot="1">
      <c r="A50" s="526"/>
      <c r="B50" s="527"/>
      <c r="C50" s="530" t="s">
        <v>53</v>
      </c>
      <c r="D50" s="531"/>
      <c r="E50" s="531"/>
      <c r="F50" s="532"/>
      <c r="G50" s="49">
        <f>COUNTIF(G37:G49,"出")</f>
        <v>0</v>
      </c>
      <c r="H50" s="49">
        <f t="shared" ref="H50:AK50" si="16">COUNTIF(H37:H49,"出")</f>
        <v>0</v>
      </c>
      <c r="I50" s="49">
        <f t="shared" si="16"/>
        <v>0</v>
      </c>
      <c r="J50" s="49">
        <f t="shared" si="16"/>
        <v>0</v>
      </c>
      <c r="K50" s="49">
        <f t="shared" si="16"/>
        <v>0</v>
      </c>
      <c r="L50" s="49">
        <f t="shared" si="16"/>
        <v>0</v>
      </c>
      <c r="M50" s="49">
        <f t="shared" si="16"/>
        <v>0</v>
      </c>
      <c r="N50" s="49">
        <f t="shared" si="16"/>
        <v>0</v>
      </c>
      <c r="O50" s="49">
        <f t="shared" si="16"/>
        <v>0</v>
      </c>
      <c r="P50" s="49">
        <f t="shared" si="16"/>
        <v>0</v>
      </c>
      <c r="Q50" s="49">
        <f t="shared" si="16"/>
        <v>0</v>
      </c>
      <c r="R50" s="49">
        <f t="shared" si="16"/>
        <v>0</v>
      </c>
      <c r="S50" s="49">
        <f t="shared" si="16"/>
        <v>0</v>
      </c>
      <c r="T50" s="49">
        <f t="shared" si="16"/>
        <v>0</v>
      </c>
      <c r="U50" s="49">
        <f t="shared" si="16"/>
        <v>0</v>
      </c>
      <c r="V50" s="49">
        <f t="shared" si="16"/>
        <v>0</v>
      </c>
      <c r="W50" s="49">
        <f t="shared" si="16"/>
        <v>0</v>
      </c>
      <c r="X50" s="49">
        <f t="shared" si="16"/>
        <v>0</v>
      </c>
      <c r="Y50" s="49">
        <f t="shared" si="16"/>
        <v>0</v>
      </c>
      <c r="Z50" s="49">
        <f t="shared" si="16"/>
        <v>0</v>
      </c>
      <c r="AA50" s="49">
        <f t="shared" si="16"/>
        <v>0</v>
      </c>
      <c r="AB50" s="49">
        <f t="shared" si="16"/>
        <v>0</v>
      </c>
      <c r="AC50" s="49">
        <f t="shared" si="16"/>
        <v>0</v>
      </c>
      <c r="AD50" s="49">
        <f t="shared" si="16"/>
        <v>0</v>
      </c>
      <c r="AE50" s="49">
        <f t="shared" si="16"/>
        <v>0</v>
      </c>
      <c r="AF50" s="49">
        <f t="shared" si="16"/>
        <v>0</v>
      </c>
      <c r="AG50" s="49">
        <f t="shared" si="16"/>
        <v>0</v>
      </c>
      <c r="AH50" s="49">
        <f t="shared" si="16"/>
        <v>0</v>
      </c>
      <c r="AI50" s="49">
        <f t="shared" si="16"/>
        <v>0</v>
      </c>
      <c r="AJ50" s="49">
        <f t="shared" si="16"/>
        <v>0</v>
      </c>
      <c r="AK50" s="291">
        <f t="shared" si="16"/>
        <v>0</v>
      </c>
      <c r="AL50" s="68"/>
      <c r="AM50" s="46"/>
      <c r="AN50" s="46"/>
      <c r="AO50" s="46"/>
      <c r="AP50" s="46"/>
      <c r="AQ50" s="46"/>
      <c r="AR50" s="310"/>
      <c r="AS50" s="353"/>
      <c r="AT50" s="349"/>
      <c r="AU50" s="535"/>
      <c r="AV50" s="351"/>
      <c r="AW50" s="339"/>
      <c r="AX50" s="341"/>
      <c r="AY50" s="343"/>
      <c r="AZ50" s="341"/>
      <c r="BA50" s="343"/>
      <c r="BB50" s="341"/>
      <c r="BC50" s="345"/>
      <c r="BD50" s="343"/>
      <c r="BE50" s="346"/>
      <c r="BF50" s="307"/>
    </row>
    <row r="51" spans="1:58" ht="16.5" customHeight="1">
      <c r="AL51" s="46"/>
      <c r="AM51" s="46"/>
      <c r="AN51" s="46"/>
      <c r="AO51" s="46"/>
      <c r="AP51" s="13"/>
      <c r="AQ51" s="13"/>
      <c r="AR51" s="310"/>
      <c r="AS51" s="331" t="str">
        <f ca="1">IF(AS49="","",IFERROR(INDEX(INDIRECT("$B$" &amp; AS49+11 &amp;  ":$F$31"),MATCH("多技能",INDIRECT("$B$" &amp; AS49+11 &amp; ":$B$31"),0),2),""))</f>
        <v/>
      </c>
      <c r="AT51" s="333"/>
      <c r="AU51" s="335" t="str">
        <f ca="1">IF(AS49="","",IFERROR(INDEX(INDIRECT("$B$" &amp; AS49+11 &amp;  ":$F$31"),MATCH("多技能",INDIRECT("$B$" &amp; AS49+11 &amp; ":$B$31"),0),5),""))</f>
        <v/>
      </c>
      <c r="AV51" s="337"/>
      <c r="AW51" s="339">
        <f>IF(90000&lt;=AV51,90000,AV51)</f>
        <v>0</v>
      </c>
      <c r="AX51" s="341"/>
      <c r="AY51" s="343"/>
      <c r="AZ51" s="341"/>
      <c r="BA51" s="343"/>
      <c r="BB51" s="341"/>
      <c r="BC51" s="345"/>
      <c r="BD51" s="343"/>
      <c r="BE51" s="346"/>
      <c r="BF51" s="307"/>
    </row>
    <row r="52" spans="1:58" ht="16.5" customHeight="1">
      <c r="A52" s="501" t="s">
        <v>54</v>
      </c>
      <c r="B52" s="502"/>
      <c r="C52" s="502"/>
      <c r="D52" s="502"/>
      <c r="E52" s="503"/>
      <c r="F52" s="140" t="s">
        <v>55</v>
      </c>
      <c r="G52" s="139" t="s">
        <v>31</v>
      </c>
      <c r="H52" s="139" t="s">
        <v>29</v>
      </c>
      <c r="I52" s="139" t="s">
        <v>30</v>
      </c>
      <c r="J52" s="139" t="s">
        <v>56</v>
      </c>
      <c r="K52" s="139" t="s">
        <v>57</v>
      </c>
      <c r="L52" s="139" t="s">
        <v>58</v>
      </c>
      <c r="M52" s="139" t="s">
        <v>59</v>
      </c>
      <c r="N52" s="139" t="s">
        <v>60</v>
      </c>
      <c r="O52" s="139" t="s">
        <v>61</v>
      </c>
      <c r="P52" s="139" t="s">
        <v>62</v>
      </c>
      <c r="Q52" s="139" t="s">
        <v>63</v>
      </c>
      <c r="R52" s="139" t="s">
        <v>64</v>
      </c>
      <c r="S52" s="139" t="s">
        <v>65</v>
      </c>
      <c r="T52" s="139" t="s">
        <v>66</v>
      </c>
      <c r="U52" s="139" t="s">
        <v>67</v>
      </c>
      <c r="V52" s="139" t="s">
        <v>68</v>
      </c>
      <c r="W52" s="485" t="s">
        <v>69</v>
      </c>
      <c r="X52" s="486"/>
      <c r="Y52" s="487"/>
      <c r="AL52" s="46"/>
      <c r="AM52" s="46"/>
      <c r="AN52" s="46"/>
      <c r="AO52" s="46"/>
      <c r="AP52" s="46"/>
      <c r="AQ52" s="46"/>
      <c r="AR52" s="310"/>
      <c r="AS52" s="331"/>
      <c r="AT52" s="349"/>
      <c r="AU52" s="535"/>
      <c r="AV52" s="351"/>
      <c r="AW52" s="339"/>
      <c r="AX52" s="341"/>
      <c r="AY52" s="343"/>
      <c r="AZ52" s="341"/>
      <c r="BA52" s="343"/>
      <c r="BB52" s="341"/>
      <c r="BC52" s="345"/>
      <c r="BD52" s="343"/>
      <c r="BE52" s="346"/>
      <c r="BF52" s="307"/>
    </row>
    <row r="53" spans="1:58" ht="16.5" customHeight="1">
      <c r="A53" s="504"/>
      <c r="B53" s="505"/>
      <c r="C53" s="505"/>
      <c r="D53" s="505"/>
      <c r="E53" s="506"/>
      <c r="F53" s="140" t="s">
        <v>70</v>
      </c>
      <c r="G53" s="52"/>
      <c r="H53" s="52"/>
      <c r="I53" s="52"/>
      <c r="J53" s="52"/>
      <c r="K53" s="52"/>
      <c r="L53" s="52"/>
      <c r="M53" s="52"/>
      <c r="N53" s="52"/>
      <c r="O53" s="52"/>
      <c r="P53" s="52"/>
      <c r="Q53" s="52"/>
      <c r="R53" s="52"/>
      <c r="S53" s="52"/>
      <c r="T53" s="52"/>
      <c r="U53" s="52"/>
      <c r="V53" s="52"/>
      <c r="W53" s="488">
        <f>SUM(G53:S53)</f>
        <v>0</v>
      </c>
      <c r="X53" s="489"/>
      <c r="Y53" s="490"/>
      <c r="AL53" s="46"/>
      <c r="AM53" s="46"/>
      <c r="AN53" s="46"/>
      <c r="AO53" s="46"/>
      <c r="AP53" s="46"/>
      <c r="AQ53" s="46"/>
      <c r="AR53" s="310"/>
      <c r="AS53" s="331" t="str">
        <f ca="1">IF(AS51="","",IFERROR(INDEX(INDIRECT("$B$" &amp; AS51+11 &amp;  ":$F$31"),MATCH("多技能",INDIRECT("$B$" &amp; AS51+11 &amp; ":$B$31"),0),2),""))</f>
        <v/>
      </c>
      <c r="AT53" s="333"/>
      <c r="AU53" s="335" t="str">
        <f ca="1">IF(AS51="","",IFERROR(INDEX(INDIRECT("$B$" &amp; AS51+11 &amp;  ":$F$31"),MATCH("多技能",INDIRECT("$B$" &amp; AS51+11 &amp; ":$B$31"),0),5),""))</f>
        <v/>
      </c>
      <c r="AV53" s="337"/>
      <c r="AW53" s="339">
        <f>IF(90000&lt;=AV53,90000,AV53)</f>
        <v>0</v>
      </c>
      <c r="AX53" s="341"/>
      <c r="AY53" s="343"/>
      <c r="AZ53" s="341"/>
      <c r="BA53" s="343"/>
      <c r="BB53" s="341"/>
      <c r="BC53" s="345"/>
      <c r="BD53" s="343"/>
      <c r="BE53" s="346"/>
      <c r="BF53" s="307"/>
    </row>
    <row r="54" spans="1:58" ht="16.5" customHeight="1" thickBot="1">
      <c r="A54" s="504"/>
      <c r="B54" s="505"/>
      <c r="C54" s="505"/>
      <c r="D54" s="505"/>
      <c r="E54" s="506"/>
      <c r="F54" s="14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88">
        <f>SUM(G54:S54)</f>
        <v>0</v>
      </c>
      <c r="X54" s="489"/>
      <c r="Y54" s="490"/>
      <c r="AO54" s="35"/>
      <c r="AP54" s="13"/>
      <c r="AQ54" s="13"/>
      <c r="AR54" s="311"/>
      <c r="AS54" s="332"/>
      <c r="AT54" s="334"/>
      <c r="AU54" s="534"/>
      <c r="AV54" s="338"/>
      <c r="AW54" s="340"/>
      <c r="AX54" s="342"/>
      <c r="AY54" s="344"/>
      <c r="AZ54" s="342"/>
      <c r="BA54" s="344"/>
      <c r="BB54" s="342"/>
      <c r="BC54" s="347"/>
      <c r="BD54" s="344"/>
      <c r="BE54" s="348"/>
      <c r="BF54" s="308"/>
    </row>
    <row r="55" spans="1:58" ht="16.5" customHeight="1">
      <c r="A55" s="507"/>
      <c r="B55" s="508"/>
      <c r="C55" s="508"/>
      <c r="D55" s="508"/>
      <c r="E55" s="509"/>
      <c r="F55" s="54" t="s">
        <v>72</v>
      </c>
      <c r="G55" s="124">
        <f>G54+【8月】月集計表!G55</f>
        <v>0</v>
      </c>
      <c r="H55" s="124">
        <f>H54+【8月】月集計表!H55</f>
        <v>0</v>
      </c>
      <c r="I55" s="124">
        <f>I54+【8月】月集計表!I55</f>
        <v>0</v>
      </c>
      <c r="J55" s="124">
        <f>J54+【8月】月集計表!J55</f>
        <v>0</v>
      </c>
      <c r="K55" s="124">
        <f>K54+【8月】月集計表!K55</f>
        <v>0</v>
      </c>
      <c r="L55" s="124">
        <f>L54+【8月】月集計表!L55</f>
        <v>0</v>
      </c>
      <c r="M55" s="124">
        <f>M54+【8月】月集計表!M55</f>
        <v>0</v>
      </c>
      <c r="N55" s="124">
        <f>N54+【8月】月集計表!N55</f>
        <v>0</v>
      </c>
      <c r="O55" s="124">
        <f>O54+【8月】月集計表!O55</f>
        <v>0</v>
      </c>
      <c r="P55" s="124">
        <f>P54+【8月】月集計表!P55</f>
        <v>0</v>
      </c>
      <c r="Q55" s="124">
        <f>Q54+【8月】月集計表!Q55</f>
        <v>0</v>
      </c>
      <c r="R55" s="124">
        <f>R54+【8月】月集計表!R55</f>
        <v>0</v>
      </c>
      <c r="S55" s="124">
        <f>S54+【8月】月集計表!S55</f>
        <v>0</v>
      </c>
      <c r="T55" s="124">
        <f>T54+【8月】月集計表!T55</f>
        <v>0</v>
      </c>
      <c r="U55" s="124">
        <f>U54+【8月】月集計表!U55</f>
        <v>0</v>
      </c>
      <c r="V55" s="124">
        <f>V54+【8月】月集計表!V55</f>
        <v>0</v>
      </c>
      <c r="W55" s="491">
        <f>SUM(G55:S55)</f>
        <v>0</v>
      </c>
      <c r="X55" s="491"/>
      <c r="Y55" s="491"/>
      <c r="Z55" s="4" t="s">
        <v>73</v>
      </c>
      <c r="AO55" s="35"/>
      <c r="AP55" s="13"/>
      <c r="AQ55" s="13"/>
      <c r="AR55" s="314" t="s">
        <v>203</v>
      </c>
      <c r="AS55" s="315"/>
      <c r="AT55" s="316"/>
      <c r="AU55" s="320"/>
      <c r="AV55" s="322">
        <f>SUM(AV9:AV18,AV49:AV54)</f>
        <v>0</v>
      </c>
      <c r="AW55" s="324">
        <f t="shared" ref="AW55:BE55" si="17">SUM(AW9:AW18,AW49:AW54)</f>
        <v>0</v>
      </c>
      <c r="AX55" s="322">
        <f t="shared" si="17"/>
        <v>0</v>
      </c>
      <c r="AY55" s="324">
        <f t="shared" si="17"/>
        <v>0</v>
      </c>
      <c r="AZ55" s="322">
        <f t="shared" si="17"/>
        <v>0</v>
      </c>
      <c r="BA55" s="324">
        <f t="shared" si="17"/>
        <v>0</v>
      </c>
      <c r="BB55" s="322">
        <f t="shared" si="17"/>
        <v>0</v>
      </c>
      <c r="BC55" s="326">
        <f t="shared" si="17"/>
        <v>0</v>
      </c>
      <c r="BD55" s="324">
        <f t="shared" si="17"/>
        <v>0</v>
      </c>
      <c r="BE55" s="322">
        <f t="shared" si="17"/>
        <v>0</v>
      </c>
      <c r="BF55" s="329"/>
    </row>
    <row r="56" spans="1:58" ht="13.5" customHeight="1" thickBot="1">
      <c r="AO56" s="13"/>
      <c r="AP56" s="13"/>
      <c r="AQ56" s="13"/>
      <c r="AR56" s="317"/>
      <c r="AS56" s="318"/>
      <c r="AT56" s="319"/>
      <c r="AU56" s="321"/>
      <c r="AV56" s="323"/>
      <c r="AW56" s="325"/>
      <c r="AX56" s="323"/>
      <c r="AY56" s="325"/>
      <c r="AZ56" s="323"/>
      <c r="BA56" s="325"/>
      <c r="BB56" s="323"/>
      <c r="BC56" s="327"/>
      <c r="BD56" s="325"/>
      <c r="BE56" s="328"/>
      <c r="BF56" s="330"/>
    </row>
    <row r="57" spans="1:58" ht="13.5" customHeight="1">
      <c r="AO57" s="55"/>
      <c r="AP57" s="55"/>
      <c r="AQ57" s="55"/>
      <c r="AR57" s="366" t="s">
        <v>204</v>
      </c>
      <c r="AS57" s="367"/>
      <c r="AT57" s="368"/>
      <c r="AU57" s="320"/>
      <c r="AV57" s="322">
        <f>SUM(AV19:AV48)</f>
        <v>0</v>
      </c>
      <c r="AW57" s="324">
        <f t="shared" ref="AW57:BE57" si="18">SUM(AW19:AW48)</f>
        <v>0</v>
      </c>
      <c r="AX57" s="322">
        <f t="shared" si="18"/>
        <v>0</v>
      </c>
      <c r="AY57" s="324">
        <f t="shared" si="18"/>
        <v>0</v>
      </c>
      <c r="AZ57" s="322">
        <f t="shared" si="18"/>
        <v>0</v>
      </c>
      <c r="BA57" s="324">
        <f t="shared" si="18"/>
        <v>0</v>
      </c>
      <c r="BB57" s="322">
        <f t="shared" si="18"/>
        <v>0</v>
      </c>
      <c r="BC57" s="326">
        <f t="shared" si="18"/>
        <v>0</v>
      </c>
      <c r="BD57" s="324">
        <f t="shared" si="18"/>
        <v>0</v>
      </c>
      <c r="BE57" s="322">
        <f t="shared" si="18"/>
        <v>0</v>
      </c>
      <c r="BF57" s="329"/>
    </row>
    <row r="58" spans="1:58" ht="13.5" customHeight="1" thickBot="1">
      <c r="AO58" s="55"/>
      <c r="AP58" s="55"/>
      <c r="AQ58" s="55"/>
      <c r="AR58" s="369"/>
      <c r="AS58" s="370"/>
      <c r="AT58" s="371"/>
      <c r="AU58" s="321"/>
      <c r="AV58" s="323"/>
      <c r="AW58" s="325"/>
      <c r="AX58" s="323"/>
      <c r="AY58" s="325"/>
      <c r="AZ58" s="323"/>
      <c r="BA58" s="325"/>
      <c r="BB58" s="323"/>
      <c r="BC58" s="327"/>
      <c r="BD58" s="325"/>
      <c r="BE58" s="328"/>
      <c r="BF58" s="330"/>
    </row>
    <row r="59" spans="1:58" ht="13.5" customHeight="1">
      <c r="AO59" s="55"/>
      <c r="AP59" s="55"/>
      <c r="AQ59" s="55"/>
      <c r="AR59" s="360" t="s">
        <v>137</v>
      </c>
      <c r="AS59" s="361"/>
      <c r="AT59" s="361"/>
      <c r="AU59" s="90"/>
      <c r="AV59" s="91">
        <f t="shared" ref="AV59:BE59" si="19">SUM(AV9:AV18)</f>
        <v>0</v>
      </c>
      <c r="AW59" s="135">
        <f t="shared" si="19"/>
        <v>0</v>
      </c>
      <c r="AX59" s="93">
        <f t="shared" si="19"/>
        <v>0</v>
      </c>
      <c r="AY59" s="94">
        <f t="shared" si="19"/>
        <v>0</v>
      </c>
      <c r="AZ59" s="91">
        <f t="shared" si="19"/>
        <v>0</v>
      </c>
      <c r="BA59" s="135">
        <f t="shared" si="19"/>
        <v>0</v>
      </c>
      <c r="BB59" s="91">
        <f t="shared" si="19"/>
        <v>0</v>
      </c>
      <c r="BC59" s="95">
        <f t="shared" si="19"/>
        <v>0</v>
      </c>
      <c r="BD59" s="94">
        <f t="shared" si="19"/>
        <v>0</v>
      </c>
      <c r="BE59" s="96">
        <f t="shared" si="19"/>
        <v>0</v>
      </c>
      <c r="BF59" s="97"/>
    </row>
    <row r="60" spans="1:58" ht="13.5" customHeight="1">
      <c r="AO60" s="55"/>
      <c r="AP60" s="55"/>
      <c r="AQ60" s="55"/>
      <c r="AR60" s="362" t="s">
        <v>196</v>
      </c>
      <c r="AS60" s="363"/>
      <c r="AT60" s="363"/>
      <c r="AU60" s="98"/>
      <c r="AV60" s="99">
        <f t="shared" ref="AV60:BE60" si="20">SUM(AV19:AV28)</f>
        <v>0</v>
      </c>
      <c r="AW60" s="132">
        <f t="shared" si="20"/>
        <v>0</v>
      </c>
      <c r="AX60" s="99">
        <f t="shared" si="20"/>
        <v>0</v>
      </c>
      <c r="AY60" s="132">
        <f t="shared" si="20"/>
        <v>0</v>
      </c>
      <c r="AZ60" s="99">
        <f t="shared" si="20"/>
        <v>0</v>
      </c>
      <c r="BA60" s="132">
        <f t="shared" si="20"/>
        <v>0</v>
      </c>
      <c r="BB60" s="99">
        <f t="shared" si="20"/>
        <v>0</v>
      </c>
      <c r="BC60" s="101">
        <f t="shared" si="20"/>
        <v>0</v>
      </c>
      <c r="BD60" s="132">
        <f t="shared" si="20"/>
        <v>0</v>
      </c>
      <c r="BE60" s="102">
        <f t="shared" si="20"/>
        <v>0</v>
      </c>
      <c r="BF60" s="103"/>
    </row>
    <row r="61" spans="1:58" ht="13.5" customHeight="1">
      <c r="AO61" s="55"/>
      <c r="AP61" s="55"/>
      <c r="AQ61" s="55"/>
      <c r="AR61" s="362" t="s">
        <v>197</v>
      </c>
      <c r="AS61" s="363"/>
      <c r="AT61" s="363"/>
      <c r="AU61" s="98"/>
      <c r="AV61" s="99">
        <f t="shared" ref="AV61:BE61" si="21">SUM(AV29:AV38)</f>
        <v>0</v>
      </c>
      <c r="AW61" s="132">
        <f t="shared" si="21"/>
        <v>0</v>
      </c>
      <c r="AX61" s="99">
        <f t="shared" si="21"/>
        <v>0</v>
      </c>
      <c r="AY61" s="132">
        <f t="shared" si="21"/>
        <v>0</v>
      </c>
      <c r="AZ61" s="104">
        <f t="shared" si="21"/>
        <v>0</v>
      </c>
      <c r="BA61" s="105">
        <f t="shared" si="21"/>
        <v>0</v>
      </c>
      <c r="BB61" s="104">
        <f t="shared" si="21"/>
        <v>0</v>
      </c>
      <c r="BC61" s="106">
        <f t="shared" si="21"/>
        <v>0</v>
      </c>
      <c r="BD61" s="132">
        <f t="shared" si="21"/>
        <v>0</v>
      </c>
      <c r="BE61" s="102">
        <f t="shared" si="21"/>
        <v>0</v>
      </c>
      <c r="BF61" s="103"/>
    </row>
    <row r="62" spans="1:58" ht="13.5" customHeight="1">
      <c r="AO62" s="55"/>
      <c r="AP62" s="55"/>
      <c r="AQ62" s="55"/>
      <c r="AR62" s="362" t="s">
        <v>198</v>
      </c>
      <c r="AS62" s="363"/>
      <c r="AT62" s="363"/>
      <c r="AU62" s="98"/>
      <c r="AV62" s="99">
        <f t="shared" ref="AV62:BE62" si="22">SUM(AV39:AV48)</f>
        <v>0</v>
      </c>
      <c r="AW62" s="293">
        <f t="shared" si="22"/>
        <v>0</v>
      </c>
      <c r="AX62" s="99">
        <f t="shared" si="22"/>
        <v>0</v>
      </c>
      <c r="AY62" s="293">
        <f t="shared" si="22"/>
        <v>0</v>
      </c>
      <c r="AZ62" s="104">
        <f t="shared" si="22"/>
        <v>0</v>
      </c>
      <c r="BA62" s="105">
        <f t="shared" si="22"/>
        <v>0</v>
      </c>
      <c r="BB62" s="104">
        <f t="shared" si="22"/>
        <v>0</v>
      </c>
      <c r="BC62" s="106">
        <f t="shared" si="22"/>
        <v>0</v>
      </c>
      <c r="BD62" s="293">
        <f t="shared" si="22"/>
        <v>0</v>
      </c>
      <c r="BE62" s="102">
        <f t="shared" si="22"/>
        <v>0</v>
      </c>
      <c r="BF62" s="103"/>
    </row>
    <row r="63" spans="1:58" ht="13.5" customHeight="1" thickBot="1">
      <c r="AO63" s="55"/>
      <c r="AP63" s="55"/>
      <c r="AQ63" s="55"/>
      <c r="AR63" s="312" t="s">
        <v>202</v>
      </c>
      <c r="AS63" s="313"/>
      <c r="AT63" s="313"/>
      <c r="AU63" s="107"/>
      <c r="AV63" s="108">
        <f>SUM(AV49:AV54)</f>
        <v>0</v>
      </c>
      <c r="AW63" s="294">
        <f>SUM(AW49:AW54)</f>
        <v>0</v>
      </c>
      <c r="AX63" s="109">
        <f>SUM(AX49:AX54)</f>
        <v>0</v>
      </c>
      <c r="AY63" s="110">
        <f>SUM(AY49:AY54)</f>
        <v>0</v>
      </c>
      <c r="AZ63" s="109">
        <f t="shared" ref="AZ63:BE63" si="23">SUM(AZ49:AZ54)</f>
        <v>0</v>
      </c>
      <c r="BA63" s="110">
        <f t="shared" si="23"/>
        <v>0</v>
      </c>
      <c r="BB63" s="109">
        <f t="shared" si="23"/>
        <v>0</v>
      </c>
      <c r="BC63" s="111">
        <f t="shared" si="23"/>
        <v>0</v>
      </c>
      <c r="BD63" s="110">
        <f t="shared" si="23"/>
        <v>0</v>
      </c>
      <c r="BE63" s="301">
        <f t="shared" si="23"/>
        <v>0</v>
      </c>
      <c r="BF63" s="112"/>
    </row>
    <row r="64" spans="1:58"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62</v>
      </c>
      <c r="L77" s="56" t="s">
        <v>95</v>
      </c>
      <c r="U77" s="56"/>
      <c r="V77" s="56"/>
    </row>
    <row r="78" spans="11:43" ht="13.5" hidden="1" customHeight="1">
      <c r="K78" s="56" t="s">
        <v>63</v>
      </c>
      <c r="L78" s="56" t="s">
        <v>97</v>
      </c>
      <c r="U78" s="56"/>
      <c r="V78" s="56"/>
    </row>
    <row r="79" spans="11:43" ht="13.5" hidden="1" customHeight="1">
      <c r="K79" s="56" t="s">
        <v>64</v>
      </c>
      <c r="L79" s="56" t="s">
        <v>99</v>
      </c>
      <c r="U79" s="56"/>
      <c r="V79" s="56"/>
    </row>
    <row r="80" spans="11:43" ht="13.5" hidden="1" customHeight="1">
      <c r="K80" s="56" t="s">
        <v>65</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92" t="s">
        <v>37</v>
      </c>
    </row>
    <row r="91" spans="5:37" ht="13.5" hidden="1" customHeight="1">
      <c r="E91" s="139" t="s">
        <v>31</v>
      </c>
      <c r="F91" s="53">
        <f t="shared" ref="F91:U106" si="24">IF(COUNTIF(G$11:G$30,$E91)=0,0,1)</f>
        <v>0</v>
      </c>
      <c r="G91" s="53">
        <f t="shared" si="24"/>
        <v>0</v>
      </c>
      <c r="H91" s="53">
        <f t="shared" si="24"/>
        <v>0</v>
      </c>
      <c r="I91" s="53">
        <f t="shared" si="24"/>
        <v>0</v>
      </c>
      <c r="J91" s="53">
        <f t="shared" si="24"/>
        <v>0</v>
      </c>
      <c r="K91" s="53">
        <f t="shared" si="24"/>
        <v>0</v>
      </c>
      <c r="L91" s="53">
        <f t="shared" si="24"/>
        <v>0</v>
      </c>
      <c r="M91" s="53">
        <f t="shared" si="24"/>
        <v>0</v>
      </c>
      <c r="N91" s="53">
        <f t="shared" si="24"/>
        <v>0</v>
      </c>
      <c r="O91" s="53">
        <f t="shared" si="24"/>
        <v>0</v>
      </c>
      <c r="P91" s="53">
        <f t="shared" si="24"/>
        <v>0</v>
      </c>
      <c r="Q91" s="53">
        <f t="shared" si="24"/>
        <v>0</v>
      </c>
      <c r="R91" s="53">
        <f t="shared" si="24"/>
        <v>0</v>
      </c>
      <c r="S91" s="53">
        <f t="shared" si="24"/>
        <v>0</v>
      </c>
      <c r="T91" s="53">
        <f t="shared" si="24"/>
        <v>0</v>
      </c>
      <c r="U91" s="53">
        <f t="shared" si="24"/>
        <v>0</v>
      </c>
      <c r="V91" s="53">
        <f t="shared" ref="V91:AJ105" si="25">IF(COUNTIF(W$11:W$30,$E91)=0,0,1)</f>
        <v>0</v>
      </c>
      <c r="W91" s="53">
        <f t="shared" si="25"/>
        <v>0</v>
      </c>
      <c r="X91" s="53">
        <f t="shared" si="25"/>
        <v>0</v>
      </c>
      <c r="Y91" s="53">
        <f t="shared" si="25"/>
        <v>0</v>
      </c>
      <c r="Z91" s="53">
        <f t="shared" si="25"/>
        <v>0</v>
      </c>
      <c r="AA91" s="53">
        <f t="shared" si="25"/>
        <v>0</v>
      </c>
      <c r="AB91" s="53">
        <f t="shared" si="25"/>
        <v>0</v>
      </c>
      <c r="AC91" s="53">
        <f t="shared" si="25"/>
        <v>0</v>
      </c>
      <c r="AD91" s="53">
        <f t="shared" si="25"/>
        <v>0</v>
      </c>
      <c r="AE91" s="53">
        <f t="shared" si="25"/>
        <v>0</v>
      </c>
      <c r="AF91" s="53">
        <f t="shared" si="25"/>
        <v>0</v>
      </c>
      <c r="AG91" s="53">
        <f t="shared" si="25"/>
        <v>0</v>
      </c>
      <c r="AH91" s="53">
        <f t="shared" si="25"/>
        <v>0</v>
      </c>
      <c r="AI91" s="53">
        <f t="shared" si="25"/>
        <v>0</v>
      </c>
      <c r="AJ91" s="53">
        <f t="shared" si="25"/>
        <v>0</v>
      </c>
      <c r="AK91" s="53">
        <f>COUNTIF(F91:AJ91,1)</f>
        <v>0</v>
      </c>
    </row>
    <row r="92" spans="5:37" ht="13.5" hidden="1" customHeight="1">
      <c r="E92" s="139" t="s">
        <v>29</v>
      </c>
      <c r="F92" s="53">
        <f t="shared" si="24"/>
        <v>0</v>
      </c>
      <c r="G92" s="53">
        <f t="shared" si="24"/>
        <v>0</v>
      </c>
      <c r="H92" s="53">
        <f t="shared" si="24"/>
        <v>0</v>
      </c>
      <c r="I92" s="53">
        <f t="shared" si="24"/>
        <v>0</v>
      </c>
      <c r="J92" s="53">
        <f t="shared" si="24"/>
        <v>0</v>
      </c>
      <c r="K92" s="53">
        <f t="shared" si="24"/>
        <v>0</v>
      </c>
      <c r="L92" s="53">
        <f t="shared" si="24"/>
        <v>0</v>
      </c>
      <c r="M92" s="53">
        <f t="shared" si="24"/>
        <v>0</v>
      </c>
      <c r="N92" s="53">
        <f t="shared" si="24"/>
        <v>0</v>
      </c>
      <c r="O92" s="53">
        <f t="shared" si="24"/>
        <v>0</v>
      </c>
      <c r="P92" s="53">
        <f t="shared" si="24"/>
        <v>0</v>
      </c>
      <c r="Q92" s="53">
        <f t="shared" si="24"/>
        <v>0</v>
      </c>
      <c r="R92" s="53">
        <f t="shared" si="24"/>
        <v>0</v>
      </c>
      <c r="S92" s="53">
        <f t="shared" si="24"/>
        <v>0</v>
      </c>
      <c r="T92" s="53">
        <f t="shared" si="24"/>
        <v>0</v>
      </c>
      <c r="U92" s="53">
        <f t="shared" si="24"/>
        <v>0</v>
      </c>
      <c r="V92" s="53">
        <f t="shared" si="25"/>
        <v>0</v>
      </c>
      <c r="W92" s="53">
        <f t="shared" si="25"/>
        <v>0</v>
      </c>
      <c r="X92" s="53">
        <f t="shared" si="25"/>
        <v>0</v>
      </c>
      <c r="Y92" s="53">
        <f t="shared" si="25"/>
        <v>0</v>
      </c>
      <c r="Z92" s="53">
        <f t="shared" si="25"/>
        <v>0</v>
      </c>
      <c r="AA92" s="53">
        <f t="shared" si="25"/>
        <v>0</v>
      </c>
      <c r="AB92" s="53">
        <f t="shared" si="25"/>
        <v>0</v>
      </c>
      <c r="AC92" s="53">
        <f t="shared" si="25"/>
        <v>0</v>
      </c>
      <c r="AD92" s="53">
        <f t="shared" si="25"/>
        <v>0</v>
      </c>
      <c r="AE92" s="53">
        <f t="shared" si="25"/>
        <v>0</v>
      </c>
      <c r="AF92" s="53">
        <f t="shared" si="25"/>
        <v>0</v>
      </c>
      <c r="AG92" s="53">
        <f t="shared" si="25"/>
        <v>0</v>
      </c>
      <c r="AH92" s="53">
        <f t="shared" si="25"/>
        <v>0</v>
      </c>
      <c r="AI92" s="53">
        <f t="shared" si="25"/>
        <v>0</v>
      </c>
      <c r="AJ92" s="53">
        <f t="shared" si="25"/>
        <v>0</v>
      </c>
      <c r="AK92" s="53">
        <f t="shared" ref="AK92:AK106" si="26">COUNTIF(F92:AJ92,1)</f>
        <v>0</v>
      </c>
    </row>
    <row r="93" spans="5:37" ht="13.5" hidden="1" customHeight="1">
      <c r="E93" s="139" t="s">
        <v>30</v>
      </c>
      <c r="F93" s="53">
        <f t="shared" si="24"/>
        <v>0</v>
      </c>
      <c r="G93" s="53">
        <f t="shared" si="24"/>
        <v>0</v>
      </c>
      <c r="H93" s="53">
        <f t="shared" si="24"/>
        <v>0</v>
      </c>
      <c r="I93" s="53">
        <f t="shared" si="24"/>
        <v>0</v>
      </c>
      <c r="J93" s="53">
        <f t="shared" si="24"/>
        <v>0</v>
      </c>
      <c r="K93" s="53">
        <f t="shared" si="24"/>
        <v>0</v>
      </c>
      <c r="L93" s="53">
        <f t="shared" si="24"/>
        <v>0</v>
      </c>
      <c r="M93" s="53">
        <f t="shared" si="24"/>
        <v>0</v>
      </c>
      <c r="N93" s="53">
        <f t="shared" si="24"/>
        <v>0</v>
      </c>
      <c r="O93" s="53">
        <f t="shared" si="24"/>
        <v>0</v>
      </c>
      <c r="P93" s="53">
        <f t="shared" si="24"/>
        <v>0</v>
      </c>
      <c r="Q93" s="53">
        <f t="shared" si="24"/>
        <v>0</v>
      </c>
      <c r="R93" s="53">
        <f t="shared" si="24"/>
        <v>0</v>
      </c>
      <c r="S93" s="53">
        <f t="shared" si="24"/>
        <v>0</v>
      </c>
      <c r="T93" s="53">
        <f t="shared" si="24"/>
        <v>0</v>
      </c>
      <c r="U93" s="53">
        <f t="shared" si="24"/>
        <v>0</v>
      </c>
      <c r="V93" s="53">
        <f t="shared" si="25"/>
        <v>0</v>
      </c>
      <c r="W93" s="53">
        <f t="shared" si="25"/>
        <v>0</v>
      </c>
      <c r="X93" s="53">
        <f t="shared" si="25"/>
        <v>0</v>
      </c>
      <c r="Y93" s="53">
        <f t="shared" si="25"/>
        <v>0</v>
      </c>
      <c r="Z93" s="53">
        <f t="shared" si="25"/>
        <v>0</v>
      </c>
      <c r="AA93" s="53">
        <f t="shared" si="25"/>
        <v>0</v>
      </c>
      <c r="AB93" s="53">
        <f t="shared" si="25"/>
        <v>0</v>
      </c>
      <c r="AC93" s="53">
        <f t="shared" si="25"/>
        <v>0</v>
      </c>
      <c r="AD93" s="53">
        <f t="shared" si="25"/>
        <v>0</v>
      </c>
      <c r="AE93" s="53">
        <f t="shared" si="25"/>
        <v>0</v>
      </c>
      <c r="AF93" s="53">
        <f t="shared" si="25"/>
        <v>0</v>
      </c>
      <c r="AG93" s="53">
        <f t="shared" si="25"/>
        <v>0</v>
      </c>
      <c r="AH93" s="53">
        <f t="shared" si="25"/>
        <v>0</v>
      </c>
      <c r="AI93" s="53">
        <f t="shared" si="25"/>
        <v>0</v>
      </c>
      <c r="AJ93" s="53">
        <f t="shared" si="25"/>
        <v>0</v>
      </c>
      <c r="AK93" s="53">
        <f t="shared" si="26"/>
        <v>0</v>
      </c>
    </row>
    <row r="94" spans="5:37" ht="13.5" hidden="1" customHeight="1">
      <c r="E94" s="139" t="s">
        <v>56</v>
      </c>
      <c r="F94" s="53">
        <f t="shared" si="24"/>
        <v>0</v>
      </c>
      <c r="G94" s="53">
        <f t="shared" si="24"/>
        <v>0</v>
      </c>
      <c r="H94" s="53">
        <f t="shared" si="24"/>
        <v>0</v>
      </c>
      <c r="I94" s="53">
        <f t="shared" si="24"/>
        <v>0</v>
      </c>
      <c r="J94" s="53">
        <f t="shared" si="24"/>
        <v>0</v>
      </c>
      <c r="K94" s="53">
        <f t="shared" si="24"/>
        <v>0</v>
      </c>
      <c r="L94" s="53">
        <f t="shared" si="24"/>
        <v>0</v>
      </c>
      <c r="M94" s="53">
        <f t="shared" si="24"/>
        <v>0</v>
      </c>
      <c r="N94" s="53">
        <f t="shared" si="24"/>
        <v>0</v>
      </c>
      <c r="O94" s="53">
        <f t="shared" si="24"/>
        <v>0</v>
      </c>
      <c r="P94" s="53">
        <f t="shared" si="24"/>
        <v>0</v>
      </c>
      <c r="Q94" s="53">
        <f t="shared" si="24"/>
        <v>0</v>
      </c>
      <c r="R94" s="53">
        <f t="shared" si="24"/>
        <v>0</v>
      </c>
      <c r="S94" s="53">
        <f t="shared" si="24"/>
        <v>0</v>
      </c>
      <c r="T94" s="53">
        <f t="shared" si="24"/>
        <v>0</v>
      </c>
      <c r="U94" s="53">
        <f t="shared" si="24"/>
        <v>0</v>
      </c>
      <c r="V94" s="53">
        <f t="shared" si="25"/>
        <v>0</v>
      </c>
      <c r="W94" s="53">
        <f t="shared" si="25"/>
        <v>0</v>
      </c>
      <c r="X94" s="53">
        <f t="shared" si="25"/>
        <v>0</v>
      </c>
      <c r="Y94" s="53">
        <f t="shared" si="25"/>
        <v>0</v>
      </c>
      <c r="Z94" s="53">
        <f t="shared" si="25"/>
        <v>0</v>
      </c>
      <c r="AA94" s="53">
        <f t="shared" si="25"/>
        <v>0</v>
      </c>
      <c r="AB94" s="53">
        <f t="shared" si="25"/>
        <v>0</v>
      </c>
      <c r="AC94" s="53">
        <f t="shared" si="25"/>
        <v>0</v>
      </c>
      <c r="AD94" s="53">
        <f t="shared" si="25"/>
        <v>0</v>
      </c>
      <c r="AE94" s="53">
        <f t="shared" si="25"/>
        <v>0</v>
      </c>
      <c r="AF94" s="53">
        <f t="shared" si="25"/>
        <v>0</v>
      </c>
      <c r="AG94" s="53">
        <f t="shared" si="25"/>
        <v>0</v>
      </c>
      <c r="AH94" s="53">
        <f t="shared" si="25"/>
        <v>0</v>
      </c>
      <c r="AI94" s="53">
        <f t="shared" si="25"/>
        <v>0</v>
      </c>
      <c r="AJ94" s="53">
        <f t="shared" si="25"/>
        <v>0</v>
      </c>
      <c r="AK94" s="53">
        <f t="shared" si="26"/>
        <v>0</v>
      </c>
    </row>
    <row r="95" spans="5:37" ht="13.5" hidden="1" customHeight="1">
      <c r="E95" s="139" t="s">
        <v>57</v>
      </c>
      <c r="F95" s="53">
        <f t="shared" si="24"/>
        <v>0</v>
      </c>
      <c r="G95" s="53">
        <f t="shared" si="24"/>
        <v>0</v>
      </c>
      <c r="H95" s="53">
        <f t="shared" si="24"/>
        <v>0</v>
      </c>
      <c r="I95" s="53">
        <f t="shared" si="24"/>
        <v>0</v>
      </c>
      <c r="J95" s="53">
        <f t="shared" si="24"/>
        <v>0</v>
      </c>
      <c r="K95" s="53">
        <f t="shared" si="24"/>
        <v>0</v>
      </c>
      <c r="L95" s="53">
        <f t="shared" si="24"/>
        <v>0</v>
      </c>
      <c r="M95" s="53">
        <f t="shared" si="24"/>
        <v>0</v>
      </c>
      <c r="N95" s="53">
        <f t="shared" si="24"/>
        <v>0</v>
      </c>
      <c r="O95" s="53">
        <f t="shared" si="24"/>
        <v>0</v>
      </c>
      <c r="P95" s="53">
        <f t="shared" si="24"/>
        <v>0</v>
      </c>
      <c r="Q95" s="53">
        <f t="shared" si="24"/>
        <v>0</v>
      </c>
      <c r="R95" s="53">
        <f t="shared" si="24"/>
        <v>0</v>
      </c>
      <c r="S95" s="53">
        <f t="shared" si="24"/>
        <v>0</v>
      </c>
      <c r="T95" s="53">
        <f t="shared" si="24"/>
        <v>0</v>
      </c>
      <c r="U95" s="53">
        <f t="shared" si="24"/>
        <v>0</v>
      </c>
      <c r="V95" s="53">
        <f t="shared" si="25"/>
        <v>0</v>
      </c>
      <c r="W95" s="53">
        <f t="shared" si="25"/>
        <v>0</v>
      </c>
      <c r="X95" s="53">
        <f t="shared" si="25"/>
        <v>0</v>
      </c>
      <c r="Y95" s="53">
        <f t="shared" si="25"/>
        <v>0</v>
      </c>
      <c r="Z95" s="53">
        <f t="shared" si="25"/>
        <v>0</v>
      </c>
      <c r="AA95" s="53">
        <f t="shared" si="25"/>
        <v>0</v>
      </c>
      <c r="AB95" s="53">
        <f t="shared" si="25"/>
        <v>0</v>
      </c>
      <c r="AC95" s="53">
        <f t="shared" si="25"/>
        <v>0</v>
      </c>
      <c r="AD95" s="53">
        <f t="shared" si="25"/>
        <v>0</v>
      </c>
      <c r="AE95" s="53">
        <f t="shared" si="25"/>
        <v>0</v>
      </c>
      <c r="AF95" s="53">
        <f t="shared" si="25"/>
        <v>0</v>
      </c>
      <c r="AG95" s="53">
        <f t="shared" si="25"/>
        <v>0</v>
      </c>
      <c r="AH95" s="53">
        <f t="shared" si="25"/>
        <v>0</v>
      </c>
      <c r="AI95" s="53">
        <f t="shared" si="25"/>
        <v>0</v>
      </c>
      <c r="AJ95" s="53">
        <f t="shared" si="25"/>
        <v>0</v>
      </c>
      <c r="AK95" s="53">
        <f t="shared" si="26"/>
        <v>0</v>
      </c>
    </row>
    <row r="96" spans="5:37" ht="13.5" hidden="1" customHeight="1">
      <c r="E96" s="139" t="s">
        <v>58</v>
      </c>
      <c r="F96" s="53">
        <f t="shared" si="24"/>
        <v>0</v>
      </c>
      <c r="G96" s="53">
        <f t="shared" si="24"/>
        <v>0</v>
      </c>
      <c r="H96" s="53">
        <f t="shared" si="24"/>
        <v>0</v>
      </c>
      <c r="I96" s="53">
        <f t="shared" si="24"/>
        <v>0</v>
      </c>
      <c r="J96" s="53">
        <f t="shared" si="24"/>
        <v>0</v>
      </c>
      <c r="K96" s="53">
        <f t="shared" si="24"/>
        <v>0</v>
      </c>
      <c r="L96" s="53">
        <f t="shared" si="24"/>
        <v>0</v>
      </c>
      <c r="M96" s="53">
        <f t="shared" si="24"/>
        <v>0</v>
      </c>
      <c r="N96" s="53">
        <f t="shared" si="24"/>
        <v>0</v>
      </c>
      <c r="O96" s="53">
        <f t="shared" si="24"/>
        <v>0</v>
      </c>
      <c r="P96" s="53">
        <f t="shared" si="24"/>
        <v>0</v>
      </c>
      <c r="Q96" s="53">
        <f t="shared" si="24"/>
        <v>0</v>
      </c>
      <c r="R96" s="53">
        <f t="shared" si="24"/>
        <v>0</v>
      </c>
      <c r="S96" s="53">
        <f t="shared" si="24"/>
        <v>0</v>
      </c>
      <c r="T96" s="53">
        <f t="shared" si="24"/>
        <v>0</v>
      </c>
      <c r="U96" s="53">
        <f t="shared" si="24"/>
        <v>0</v>
      </c>
      <c r="V96" s="53">
        <f t="shared" si="25"/>
        <v>0</v>
      </c>
      <c r="W96" s="53">
        <f t="shared" si="25"/>
        <v>0</v>
      </c>
      <c r="X96" s="53">
        <f t="shared" si="25"/>
        <v>0</v>
      </c>
      <c r="Y96" s="53">
        <f t="shared" si="25"/>
        <v>0</v>
      </c>
      <c r="Z96" s="53">
        <f t="shared" si="25"/>
        <v>0</v>
      </c>
      <c r="AA96" s="53">
        <f t="shared" si="25"/>
        <v>0</v>
      </c>
      <c r="AB96" s="53">
        <f t="shared" si="25"/>
        <v>0</v>
      </c>
      <c r="AC96" s="53">
        <f t="shared" si="25"/>
        <v>0</v>
      </c>
      <c r="AD96" s="53">
        <f t="shared" si="25"/>
        <v>0</v>
      </c>
      <c r="AE96" s="53">
        <f t="shared" si="25"/>
        <v>0</v>
      </c>
      <c r="AF96" s="53">
        <f t="shared" si="25"/>
        <v>0</v>
      </c>
      <c r="AG96" s="53">
        <f t="shared" si="25"/>
        <v>0</v>
      </c>
      <c r="AH96" s="53">
        <f t="shared" si="25"/>
        <v>0</v>
      </c>
      <c r="AI96" s="53">
        <f t="shared" si="25"/>
        <v>0</v>
      </c>
      <c r="AJ96" s="53">
        <f t="shared" si="25"/>
        <v>0</v>
      </c>
      <c r="AK96" s="53">
        <f t="shared" si="26"/>
        <v>0</v>
      </c>
    </row>
    <row r="97" spans="5:37" ht="13.5" hidden="1" customHeight="1">
      <c r="E97" s="139" t="s">
        <v>59</v>
      </c>
      <c r="F97" s="53">
        <f t="shared" si="24"/>
        <v>0</v>
      </c>
      <c r="G97" s="53">
        <f t="shared" si="24"/>
        <v>0</v>
      </c>
      <c r="H97" s="53">
        <f t="shared" si="24"/>
        <v>0</v>
      </c>
      <c r="I97" s="53">
        <f t="shared" si="24"/>
        <v>0</v>
      </c>
      <c r="J97" s="53">
        <f t="shared" si="24"/>
        <v>0</v>
      </c>
      <c r="K97" s="53">
        <f t="shared" si="24"/>
        <v>0</v>
      </c>
      <c r="L97" s="53">
        <f t="shared" si="24"/>
        <v>0</v>
      </c>
      <c r="M97" s="53">
        <f t="shared" si="24"/>
        <v>0</v>
      </c>
      <c r="N97" s="53">
        <f t="shared" si="24"/>
        <v>0</v>
      </c>
      <c r="O97" s="53">
        <f t="shared" si="24"/>
        <v>0</v>
      </c>
      <c r="P97" s="53">
        <f t="shared" si="24"/>
        <v>0</v>
      </c>
      <c r="Q97" s="53">
        <f t="shared" si="24"/>
        <v>0</v>
      </c>
      <c r="R97" s="53">
        <f t="shared" si="24"/>
        <v>0</v>
      </c>
      <c r="S97" s="53">
        <f t="shared" si="24"/>
        <v>0</v>
      </c>
      <c r="T97" s="53">
        <f t="shared" si="24"/>
        <v>0</v>
      </c>
      <c r="U97" s="53">
        <f t="shared" si="24"/>
        <v>0</v>
      </c>
      <c r="V97" s="53">
        <f t="shared" si="25"/>
        <v>0</v>
      </c>
      <c r="W97" s="53">
        <f t="shared" si="25"/>
        <v>0</v>
      </c>
      <c r="X97" s="53">
        <f t="shared" si="25"/>
        <v>0</v>
      </c>
      <c r="Y97" s="53">
        <f t="shared" si="25"/>
        <v>0</v>
      </c>
      <c r="Z97" s="53">
        <f t="shared" si="25"/>
        <v>0</v>
      </c>
      <c r="AA97" s="53">
        <f t="shared" si="25"/>
        <v>0</v>
      </c>
      <c r="AB97" s="53">
        <f t="shared" si="25"/>
        <v>0</v>
      </c>
      <c r="AC97" s="53">
        <f t="shared" si="25"/>
        <v>0</v>
      </c>
      <c r="AD97" s="53">
        <f t="shared" si="25"/>
        <v>0</v>
      </c>
      <c r="AE97" s="53">
        <f t="shared" si="25"/>
        <v>0</v>
      </c>
      <c r="AF97" s="53">
        <f t="shared" si="25"/>
        <v>0</v>
      </c>
      <c r="AG97" s="53">
        <f t="shared" si="25"/>
        <v>0</v>
      </c>
      <c r="AH97" s="53">
        <f t="shared" si="25"/>
        <v>0</v>
      </c>
      <c r="AI97" s="53">
        <f t="shared" si="25"/>
        <v>0</v>
      </c>
      <c r="AJ97" s="53">
        <f t="shared" si="25"/>
        <v>0</v>
      </c>
      <c r="AK97" s="53">
        <f t="shared" si="26"/>
        <v>0</v>
      </c>
    </row>
    <row r="98" spans="5:37" ht="13.5" hidden="1" customHeight="1">
      <c r="E98" s="139" t="s">
        <v>60</v>
      </c>
      <c r="F98" s="53">
        <f t="shared" si="24"/>
        <v>0</v>
      </c>
      <c r="G98" s="53">
        <f t="shared" si="24"/>
        <v>0</v>
      </c>
      <c r="H98" s="53">
        <f t="shared" si="24"/>
        <v>0</v>
      </c>
      <c r="I98" s="53">
        <f t="shared" si="24"/>
        <v>0</v>
      </c>
      <c r="J98" s="53">
        <f t="shared" si="24"/>
        <v>0</v>
      </c>
      <c r="K98" s="53">
        <f t="shared" si="24"/>
        <v>0</v>
      </c>
      <c r="L98" s="53">
        <f t="shared" si="24"/>
        <v>0</v>
      </c>
      <c r="M98" s="53">
        <f t="shared" si="24"/>
        <v>0</v>
      </c>
      <c r="N98" s="53">
        <f t="shared" si="24"/>
        <v>0</v>
      </c>
      <c r="O98" s="53">
        <f t="shared" si="24"/>
        <v>0</v>
      </c>
      <c r="P98" s="53">
        <f t="shared" si="24"/>
        <v>0</v>
      </c>
      <c r="Q98" s="53">
        <f t="shared" si="24"/>
        <v>0</v>
      </c>
      <c r="R98" s="53">
        <f t="shared" si="24"/>
        <v>0</v>
      </c>
      <c r="S98" s="53">
        <f t="shared" si="24"/>
        <v>0</v>
      </c>
      <c r="T98" s="53">
        <f t="shared" si="24"/>
        <v>0</v>
      </c>
      <c r="U98" s="53">
        <f t="shared" si="24"/>
        <v>0</v>
      </c>
      <c r="V98" s="53">
        <f t="shared" si="25"/>
        <v>0</v>
      </c>
      <c r="W98" s="53">
        <f t="shared" si="25"/>
        <v>0</v>
      </c>
      <c r="X98" s="53">
        <f t="shared" si="25"/>
        <v>0</v>
      </c>
      <c r="Y98" s="53">
        <f t="shared" si="25"/>
        <v>0</v>
      </c>
      <c r="Z98" s="53">
        <f t="shared" si="25"/>
        <v>0</v>
      </c>
      <c r="AA98" s="53">
        <f t="shared" si="25"/>
        <v>0</v>
      </c>
      <c r="AB98" s="53">
        <f t="shared" si="25"/>
        <v>0</v>
      </c>
      <c r="AC98" s="53">
        <f t="shared" si="25"/>
        <v>0</v>
      </c>
      <c r="AD98" s="53">
        <f t="shared" si="25"/>
        <v>0</v>
      </c>
      <c r="AE98" s="53">
        <f t="shared" si="25"/>
        <v>0</v>
      </c>
      <c r="AF98" s="53">
        <f t="shared" si="25"/>
        <v>0</v>
      </c>
      <c r="AG98" s="53">
        <f t="shared" si="25"/>
        <v>0</v>
      </c>
      <c r="AH98" s="53">
        <f t="shared" si="25"/>
        <v>0</v>
      </c>
      <c r="AI98" s="53">
        <f t="shared" si="25"/>
        <v>0</v>
      </c>
      <c r="AJ98" s="53">
        <f t="shared" si="25"/>
        <v>0</v>
      </c>
      <c r="AK98" s="53">
        <f t="shared" si="26"/>
        <v>0</v>
      </c>
    </row>
    <row r="99" spans="5:37" ht="13.5" hidden="1" customHeight="1">
      <c r="E99" s="139" t="s">
        <v>61</v>
      </c>
      <c r="F99" s="53">
        <f t="shared" si="24"/>
        <v>0</v>
      </c>
      <c r="G99" s="53">
        <f t="shared" si="24"/>
        <v>0</v>
      </c>
      <c r="H99" s="53">
        <f t="shared" si="24"/>
        <v>0</v>
      </c>
      <c r="I99" s="53">
        <f t="shared" si="24"/>
        <v>0</v>
      </c>
      <c r="J99" s="53">
        <f t="shared" si="24"/>
        <v>0</v>
      </c>
      <c r="K99" s="53">
        <f t="shared" si="24"/>
        <v>0</v>
      </c>
      <c r="L99" s="53">
        <f t="shared" si="24"/>
        <v>0</v>
      </c>
      <c r="M99" s="53">
        <f t="shared" si="24"/>
        <v>0</v>
      </c>
      <c r="N99" s="53">
        <f t="shared" si="24"/>
        <v>0</v>
      </c>
      <c r="O99" s="53">
        <f t="shared" si="24"/>
        <v>0</v>
      </c>
      <c r="P99" s="53">
        <f t="shared" si="24"/>
        <v>0</v>
      </c>
      <c r="Q99" s="53">
        <f t="shared" si="24"/>
        <v>0</v>
      </c>
      <c r="R99" s="53">
        <f t="shared" si="24"/>
        <v>0</v>
      </c>
      <c r="S99" s="53">
        <f t="shared" si="24"/>
        <v>0</v>
      </c>
      <c r="T99" s="53">
        <f t="shared" si="24"/>
        <v>0</v>
      </c>
      <c r="U99" s="53">
        <f t="shared" si="24"/>
        <v>0</v>
      </c>
      <c r="V99" s="53">
        <f t="shared" si="25"/>
        <v>0</v>
      </c>
      <c r="W99" s="53">
        <f t="shared" si="25"/>
        <v>0</v>
      </c>
      <c r="X99" s="53">
        <f t="shared" si="25"/>
        <v>0</v>
      </c>
      <c r="Y99" s="53">
        <f t="shared" si="25"/>
        <v>0</v>
      </c>
      <c r="Z99" s="53">
        <f t="shared" si="25"/>
        <v>0</v>
      </c>
      <c r="AA99" s="53">
        <f t="shared" si="25"/>
        <v>0</v>
      </c>
      <c r="AB99" s="53">
        <f t="shared" si="25"/>
        <v>0</v>
      </c>
      <c r="AC99" s="53">
        <f t="shared" si="25"/>
        <v>0</v>
      </c>
      <c r="AD99" s="53">
        <f t="shared" si="25"/>
        <v>0</v>
      </c>
      <c r="AE99" s="53">
        <f t="shared" si="25"/>
        <v>0</v>
      </c>
      <c r="AF99" s="53">
        <f t="shared" si="25"/>
        <v>0</v>
      </c>
      <c r="AG99" s="53">
        <f t="shared" si="25"/>
        <v>0</v>
      </c>
      <c r="AH99" s="53">
        <f t="shared" si="25"/>
        <v>0</v>
      </c>
      <c r="AI99" s="53">
        <f t="shared" si="25"/>
        <v>0</v>
      </c>
      <c r="AJ99" s="53">
        <f t="shared" si="25"/>
        <v>0</v>
      </c>
      <c r="AK99" s="53">
        <f>COUNTIF(F99:AJ99,1)</f>
        <v>0</v>
      </c>
    </row>
    <row r="100" spans="5:37" ht="13.5" hidden="1" customHeight="1">
      <c r="E100" s="139" t="s">
        <v>62</v>
      </c>
      <c r="F100" s="53">
        <f t="shared" si="24"/>
        <v>0</v>
      </c>
      <c r="G100" s="53">
        <f t="shared" si="24"/>
        <v>0</v>
      </c>
      <c r="H100" s="53">
        <f t="shared" si="24"/>
        <v>0</v>
      </c>
      <c r="I100" s="53">
        <f t="shared" si="24"/>
        <v>0</v>
      </c>
      <c r="J100" s="53">
        <f t="shared" si="24"/>
        <v>0</v>
      </c>
      <c r="K100" s="53">
        <f t="shared" si="24"/>
        <v>0</v>
      </c>
      <c r="L100" s="53">
        <f t="shared" si="24"/>
        <v>0</v>
      </c>
      <c r="M100" s="53">
        <f t="shared" si="24"/>
        <v>0</v>
      </c>
      <c r="N100" s="53">
        <f t="shared" si="24"/>
        <v>0</v>
      </c>
      <c r="O100" s="53">
        <f t="shared" si="24"/>
        <v>0</v>
      </c>
      <c r="P100" s="53">
        <f t="shared" si="24"/>
        <v>0</v>
      </c>
      <c r="Q100" s="53">
        <f t="shared" si="24"/>
        <v>0</v>
      </c>
      <c r="R100" s="53">
        <f t="shared" si="24"/>
        <v>0</v>
      </c>
      <c r="S100" s="53">
        <f t="shared" si="24"/>
        <v>0</v>
      </c>
      <c r="T100" s="53">
        <f t="shared" si="24"/>
        <v>0</v>
      </c>
      <c r="U100" s="53">
        <f t="shared" si="24"/>
        <v>0</v>
      </c>
      <c r="V100" s="53">
        <f t="shared" si="25"/>
        <v>0</v>
      </c>
      <c r="W100" s="53">
        <f t="shared" si="25"/>
        <v>0</v>
      </c>
      <c r="X100" s="53">
        <f t="shared" si="25"/>
        <v>0</v>
      </c>
      <c r="Y100" s="53">
        <f t="shared" si="25"/>
        <v>0</v>
      </c>
      <c r="Z100" s="53">
        <f t="shared" si="25"/>
        <v>0</v>
      </c>
      <c r="AA100" s="53">
        <f t="shared" si="25"/>
        <v>0</v>
      </c>
      <c r="AB100" s="53">
        <f t="shared" si="25"/>
        <v>0</v>
      </c>
      <c r="AC100" s="53">
        <f t="shared" si="25"/>
        <v>0</v>
      </c>
      <c r="AD100" s="53">
        <f t="shared" si="25"/>
        <v>0</v>
      </c>
      <c r="AE100" s="53">
        <f t="shared" si="25"/>
        <v>0</v>
      </c>
      <c r="AF100" s="53">
        <f t="shared" si="25"/>
        <v>0</v>
      </c>
      <c r="AG100" s="53">
        <f t="shared" si="25"/>
        <v>0</v>
      </c>
      <c r="AH100" s="53">
        <f t="shared" si="25"/>
        <v>0</v>
      </c>
      <c r="AI100" s="53">
        <f t="shared" si="25"/>
        <v>0</v>
      </c>
      <c r="AJ100" s="53">
        <f t="shared" si="25"/>
        <v>0</v>
      </c>
      <c r="AK100" s="53">
        <f>COUNTIF(F100:AJ100,1)</f>
        <v>0</v>
      </c>
    </row>
    <row r="101" spans="5:37" ht="13.5" hidden="1" customHeight="1">
      <c r="E101" s="139" t="s">
        <v>63</v>
      </c>
      <c r="F101" s="53">
        <f t="shared" si="24"/>
        <v>0</v>
      </c>
      <c r="G101" s="53">
        <f t="shared" si="24"/>
        <v>0</v>
      </c>
      <c r="H101" s="53">
        <f t="shared" si="24"/>
        <v>0</v>
      </c>
      <c r="I101" s="53">
        <f t="shared" si="24"/>
        <v>0</v>
      </c>
      <c r="J101" s="53">
        <f t="shared" si="24"/>
        <v>0</v>
      </c>
      <c r="K101" s="53">
        <f t="shared" si="24"/>
        <v>0</v>
      </c>
      <c r="L101" s="53">
        <f t="shared" si="24"/>
        <v>0</v>
      </c>
      <c r="M101" s="53">
        <f t="shared" si="24"/>
        <v>0</v>
      </c>
      <c r="N101" s="53">
        <f t="shared" si="24"/>
        <v>0</v>
      </c>
      <c r="O101" s="53">
        <f t="shared" si="24"/>
        <v>0</v>
      </c>
      <c r="P101" s="53">
        <f t="shared" si="24"/>
        <v>0</v>
      </c>
      <c r="Q101" s="53">
        <f t="shared" si="24"/>
        <v>0</v>
      </c>
      <c r="R101" s="53">
        <f t="shared" si="24"/>
        <v>0</v>
      </c>
      <c r="S101" s="53">
        <f t="shared" si="24"/>
        <v>0</v>
      </c>
      <c r="T101" s="53">
        <f t="shared" si="24"/>
        <v>0</v>
      </c>
      <c r="U101" s="53">
        <f t="shared" si="24"/>
        <v>0</v>
      </c>
      <c r="V101" s="53">
        <f t="shared" si="25"/>
        <v>0</v>
      </c>
      <c r="W101" s="53">
        <f t="shared" si="25"/>
        <v>0</v>
      </c>
      <c r="X101" s="53">
        <f t="shared" si="25"/>
        <v>0</v>
      </c>
      <c r="Y101" s="53">
        <f t="shared" si="25"/>
        <v>0</v>
      </c>
      <c r="Z101" s="53">
        <f t="shared" si="25"/>
        <v>0</v>
      </c>
      <c r="AA101" s="53">
        <f t="shared" si="25"/>
        <v>0</v>
      </c>
      <c r="AB101" s="53">
        <f t="shared" si="25"/>
        <v>0</v>
      </c>
      <c r="AC101" s="53">
        <f t="shared" si="25"/>
        <v>0</v>
      </c>
      <c r="AD101" s="53">
        <f t="shared" si="25"/>
        <v>0</v>
      </c>
      <c r="AE101" s="53">
        <f t="shared" si="25"/>
        <v>0</v>
      </c>
      <c r="AF101" s="53">
        <f t="shared" si="25"/>
        <v>0</v>
      </c>
      <c r="AG101" s="53">
        <f t="shared" si="25"/>
        <v>0</v>
      </c>
      <c r="AH101" s="53">
        <f t="shared" si="25"/>
        <v>0</v>
      </c>
      <c r="AI101" s="53">
        <f t="shared" si="25"/>
        <v>0</v>
      </c>
      <c r="AJ101" s="53">
        <f t="shared" si="25"/>
        <v>0</v>
      </c>
      <c r="AK101" s="53">
        <f>COUNTIF(F101:AJ101,1)</f>
        <v>0</v>
      </c>
    </row>
    <row r="102" spans="5:37" ht="13.5" hidden="1" customHeight="1">
      <c r="E102" s="139" t="s">
        <v>64</v>
      </c>
      <c r="F102" s="53">
        <f t="shared" si="24"/>
        <v>0</v>
      </c>
      <c r="G102" s="53">
        <f t="shared" si="24"/>
        <v>0</v>
      </c>
      <c r="H102" s="53">
        <f t="shared" si="24"/>
        <v>0</v>
      </c>
      <c r="I102" s="53">
        <f t="shared" si="24"/>
        <v>0</v>
      </c>
      <c r="J102" s="53">
        <f t="shared" si="24"/>
        <v>0</v>
      </c>
      <c r="K102" s="53">
        <f t="shared" si="24"/>
        <v>0</v>
      </c>
      <c r="L102" s="53">
        <f t="shared" si="24"/>
        <v>0</v>
      </c>
      <c r="M102" s="53">
        <f t="shared" si="24"/>
        <v>0</v>
      </c>
      <c r="N102" s="53">
        <f t="shared" si="24"/>
        <v>0</v>
      </c>
      <c r="O102" s="53">
        <f t="shared" si="24"/>
        <v>0</v>
      </c>
      <c r="P102" s="53">
        <f t="shared" si="24"/>
        <v>0</v>
      </c>
      <c r="Q102" s="53">
        <f t="shared" si="24"/>
        <v>0</v>
      </c>
      <c r="R102" s="53">
        <f t="shared" si="24"/>
        <v>0</v>
      </c>
      <c r="S102" s="53">
        <f t="shared" si="24"/>
        <v>0</v>
      </c>
      <c r="T102" s="53">
        <f t="shared" si="24"/>
        <v>0</v>
      </c>
      <c r="U102" s="53">
        <f t="shared" si="24"/>
        <v>0</v>
      </c>
      <c r="V102" s="53">
        <f t="shared" si="25"/>
        <v>0</v>
      </c>
      <c r="W102" s="53">
        <f t="shared" si="25"/>
        <v>0</v>
      </c>
      <c r="X102" s="53">
        <f t="shared" si="25"/>
        <v>0</v>
      </c>
      <c r="Y102" s="53">
        <f t="shared" si="25"/>
        <v>0</v>
      </c>
      <c r="Z102" s="53">
        <f t="shared" si="25"/>
        <v>0</v>
      </c>
      <c r="AA102" s="53">
        <f t="shared" si="25"/>
        <v>0</v>
      </c>
      <c r="AB102" s="53">
        <f t="shared" si="25"/>
        <v>0</v>
      </c>
      <c r="AC102" s="53">
        <f t="shared" si="25"/>
        <v>0</v>
      </c>
      <c r="AD102" s="53">
        <f t="shared" si="25"/>
        <v>0</v>
      </c>
      <c r="AE102" s="53">
        <f t="shared" si="25"/>
        <v>0</v>
      </c>
      <c r="AF102" s="53">
        <f t="shared" si="25"/>
        <v>0</v>
      </c>
      <c r="AG102" s="53">
        <f t="shared" si="25"/>
        <v>0</v>
      </c>
      <c r="AH102" s="53">
        <f t="shared" si="25"/>
        <v>0</v>
      </c>
      <c r="AI102" s="53">
        <f t="shared" si="25"/>
        <v>0</v>
      </c>
      <c r="AJ102" s="53">
        <f t="shared" si="25"/>
        <v>0</v>
      </c>
      <c r="AK102" s="53">
        <f>COUNTIF(F102:AJ102,1)</f>
        <v>0</v>
      </c>
    </row>
    <row r="103" spans="5:37" ht="13.5" hidden="1" customHeight="1">
      <c r="E103" s="139" t="s">
        <v>65</v>
      </c>
      <c r="F103" s="53">
        <f t="shared" si="24"/>
        <v>0</v>
      </c>
      <c r="G103" s="53">
        <f t="shared" si="24"/>
        <v>0</v>
      </c>
      <c r="H103" s="53">
        <f t="shared" si="24"/>
        <v>0</v>
      </c>
      <c r="I103" s="53">
        <f t="shared" si="24"/>
        <v>0</v>
      </c>
      <c r="J103" s="53">
        <f t="shared" si="24"/>
        <v>0</v>
      </c>
      <c r="K103" s="53">
        <f t="shared" si="24"/>
        <v>0</v>
      </c>
      <c r="L103" s="53">
        <f t="shared" si="24"/>
        <v>0</v>
      </c>
      <c r="M103" s="53">
        <f t="shared" si="24"/>
        <v>0</v>
      </c>
      <c r="N103" s="53">
        <f t="shared" si="24"/>
        <v>0</v>
      </c>
      <c r="O103" s="53">
        <f t="shared" si="24"/>
        <v>0</v>
      </c>
      <c r="P103" s="53">
        <f t="shared" si="24"/>
        <v>0</v>
      </c>
      <c r="Q103" s="53">
        <f t="shared" si="24"/>
        <v>0</v>
      </c>
      <c r="R103" s="53">
        <f t="shared" si="24"/>
        <v>0</v>
      </c>
      <c r="S103" s="53">
        <f t="shared" si="24"/>
        <v>0</v>
      </c>
      <c r="T103" s="53">
        <f t="shared" si="24"/>
        <v>0</v>
      </c>
      <c r="U103" s="53">
        <f t="shared" si="24"/>
        <v>0</v>
      </c>
      <c r="V103" s="53">
        <f t="shared" si="25"/>
        <v>0</v>
      </c>
      <c r="W103" s="53">
        <f t="shared" si="25"/>
        <v>0</v>
      </c>
      <c r="X103" s="53">
        <f t="shared" si="25"/>
        <v>0</v>
      </c>
      <c r="Y103" s="53">
        <f t="shared" si="25"/>
        <v>0</v>
      </c>
      <c r="Z103" s="53">
        <f t="shared" si="25"/>
        <v>0</v>
      </c>
      <c r="AA103" s="53">
        <f t="shared" si="25"/>
        <v>0</v>
      </c>
      <c r="AB103" s="53">
        <f t="shared" si="25"/>
        <v>0</v>
      </c>
      <c r="AC103" s="53">
        <f t="shared" si="25"/>
        <v>0</v>
      </c>
      <c r="AD103" s="53">
        <f t="shared" si="25"/>
        <v>0</v>
      </c>
      <c r="AE103" s="53">
        <f t="shared" si="25"/>
        <v>0</v>
      </c>
      <c r="AF103" s="53">
        <f t="shared" si="25"/>
        <v>0</v>
      </c>
      <c r="AG103" s="53">
        <f t="shared" si="25"/>
        <v>0</v>
      </c>
      <c r="AH103" s="53">
        <f t="shared" si="25"/>
        <v>0</v>
      </c>
      <c r="AI103" s="53">
        <f t="shared" si="25"/>
        <v>0</v>
      </c>
      <c r="AJ103" s="53">
        <f t="shared" si="25"/>
        <v>0</v>
      </c>
      <c r="AK103" s="53">
        <f>COUNTIF(F103:AJ103,1)</f>
        <v>0</v>
      </c>
    </row>
    <row r="104" spans="5:37" ht="13.5" hidden="1" customHeight="1">
      <c r="E104" s="139" t="s">
        <v>66</v>
      </c>
      <c r="F104" s="53">
        <f t="shared" si="24"/>
        <v>0</v>
      </c>
      <c r="G104" s="53">
        <f t="shared" si="24"/>
        <v>0</v>
      </c>
      <c r="H104" s="53">
        <f t="shared" si="24"/>
        <v>0</v>
      </c>
      <c r="I104" s="53">
        <f t="shared" si="24"/>
        <v>0</v>
      </c>
      <c r="J104" s="53">
        <f t="shared" si="24"/>
        <v>0</v>
      </c>
      <c r="K104" s="53">
        <f t="shared" si="24"/>
        <v>0</v>
      </c>
      <c r="L104" s="53">
        <f t="shared" si="24"/>
        <v>0</v>
      </c>
      <c r="M104" s="53">
        <f t="shared" si="24"/>
        <v>0</v>
      </c>
      <c r="N104" s="53">
        <f t="shared" si="24"/>
        <v>0</v>
      </c>
      <c r="O104" s="53">
        <f t="shared" si="24"/>
        <v>0</v>
      </c>
      <c r="P104" s="53">
        <f t="shared" si="24"/>
        <v>0</v>
      </c>
      <c r="Q104" s="53">
        <f t="shared" si="24"/>
        <v>0</v>
      </c>
      <c r="R104" s="53">
        <f t="shared" si="24"/>
        <v>0</v>
      </c>
      <c r="S104" s="53">
        <f t="shared" si="24"/>
        <v>0</v>
      </c>
      <c r="T104" s="53">
        <f t="shared" si="24"/>
        <v>0</v>
      </c>
      <c r="U104" s="53">
        <f t="shared" si="24"/>
        <v>0</v>
      </c>
      <c r="V104" s="53">
        <f t="shared" si="25"/>
        <v>0</v>
      </c>
      <c r="W104" s="53">
        <f t="shared" si="25"/>
        <v>0</v>
      </c>
      <c r="X104" s="53">
        <f t="shared" si="25"/>
        <v>0</v>
      </c>
      <c r="Y104" s="53">
        <f t="shared" si="25"/>
        <v>0</v>
      </c>
      <c r="Z104" s="53">
        <f t="shared" si="25"/>
        <v>0</v>
      </c>
      <c r="AA104" s="53">
        <f t="shared" si="25"/>
        <v>0</v>
      </c>
      <c r="AB104" s="53">
        <f t="shared" si="25"/>
        <v>0</v>
      </c>
      <c r="AC104" s="53">
        <f t="shared" si="25"/>
        <v>0</v>
      </c>
      <c r="AD104" s="53">
        <f t="shared" si="25"/>
        <v>0</v>
      </c>
      <c r="AE104" s="53">
        <f t="shared" si="25"/>
        <v>0</v>
      </c>
      <c r="AF104" s="53">
        <f t="shared" si="25"/>
        <v>0</v>
      </c>
      <c r="AG104" s="53">
        <f t="shared" si="25"/>
        <v>0</v>
      </c>
      <c r="AH104" s="53">
        <f t="shared" si="25"/>
        <v>0</v>
      </c>
      <c r="AI104" s="53">
        <f t="shared" si="25"/>
        <v>0</v>
      </c>
      <c r="AJ104" s="53">
        <f t="shared" si="25"/>
        <v>0</v>
      </c>
      <c r="AK104" s="53">
        <f t="shared" si="26"/>
        <v>0</v>
      </c>
    </row>
    <row r="105" spans="5:37" ht="13.5" hidden="1" customHeight="1">
      <c r="E105" s="139" t="s">
        <v>67</v>
      </c>
      <c r="F105" s="53">
        <f t="shared" si="24"/>
        <v>0</v>
      </c>
      <c r="G105" s="53">
        <f t="shared" si="24"/>
        <v>0</v>
      </c>
      <c r="H105" s="53">
        <f t="shared" si="24"/>
        <v>0</v>
      </c>
      <c r="I105" s="53">
        <f t="shared" si="24"/>
        <v>0</v>
      </c>
      <c r="J105" s="53">
        <f t="shared" si="24"/>
        <v>0</v>
      </c>
      <c r="K105" s="53">
        <f t="shared" si="24"/>
        <v>0</v>
      </c>
      <c r="L105" s="53">
        <f t="shared" si="24"/>
        <v>0</v>
      </c>
      <c r="M105" s="53">
        <f t="shared" si="24"/>
        <v>0</v>
      </c>
      <c r="N105" s="53">
        <f t="shared" si="24"/>
        <v>0</v>
      </c>
      <c r="O105" s="53">
        <f t="shared" si="24"/>
        <v>0</v>
      </c>
      <c r="P105" s="53">
        <f t="shared" si="24"/>
        <v>0</v>
      </c>
      <c r="Q105" s="53">
        <f t="shared" si="24"/>
        <v>0</v>
      </c>
      <c r="R105" s="53">
        <f t="shared" si="24"/>
        <v>0</v>
      </c>
      <c r="S105" s="53">
        <f t="shared" si="24"/>
        <v>0</v>
      </c>
      <c r="T105" s="53">
        <f t="shared" si="24"/>
        <v>0</v>
      </c>
      <c r="U105" s="53">
        <f t="shared" si="24"/>
        <v>0</v>
      </c>
      <c r="V105" s="53">
        <f t="shared" si="25"/>
        <v>0</v>
      </c>
      <c r="W105" s="53">
        <f t="shared" si="25"/>
        <v>0</v>
      </c>
      <c r="X105" s="53">
        <f t="shared" si="25"/>
        <v>0</v>
      </c>
      <c r="Y105" s="53">
        <f t="shared" si="25"/>
        <v>0</v>
      </c>
      <c r="Z105" s="53">
        <f t="shared" si="25"/>
        <v>0</v>
      </c>
      <c r="AA105" s="53">
        <f t="shared" si="25"/>
        <v>0</v>
      </c>
      <c r="AB105" s="53">
        <f t="shared" si="25"/>
        <v>0</v>
      </c>
      <c r="AC105" s="53">
        <f t="shared" si="25"/>
        <v>0</v>
      </c>
      <c r="AD105" s="53">
        <f t="shared" si="25"/>
        <v>0</v>
      </c>
      <c r="AE105" s="53">
        <f t="shared" si="25"/>
        <v>0</v>
      </c>
      <c r="AF105" s="53">
        <f t="shared" si="25"/>
        <v>0</v>
      </c>
      <c r="AG105" s="53">
        <f t="shared" si="25"/>
        <v>0</v>
      </c>
      <c r="AH105" s="53">
        <f t="shared" si="25"/>
        <v>0</v>
      </c>
      <c r="AI105" s="53">
        <f t="shared" si="25"/>
        <v>0</v>
      </c>
      <c r="AJ105" s="53">
        <f t="shared" si="25"/>
        <v>0</v>
      </c>
      <c r="AK105" s="53">
        <f t="shared" si="26"/>
        <v>0</v>
      </c>
    </row>
    <row r="106" spans="5:37" ht="13.5" hidden="1" customHeight="1">
      <c r="E106" s="139" t="s">
        <v>68</v>
      </c>
      <c r="F106" s="53">
        <f t="shared" si="24"/>
        <v>0</v>
      </c>
      <c r="G106" s="53">
        <f t="shared" si="24"/>
        <v>0</v>
      </c>
      <c r="H106" s="53">
        <f t="shared" si="24"/>
        <v>0</v>
      </c>
      <c r="I106" s="53">
        <f t="shared" si="24"/>
        <v>0</v>
      </c>
      <c r="J106" s="53">
        <f t="shared" si="24"/>
        <v>0</v>
      </c>
      <c r="K106" s="53">
        <f t="shared" si="24"/>
        <v>0</v>
      </c>
      <c r="L106" s="53">
        <f t="shared" si="24"/>
        <v>0</v>
      </c>
      <c r="M106" s="53">
        <f t="shared" si="24"/>
        <v>0</v>
      </c>
      <c r="N106" s="53">
        <f t="shared" si="24"/>
        <v>0</v>
      </c>
      <c r="O106" s="53">
        <f t="shared" si="24"/>
        <v>0</v>
      </c>
      <c r="P106" s="53">
        <f t="shared" si="24"/>
        <v>0</v>
      </c>
      <c r="Q106" s="53">
        <f t="shared" si="24"/>
        <v>0</v>
      </c>
      <c r="R106" s="53">
        <f t="shared" si="24"/>
        <v>0</v>
      </c>
      <c r="S106" s="53">
        <f t="shared" si="24"/>
        <v>0</v>
      </c>
      <c r="T106" s="53">
        <f t="shared" si="24"/>
        <v>0</v>
      </c>
      <c r="U106" s="53">
        <f t="shared" ref="U106:AJ106" si="27">IF(COUNTIF(V$11:V$30,$E106)=0,0,1)</f>
        <v>0</v>
      </c>
      <c r="V106" s="53">
        <f t="shared" si="27"/>
        <v>0</v>
      </c>
      <c r="W106" s="53">
        <f t="shared" si="27"/>
        <v>0</v>
      </c>
      <c r="X106" s="53">
        <f t="shared" si="27"/>
        <v>0</v>
      </c>
      <c r="Y106" s="53">
        <f t="shared" si="27"/>
        <v>0</v>
      </c>
      <c r="Z106" s="53">
        <f t="shared" si="27"/>
        <v>0</v>
      </c>
      <c r="AA106" s="53">
        <f t="shared" si="27"/>
        <v>0</v>
      </c>
      <c r="AB106" s="53">
        <f t="shared" si="27"/>
        <v>0</v>
      </c>
      <c r="AC106" s="53">
        <f t="shared" si="27"/>
        <v>0</v>
      </c>
      <c r="AD106" s="53">
        <f t="shared" si="27"/>
        <v>0</v>
      </c>
      <c r="AE106" s="53">
        <f t="shared" si="27"/>
        <v>0</v>
      </c>
      <c r="AF106" s="53">
        <f t="shared" si="27"/>
        <v>0</v>
      </c>
      <c r="AG106" s="53">
        <f t="shared" si="27"/>
        <v>0</v>
      </c>
      <c r="AH106" s="53">
        <f t="shared" si="27"/>
        <v>0</v>
      </c>
      <c r="AI106" s="53">
        <f t="shared" si="27"/>
        <v>0</v>
      </c>
      <c r="AJ106" s="53">
        <f t="shared" si="27"/>
        <v>0</v>
      </c>
      <c r="AK106" s="53">
        <f t="shared" si="26"/>
        <v>0</v>
      </c>
    </row>
    <row r="107" spans="5:37" ht="13.5" customHeight="1"/>
  </sheetData>
  <sheetProtection formatCells="0"/>
  <mergeCells count="478">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F49:BF50"/>
    <mergeCell ref="AS51:AS52"/>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D57:BD58"/>
    <mergeCell ref="BE57:BE58"/>
    <mergeCell ref="BF57:BF58"/>
    <mergeCell ref="AZ57:AZ58"/>
    <mergeCell ref="BA57:BA58"/>
    <mergeCell ref="BB57:BB58"/>
    <mergeCell ref="BC57:BC58"/>
    <mergeCell ref="BA55:BA56"/>
    <mergeCell ref="BB55:BB56"/>
    <mergeCell ref="BC55:BC56"/>
    <mergeCell ref="BD55:BD56"/>
    <mergeCell ref="BE55:BE56"/>
    <mergeCell ref="BF55:BF56"/>
    <mergeCell ref="BA53:BA54"/>
    <mergeCell ref="BB53:BB54"/>
    <mergeCell ref="BC53:BC54"/>
    <mergeCell ref="BD53:BD54"/>
    <mergeCell ref="BE53:BE54"/>
    <mergeCell ref="BF53:BF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F51:BF52"/>
    <mergeCell ref="AR63:AT63"/>
    <mergeCell ref="AR55:AT56"/>
    <mergeCell ref="AU55:AU56"/>
    <mergeCell ref="AV55:AV56"/>
    <mergeCell ref="AW55:AW56"/>
    <mergeCell ref="AX55:AX56"/>
    <mergeCell ref="AY55:AY56"/>
    <mergeCell ref="AZ55:AZ56"/>
    <mergeCell ref="AZ53:AZ54"/>
    <mergeCell ref="AR62:AT62"/>
  </mergeCells>
  <phoneticPr fontId="1"/>
  <conditionalFormatting sqref="B11:B30 E11:AJ30 F37:AJ49">
    <cfRule type="containsBlanks" dxfId="98" priority="23" stopIfTrue="1">
      <formula>LEN(TRIM(B11))=0</formula>
    </cfRule>
  </conditionalFormatting>
  <conditionalFormatting sqref="G33:AJ33">
    <cfRule type="containsBlanks" dxfId="97" priority="22" stopIfTrue="1">
      <formula>LEN(TRIM(G33))=0</formula>
    </cfRule>
  </conditionalFormatting>
  <conditionalFormatting sqref="G53:V53">
    <cfRule type="containsBlanks" dxfId="96" priority="21" stopIfTrue="1">
      <formula>LEN(TRIM(G53))=0</formula>
    </cfRule>
  </conditionalFormatting>
  <conditionalFormatting sqref="G36:AJ36 G7:AJ10">
    <cfRule type="expression" dxfId="95" priority="19" stopIfTrue="1">
      <formula>WEEKDAY(G7,1)=1</formula>
    </cfRule>
    <cfRule type="expression" dxfId="94" priority="20" stopIfTrue="1">
      <formula>WEEKDAY(G7,1)=7</formula>
    </cfRule>
  </conditionalFormatting>
  <conditionalFormatting sqref="AE5 AM5">
    <cfRule type="containsBlanks" dxfId="93" priority="18" stopIfTrue="1">
      <formula>LEN(TRIM(AE5))=0</formula>
    </cfRule>
  </conditionalFormatting>
  <conditionalFormatting sqref="AW1:AW2">
    <cfRule type="containsBlanks" dxfId="92" priority="16" stopIfTrue="1">
      <formula>LEN(TRIM(AW1))=0</formula>
    </cfRule>
  </conditionalFormatting>
  <conditionalFormatting sqref="AS9:AS54 AU9:AU54">
    <cfRule type="containsBlanks" dxfId="91" priority="5">
      <formula>LEN(TRIM(AS9))=0</formula>
    </cfRule>
  </conditionalFormatting>
  <conditionalFormatting sqref="AV9:AV54 AX19:AX48 AZ9:AZ28 BB9:BB28 BD19:BE48 BF9:BF54">
    <cfRule type="containsBlanks" dxfId="90" priority="4">
      <formula>LEN(TRIM(AV9))=0</formula>
    </cfRule>
  </conditionalFormatting>
  <conditionalFormatting sqref="BE3:BF3 BE5:BF5">
    <cfRule type="containsBlanks" dxfId="89" priority="3">
      <formula>LEN(TRIM(BE3))=0</formula>
    </cfRule>
  </conditionalFormatting>
  <conditionalFormatting sqref="BC19:BC28">
    <cfRule type="containsBlanks" dxfId="4" priority="1" stopIfTrue="1">
      <formula>LEN(TRIM(BC19))=0</formula>
    </cfRule>
  </conditionalFormatting>
  <dataValidations count="5">
    <dataValidation type="list" allowBlank="1" showInputMessage="1" showErrorMessage="1" sqref="WWO983080:WXS983080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76:AK65576 KC65576:LG65576 TY65576:VC65576 ADU65576:AEY65576 ANQ65576:AOU65576 AXM65576:AYQ65576 BHI65576:BIM65576 BRE65576:BSI65576 CBA65576:CCE65576 CKW65576:CMA65576 CUS65576:CVW65576 DEO65576:DFS65576 DOK65576:DPO65576 DYG65576:DZK65576 EIC65576:EJG65576 ERY65576:ETC65576 FBU65576:FCY65576 FLQ65576:FMU65576 FVM65576:FWQ65576 GFI65576:GGM65576 GPE65576:GQI65576 GZA65576:HAE65576 HIW65576:HKA65576 HSS65576:HTW65576 ICO65576:IDS65576 IMK65576:INO65576 IWG65576:IXK65576 JGC65576:JHG65576 JPY65576:JRC65576 JZU65576:KAY65576 KJQ65576:KKU65576 KTM65576:KUQ65576 LDI65576:LEM65576 LNE65576:LOI65576 LXA65576:LYE65576 MGW65576:MIA65576 MQS65576:MRW65576 NAO65576:NBS65576 NKK65576:NLO65576 NUG65576:NVK65576 OEC65576:OFG65576 ONY65576:OPC65576 OXU65576:OYY65576 PHQ65576:PIU65576 PRM65576:PSQ65576 QBI65576:QCM65576 QLE65576:QMI65576 QVA65576:QWE65576 REW65576:RGA65576 ROS65576:RPW65576 RYO65576:RZS65576 SIK65576:SJO65576 SSG65576:STK65576 TCC65576:TDG65576 TLY65576:TNC65576 TVU65576:TWY65576 UFQ65576:UGU65576 UPM65576:UQQ65576 UZI65576:VAM65576 VJE65576:VKI65576 VTA65576:VUE65576 WCW65576:WEA65576 WMS65576:WNW65576 WWO65576:WXS65576 F131112:AK131112 KC131112:LG131112 TY131112:VC131112 ADU131112:AEY131112 ANQ131112:AOU131112 AXM131112:AYQ131112 BHI131112:BIM131112 BRE131112:BSI131112 CBA131112:CCE131112 CKW131112:CMA131112 CUS131112:CVW131112 DEO131112:DFS131112 DOK131112:DPO131112 DYG131112:DZK131112 EIC131112:EJG131112 ERY131112:ETC131112 FBU131112:FCY131112 FLQ131112:FMU131112 FVM131112:FWQ131112 GFI131112:GGM131112 GPE131112:GQI131112 GZA131112:HAE131112 HIW131112:HKA131112 HSS131112:HTW131112 ICO131112:IDS131112 IMK131112:INO131112 IWG131112:IXK131112 JGC131112:JHG131112 JPY131112:JRC131112 JZU131112:KAY131112 KJQ131112:KKU131112 KTM131112:KUQ131112 LDI131112:LEM131112 LNE131112:LOI131112 LXA131112:LYE131112 MGW131112:MIA131112 MQS131112:MRW131112 NAO131112:NBS131112 NKK131112:NLO131112 NUG131112:NVK131112 OEC131112:OFG131112 ONY131112:OPC131112 OXU131112:OYY131112 PHQ131112:PIU131112 PRM131112:PSQ131112 QBI131112:QCM131112 QLE131112:QMI131112 QVA131112:QWE131112 REW131112:RGA131112 ROS131112:RPW131112 RYO131112:RZS131112 SIK131112:SJO131112 SSG131112:STK131112 TCC131112:TDG131112 TLY131112:TNC131112 TVU131112:TWY131112 UFQ131112:UGU131112 UPM131112:UQQ131112 UZI131112:VAM131112 VJE131112:VKI131112 VTA131112:VUE131112 WCW131112:WEA131112 WMS131112:WNW131112 WWO131112:WXS131112 F196648:AK196648 KC196648:LG196648 TY196648:VC196648 ADU196648:AEY196648 ANQ196648:AOU196648 AXM196648:AYQ196648 BHI196648:BIM196648 BRE196648:BSI196648 CBA196648:CCE196648 CKW196648:CMA196648 CUS196648:CVW196648 DEO196648:DFS196648 DOK196648:DPO196648 DYG196648:DZK196648 EIC196648:EJG196648 ERY196648:ETC196648 FBU196648:FCY196648 FLQ196648:FMU196648 FVM196648:FWQ196648 GFI196648:GGM196648 GPE196648:GQI196648 GZA196648:HAE196648 HIW196648:HKA196648 HSS196648:HTW196648 ICO196648:IDS196648 IMK196648:INO196648 IWG196648:IXK196648 JGC196648:JHG196648 JPY196648:JRC196648 JZU196648:KAY196648 KJQ196648:KKU196648 KTM196648:KUQ196648 LDI196648:LEM196648 LNE196648:LOI196648 LXA196648:LYE196648 MGW196648:MIA196648 MQS196648:MRW196648 NAO196648:NBS196648 NKK196648:NLO196648 NUG196648:NVK196648 OEC196648:OFG196648 ONY196648:OPC196648 OXU196648:OYY196648 PHQ196648:PIU196648 PRM196648:PSQ196648 QBI196648:QCM196648 QLE196648:QMI196648 QVA196648:QWE196648 REW196648:RGA196648 ROS196648:RPW196648 RYO196648:RZS196648 SIK196648:SJO196648 SSG196648:STK196648 TCC196648:TDG196648 TLY196648:TNC196648 TVU196648:TWY196648 UFQ196648:UGU196648 UPM196648:UQQ196648 UZI196648:VAM196648 VJE196648:VKI196648 VTA196648:VUE196648 WCW196648:WEA196648 WMS196648:WNW196648 WWO196648:WXS196648 F262184:AK262184 KC262184:LG262184 TY262184:VC262184 ADU262184:AEY262184 ANQ262184:AOU262184 AXM262184:AYQ262184 BHI262184:BIM262184 BRE262184:BSI262184 CBA262184:CCE262184 CKW262184:CMA262184 CUS262184:CVW262184 DEO262184:DFS262184 DOK262184:DPO262184 DYG262184:DZK262184 EIC262184:EJG262184 ERY262184:ETC262184 FBU262184:FCY262184 FLQ262184:FMU262184 FVM262184:FWQ262184 GFI262184:GGM262184 GPE262184:GQI262184 GZA262184:HAE262184 HIW262184:HKA262184 HSS262184:HTW262184 ICO262184:IDS262184 IMK262184:INO262184 IWG262184:IXK262184 JGC262184:JHG262184 JPY262184:JRC262184 JZU262184:KAY262184 KJQ262184:KKU262184 KTM262184:KUQ262184 LDI262184:LEM262184 LNE262184:LOI262184 LXA262184:LYE262184 MGW262184:MIA262184 MQS262184:MRW262184 NAO262184:NBS262184 NKK262184:NLO262184 NUG262184:NVK262184 OEC262184:OFG262184 ONY262184:OPC262184 OXU262184:OYY262184 PHQ262184:PIU262184 PRM262184:PSQ262184 QBI262184:QCM262184 QLE262184:QMI262184 QVA262184:QWE262184 REW262184:RGA262184 ROS262184:RPW262184 RYO262184:RZS262184 SIK262184:SJO262184 SSG262184:STK262184 TCC262184:TDG262184 TLY262184:TNC262184 TVU262184:TWY262184 UFQ262184:UGU262184 UPM262184:UQQ262184 UZI262184:VAM262184 VJE262184:VKI262184 VTA262184:VUE262184 WCW262184:WEA262184 WMS262184:WNW262184 WWO262184:WXS262184 F327720:AK327720 KC327720:LG327720 TY327720:VC327720 ADU327720:AEY327720 ANQ327720:AOU327720 AXM327720:AYQ327720 BHI327720:BIM327720 BRE327720:BSI327720 CBA327720:CCE327720 CKW327720:CMA327720 CUS327720:CVW327720 DEO327720:DFS327720 DOK327720:DPO327720 DYG327720:DZK327720 EIC327720:EJG327720 ERY327720:ETC327720 FBU327720:FCY327720 FLQ327720:FMU327720 FVM327720:FWQ327720 GFI327720:GGM327720 GPE327720:GQI327720 GZA327720:HAE327720 HIW327720:HKA327720 HSS327720:HTW327720 ICO327720:IDS327720 IMK327720:INO327720 IWG327720:IXK327720 JGC327720:JHG327720 JPY327720:JRC327720 JZU327720:KAY327720 KJQ327720:KKU327720 KTM327720:KUQ327720 LDI327720:LEM327720 LNE327720:LOI327720 LXA327720:LYE327720 MGW327720:MIA327720 MQS327720:MRW327720 NAO327720:NBS327720 NKK327720:NLO327720 NUG327720:NVK327720 OEC327720:OFG327720 ONY327720:OPC327720 OXU327720:OYY327720 PHQ327720:PIU327720 PRM327720:PSQ327720 QBI327720:QCM327720 QLE327720:QMI327720 QVA327720:QWE327720 REW327720:RGA327720 ROS327720:RPW327720 RYO327720:RZS327720 SIK327720:SJO327720 SSG327720:STK327720 TCC327720:TDG327720 TLY327720:TNC327720 TVU327720:TWY327720 UFQ327720:UGU327720 UPM327720:UQQ327720 UZI327720:VAM327720 VJE327720:VKI327720 VTA327720:VUE327720 WCW327720:WEA327720 WMS327720:WNW327720 WWO327720:WXS327720 F393256:AK393256 KC393256:LG393256 TY393256:VC393256 ADU393256:AEY393256 ANQ393256:AOU393256 AXM393256:AYQ393256 BHI393256:BIM393256 BRE393256:BSI393256 CBA393256:CCE393256 CKW393256:CMA393256 CUS393256:CVW393256 DEO393256:DFS393256 DOK393256:DPO393256 DYG393256:DZK393256 EIC393256:EJG393256 ERY393256:ETC393256 FBU393256:FCY393256 FLQ393256:FMU393256 FVM393256:FWQ393256 GFI393256:GGM393256 GPE393256:GQI393256 GZA393256:HAE393256 HIW393256:HKA393256 HSS393256:HTW393256 ICO393256:IDS393256 IMK393256:INO393256 IWG393256:IXK393256 JGC393256:JHG393256 JPY393256:JRC393256 JZU393256:KAY393256 KJQ393256:KKU393256 KTM393256:KUQ393256 LDI393256:LEM393256 LNE393256:LOI393256 LXA393256:LYE393256 MGW393256:MIA393256 MQS393256:MRW393256 NAO393256:NBS393256 NKK393256:NLO393256 NUG393256:NVK393256 OEC393256:OFG393256 ONY393256:OPC393256 OXU393256:OYY393256 PHQ393256:PIU393256 PRM393256:PSQ393256 QBI393256:QCM393256 QLE393256:QMI393256 QVA393256:QWE393256 REW393256:RGA393256 ROS393256:RPW393256 RYO393256:RZS393256 SIK393256:SJO393256 SSG393256:STK393256 TCC393256:TDG393256 TLY393256:TNC393256 TVU393256:TWY393256 UFQ393256:UGU393256 UPM393256:UQQ393256 UZI393256:VAM393256 VJE393256:VKI393256 VTA393256:VUE393256 WCW393256:WEA393256 WMS393256:WNW393256 WWO393256:WXS393256 F458792:AK458792 KC458792:LG458792 TY458792:VC458792 ADU458792:AEY458792 ANQ458792:AOU458792 AXM458792:AYQ458792 BHI458792:BIM458792 BRE458792:BSI458792 CBA458792:CCE458792 CKW458792:CMA458792 CUS458792:CVW458792 DEO458792:DFS458792 DOK458792:DPO458792 DYG458792:DZK458792 EIC458792:EJG458792 ERY458792:ETC458792 FBU458792:FCY458792 FLQ458792:FMU458792 FVM458792:FWQ458792 GFI458792:GGM458792 GPE458792:GQI458792 GZA458792:HAE458792 HIW458792:HKA458792 HSS458792:HTW458792 ICO458792:IDS458792 IMK458792:INO458792 IWG458792:IXK458792 JGC458792:JHG458792 JPY458792:JRC458792 JZU458792:KAY458792 KJQ458792:KKU458792 KTM458792:KUQ458792 LDI458792:LEM458792 LNE458792:LOI458792 LXA458792:LYE458792 MGW458792:MIA458792 MQS458792:MRW458792 NAO458792:NBS458792 NKK458792:NLO458792 NUG458792:NVK458792 OEC458792:OFG458792 ONY458792:OPC458792 OXU458792:OYY458792 PHQ458792:PIU458792 PRM458792:PSQ458792 QBI458792:QCM458792 QLE458792:QMI458792 QVA458792:QWE458792 REW458792:RGA458792 ROS458792:RPW458792 RYO458792:RZS458792 SIK458792:SJO458792 SSG458792:STK458792 TCC458792:TDG458792 TLY458792:TNC458792 TVU458792:TWY458792 UFQ458792:UGU458792 UPM458792:UQQ458792 UZI458792:VAM458792 VJE458792:VKI458792 VTA458792:VUE458792 WCW458792:WEA458792 WMS458792:WNW458792 WWO458792:WXS458792 F524328:AK524328 KC524328:LG524328 TY524328:VC524328 ADU524328:AEY524328 ANQ524328:AOU524328 AXM524328:AYQ524328 BHI524328:BIM524328 BRE524328:BSI524328 CBA524328:CCE524328 CKW524328:CMA524328 CUS524328:CVW524328 DEO524328:DFS524328 DOK524328:DPO524328 DYG524328:DZK524328 EIC524328:EJG524328 ERY524328:ETC524328 FBU524328:FCY524328 FLQ524328:FMU524328 FVM524328:FWQ524328 GFI524328:GGM524328 GPE524328:GQI524328 GZA524328:HAE524328 HIW524328:HKA524328 HSS524328:HTW524328 ICO524328:IDS524328 IMK524328:INO524328 IWG524328:IXK524328 JGC524328:JHG524328 JPY524328:JRC524328 JZU524328:KAY524328 KJQ524328:KKU524328 KTM524328:KUQ524328 LDI524328:LEM524328 LNE524328:LOI524328 LXA524328:LYE524328 MGW524328:MIA524328 MQS524328:MRW524328 NAO524328:NBS524328 NKK524328:NLO524328 NUG524328:NVK524328 OEC524328:OFG524328 ONY524328:OPC524328 OXU524328:OYY524328 PHQ524328:PIU524328 PRM524328:PSQ524328 QBI524328:QCM524328 QLE524328:QMI524328 QVA524328:QWE524328 REW524328:RGA524328 ROS524328:RPW524328 RYO524328:RZS524328 SIK524328:SJO524328 SSG524328:STK524328 TCC524328:TDG524328 TLY524328:TNC524328 TVU524328:TWY524328 UFQ524328:UGU524328 UPM524328:UQQ524328 UZI524328:VAM524328 VJE524328:VKI524328 VTA524328:VUE524328 WCW524328:WEA524328 WMS524328:WNW524328 WWO524328:WXS524328 F589864:AK589864 KC589864:LG589864 TY589864:VC589864 ADU589864:AEY589864 ANQ589864:AOU589864 AXM589864:AYQ589864 BHI589864:BIM589864 BRE589864:BSI589864 CBA589864:CCE589864 CKW589864:CMA589864 CUS589864:CVW589864 DEO589864:DFS589864 DOK589864:DPO589864 DYG589864:DZK589864 EIC589864:EJG589864 ERY589864:ETC589864 FBU589864:FCY589864 FLQ589864:FMU589864 FVM589864:FWQ589864 GFI589864:GGM589864 GPE589864:GQI589864 GZA589864:HAE589864 HIW589864:HKA589864 HSS589864:HTW589864 ICO589864:IDS589864 IMK589864:INO589864 IWG589864:IXK589864 JGC589864:JHG589864 JPY589864:JRC589864 JZU589864:KAY589864 KJQ589864:KKU589864 KTM589864:KUQ589864 LDI589864:LEM589864 LNE589864:LOI589864 LXA589864:LYE589864 MGW589864:MIA589864 MQS589864:MRW589864 NAO589864:NBS589864 NKK589864:NLO589864 NUG589864:NVK589864 OEC589864:OFG589864 ONY589864:OPC589864 OXU589864:OYY589864 PHQ589864:PIU589864 PRM589864:PSQ589864 QBI589864:QCM589864 QLE589864:QMI589864 QVA589864:QWE589864 REW589864:RGA589864 ROS589864:RPW589864 RYO589864:RZS589864 SIK589864:SJO589864 SSG589864:STK589864 TCC589864:TDG589864 TLY589864:TNC589864 TVU589864:TWY589864 UFQ589864:UGU589864 UPM589864:UQQ589864 UZI589864:VAM589864 VJE589864:VKI589864 VTA589864:VUE589864 WCW589864:WEA589864 WMS589864:WNW589864 WWO589864:WXS589864 F655400:AK655400 KC655400:LG655400 TY655400:VC655400 ADU655400:AEY655400 ANQ655400:AOU655400 AXM655400:AYQ655400 BHI655400:BIM655400 BRE655400:BSI655400 CBA655400:CCE655400 CKW655400:CMA655400 CUS655400:CVW655400 DEO655400:DFS655400 DOK655400:DPO655400 DYG655400:DZK655400 EIC655400:EJG655400 ERY655400:ETC655400 FBU655400:FCY655400 FLQ655400:FMU655400 FVM655400:FWQ655400 GFI655400:GGM655400 GPE655400:GQI655400 GZA655400:HAE655400 HIW655400:HKA655400 HSS655400:HTW655400 ICO655400:IDS655400 IMK655400:INO655400 IWG655400:IXK655400 JGC655400:JHG655400 JPY655400:JRC655400 JZU655400:KAY655400 KJQ655400:KKU655400 KTM655400:KUQ655400 LDI655400:LEM655400 LNE655400:LOI655400 LXA655400:LYE655400 MGW655400:MIA655400 MQS655400:MRW655400 NAO655400:NBS655400 NKK655400:NLO655400 NUG655400:NVK655400 OEC655400:OFG655400 ONY655400:OPC655400 OXU655400:OYY655400 PHQ655400:PIU655400 PRM655400:PSQ655400 QBI655400:QCM655400 QLE655400:QMI655400 QVA655400:QWE655400 REW655400:RGA655400 ROS655400:RPW655400 RYO655400:RZS655400 SIK655400:SJO655400 SSG655400:STK655400 TCC655400:TDG655400 TLY655400:TNC655400 TVU655400:TWY655400 UFQ655400:UGU655400 UPM655400:UQQ655400 UZI655400:VAM655400 VJE655400:VKI655400 VTA655400:VUE655400 WCW655400:WEA655400 WMS655400:WNW655400 WWO655400:WXS655400 F720936:AK720936 KC720936:LG720936 TY720936:VC720936 ADU720936:AEY720936 ANQ720936:AOU720936 AXM720936:AYQ720936 BHI720936:BIM720936 BRE720936:BSI720936 CBA720936:CCE720936 CKW720936:CMA720936 CUS720936:CVW720936 DEO720936:DFS720936 DOK720936:DPO720936 DYG720936:DZK720936 EIC720936:EJG720936 ERY720936:ETC720936 FBU720936:FCY720936 FLQ720936:FMU720936 FVM720936:FWQ720936 GFI720936:GGM720936 GPE720936:GQI720936 GZA720936:HAE720936 HIW720936:HKA720936 HSS720936:HTW720936 ICO720936:IDS720936 IMK720936:INO720936 IWG720936:IXK720936 JGC720936:JHG720936 JPY720936:JRC720936 JZU720936:KAY720936 KJQ720936:KKU720936 KTM720936:KUQ720936 LDI720936:LEM720936 LNE720936:LOI720936 LXA720936:LYE720936 MGW720936:MIA720936 MQS720936:MRW720936 NAO720936:NBS720936 NKK720936:NLO720936 NUG720936:NVK720936 OEC720936:OFG720936 ONY720936:OPC720936 OXU720936:OYY720936 PHQ720936:PIU720936 PRM720936:PSQ720936 QBI720936:QCM720936 QLE720936:QMI720936 QVA720936:QWE720936 REW720936:RGA720936 ROS720936:RPW720936 RYO720936:RZS720936 SIK720936:SJO720936 SSG720936:STK720936 TCC720936:TDG720936 TLY720936:TNC720936 TVU720936:TWY720936 UFQ720936:UGU720936 UPM720936:UQQ720936 UZI720936:VAM720936 VJE720936:VKI720936 VTA720936:VUE720936 WCW720936:WEA720936 WMS720936:WNW720936 WWO720936:WXS720936 F786472:AK786472 KC786472:LG786472 TY786472:VC786472 ADU786472:AEY786472 ANQ786472:AOU786472 AXM786472:AYQ786472 BHI786472:BIM786472 BRE786472:BSI786472 CBA786472:CCE786472 CKW786472:CMA786472 CUS786472:CVW786472 DEO786472:DFS786472 DOK786472:DPO786472 DYG786472:DZK786472 EIC786472:EJG786472 ERY786472:ETC786472 FBU786472:FCY786472 FLQ786472:FMU786472 FVM786472:FWQ786472 GFI786472:GGM786472 GPE786472:GQI786472 GZA786472:HAE786472 HIW786472:HKA786472 HSS786472:HTW786472 ICO786472:IDS786472 IMK786472:INO786472 IWG786472:IXK786472 JGC786472:JHG786472 JPY786472:JRC786472 JZU786472:KAY786472 KJQ786472:KKU786472 KTM786472:KUQ786472 LDI786472:LEM786472 LNE786472:LOI786472 LXA786472:LYE786472 MGW786472:MIA786472 MQS786472:MRW786472 NAO786472:NBS786472 NKK786472:NLO786472 NUG786472:NVK786472 OEC786472:OFG786472 ONY786472:OPC786472 OXU786472:OYY786472 PHQ786472:PIU786472 PRM786472:PSQ786472 QBI786472:QCM786472 QLE786472:QMI786472 QVA786472:QWE786472 REW786472:RGA786472 ROS786472:RPW786472 RYO786472:RZS786472 SIK786472:SJO786472 SSG786472:STK786472 TCC786472:TDG786472 TLY786472:TNC786472 TVU786472:TWY786472 UFQ786472:UGU786472 UPM786472:UQQ786472 UZI786472:VAM786472 VJE786472:VKI786472 VTA786472:VUE786472 WCW786472:WEA786472 WMS786472:WNW786472 WWO786472:WXS786472 F852008:AK852008 KC852008:LG852008 TY852008:VC852008 ADU852008:AEY852008 ANQ852008:AOU852008 AXM852008:AYQ852008 BHI852008:BIM852008 BRE852008:BSI852008 CBA852008:CCE852008 CKW852008:CMA852008 CUS852008:CVW852008 DEO852008:DFS852008 DOK852008:DPO852008 DYG852008:DZK852008 EIC852008:EJG852008 ERY852008:ETC852008 FBU852008:FCY852008 FLQ852008:FMU852008 FVM852008:FWQ852008 GFI852008:GGM852008 GPE852008:GQI852008 GZA852008:HAE852008 HIW852008:HKA852008 HSS852008:HTW852008 ICO852008:IDS852008 IMK852008:INO852008 IWG852008:IXK852008 JGC852008:JHG852008 JPY852008:JRC852008 JZU852008:KAY852008 KJQ852008:KKU852008 KTM852008:KUQ852008 LDI852008:LEM852008 LNE852008:LOI852008 LXA852008:LYE852008 MGW852008:MIA852008 MQS852008:MRW852008 NAO852008:NBS852008 NKK852008:NLO852008 NUG852008:NVK852008 OEC852008:OFG852008 ONY852008:OPC852008 OXU852008:OYY852008 PHQ852008:PIU852008 PRM852008:PSQ852008 QBI852008:QCM852008 QLE852008:QMI852008 QVA852008:QWE852008 REW852008:RGA852008 ROS852008:RPW852008 RYO852008:RZS852008 SIK852008:SJO852008 SSG852008:STK852008 TCC852008:TDG852008 TLY852008:TNC852008 TVU852008:TWY852008 UFQ852008:UGU852008 UPM852008:UQQ852008 UZI852008:VAM852008 VJE852008:VKI852008 VTA852008:VUE852008 WCW852008:WEA852008 WMS852008:WNW852008 WWO852008:WXS852008 F917544:AK917544 KC917544:LG917544 TY917544:VC917544 ADU917544:AEY917544 ANQ917544:AOU917544 AXM917544:AYQ917544 BHI917544:BIM917544 BRE917544:BSI917544 CBA917544:CCE917544 CKW917544:CMA917544 CUS917544:CVW917544 DEO917544:DFS917544 DOK917544:DPO917544 DYG917544:DZK917544 EIC917544:EJG917544 ERY917544:ETC917544 FBU917544:FCY917544 FLQ917544:FMU917544 FVM917544:FWQ917544 GFI917544:GGM917544 GPE917544:GQI917544 GZA917544:HAE917544 HIW917544:HKA917544 HSS917544:HTW917544 ICO917544:IDS917544 IMK917544:INO917544 IWG917544:IXK917544 JGC917544:JHG917544 JPY917544:JRC917544 JZU917544:KAY917544 KJQ917544:KKU917544 KTM917544:KUQ917544 LDI917544:LEM917544 LNE917544:LOI917544 LXA917544:LYE917544 MGW917544:MIA917544 MQS917544:MRW917544 NAO917544:NBS917544 NKK917544:NLO917544 NUG917544:NVK917544 OEC917544:OFG917544 ONY917544:OPC917544 OXU917544:OYY917544 PHQ917544:PIU917544 PRM917544:PSQ917544 QBI917544:QCM917544 QLE917544:QMI917544 QVA917544:QWE917544 REW917544:RGA917544 ROS917544:RPW917544 RYO917544:RZS917544 SIK917544:SJO917544 SSG917544:STK917544 TCC917544:TDG917544 TLY917544:TNC917544 TVU917544:TWY917544 UFQ917544:UGU917544 UPM917544:UQQ917544 UZI917544:VAM917544 VJE917544:VKI917544 VTA917544:VUE917544 WCW917544:WEA917544 WMS917544:WNW917544 WWO917544:WXS917544 F983080:AK983080 KC983080:LG983080 TY983080:VC983080 ADU983080:AEY983080 ANQ983080:AOU983080 AXM983080:AYQ983080 BHI983080:BIM983080 BRE983080:BSI983080 CBA983080:CCE983080 CKW983080:CMA983080 CUS983080:CVW983080 DEO983080:DFS983080 DOK983080:DPO983080 DYG983080:DZK983080 EIC983080:EJG983080 ERY983080:ETC983080 FBU983080:FCY983080 FLQ983080:FMU983080 FVM983080:FWQ983080 GFI983080:GGM983080 GPE983080:GQI983080 GZA983080:HAE983080 HIW983080:HKA983080 HSS983080:HTW983080 ICO983080:IDS983080 IMK983080:INO983080 IWG983080:IXK983080 JGC983080:JHG983080 JPY983080:JRC983080 JZU983080:KAY983080 KJQ983080:KKU983080 KTM983080:KUQ983080 LDI983080:LEM983080 LNE983080:LOI983080 LXA983080:LYE983080 MGW983080:MIA983080 MQS983080:MRW983080 NAO983080:NBS983080 NKK983080:NLO983080 NUG983080:NVK983080 OEC983080:OFG983080 ONY983080:OPC983080 OXU983080:OYY983080 PHQ983080:PIU983080 PRM983080:PSQ983080 QBI983080:QCM983080 QLE983080:QMI983080 QVA983080:QWE983080 REW983080:RGA983080 ROS983080:RPW983080 RYO983080:RZS983080 SIK983080:SJO983080 SSG983080:STK983080 TCC983080:TDG983080 TLY983080:TNC983080 TVU983080:TWY983080 UFQ983080:UGU983080 UPM983080:UQQ983080 UZI983080:VAM983080 VJE983080:VKI983080 VTA983080:VUE983080 WCW983080:WEA983080 WMS983080:WNW983080 G33:AK33">
      <formula1>"○,無"</formula1>
    </dataValidation>
    <dataValidation type="list" allowBlank="1" showInputMessage="1" showErrorMessage="1" sqref="WWO983058:WXS983077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54:AK65573 KC65554:LG65573 TY65554:VC65573 ADU65554:AEY65573 ANQ65554:AOU65573 AXM65554:AYQ65573 BHI65554:BIM65573 BRE65554:BSI65573 CBA65554:CCE65573 CKW65554:CMA65573 CUS65554:CVW65573 DEO65554:DFS65573 DOK65554:DPO65573 DYG65554:DZK65573 EIC65554:EJG65573 ERY65554:ETC65573 FBU65554:FCY65573 FLQ65554:FMU65573 FVM65554:FWQ65573 GFI65554:GGM65573 GPE65554:GQI65573 GZA65554:HAE65573 HIW65554:HKA65573 HSS65554:HTW65573 ICO65554:IDS65573 IMK65554:INO65573 IWG65554:IXK65573 JGC65554:JHG65573 JPY65554:JRC65573 JZU65554:KAY65573 KJQ65554:KKU65573 KTM65554:KUQ65573 LDI65554:LEM65573 LNE65554:LOI65573 LXA65554:LYE65573 MGW65554:MIA65573 MQS65554:MRW65573 NAO65554:NBS65573 NKK65554:NLO65573 NUG65554:NVK65573 OEC65554:OFG65573 ONY65554:OPC65573 OXU65554:OYY65573 PHQ65554:PIU65573 PRM65554:PSQ65573 QBI65554:QCM65573 QLE65554:QMI65573 QVA65554:QWE65573 REW65554:RGA65573 ROS65554:RPW65573 RYO65554:RZS65573 SIK65554:SJO65573 SSG65554:STK65573 TCC65554:TDG65573 TLY65554:TNC65573 TVU65554:TWY65573 UFQ65554:UGU65573 UPM65554:UQQ65573 UZI65554:VAM65573 VJE65554:VKI65573 VTA65554:VUE65573 WCW65554:WEA65573 WMS65554:WNW65573 WWO65554:WXS65573 F131090:AK131109 KC131090:LG131109 TY131090:VC131109 ADU131090:AEY131109 ANQ131090:AOU131109 AXM131090:AYQ131109 BHI131090:BIM131109 BRE131090:BSI131109 CBA131090:CCE131109 CKW131090:CMA131109 CUS131090:CVW131109 DEO131090:DFS131109 DOK131090:DPO131109 DYG131090:DZK131109 EIC131090:EJG131109 ERY131090:ETC131109 FBU131090:FCY131109 FLQ131090:FMU131109 FVM131090:FWQ131109 GFI131090:GGM131109 GPE131090:GQI131109 GZA131090:HAE131109 HIW131090:HKA131109 HSS131090:HTW131109 ICO131090:IDS131109 IMK131090:INO131109 IWG131090:IXK131109 JGC131090:JHG131109 JPY131090:JRC131109 JZU131090:KAY131109 KJQ131090:KKU131109 KTM131090:KUQ131109 LDI131090:LEM131109 LNE131090:LOI131109 LXA131090:LYE131109 MGW131090:MIA131109 MQS131090:MRW131109 NAO131090:NBS131109 NKK131090:NLO131109 NUG131090:NVK131109 OEC131090:OFG131109 ONY131090:OPC131109 OXU131090:OYY131109 PHQ131090:PIU131109 PRM131090:PSQ131109 QBI131090:QCM131109 QLE131090:QMI131109 QVA131090:QWE131109 REW131090:RGA131109 ROS131090:RPW131109 RYO131090:RZS131109 SIK131090:SJO131109 SSG131090:STK131109 TCC131090:TDG131109 TLY131090:TNC131109 TVU131090:TWY131109 UFQ131090:UGU131109 UPM131090:UQQ131109 UZI131090:VAM131109 VJE131090:VKI131109 VTA131090:VUE131109 WCW131090:WEA131109 WMS131090:WNW131109 WWO131090:WXS131109 F196626:AK196645 KC196626:LG196645 TY196626:VC196645 ADU196626:AEY196645 ANQ196626:AOU196645 AXM196626:AYQ196645 BHI196626:BIM196645 BRE196626:BSI196645 CBA196626:CCE196645 CKW196626:CMA196645 CUS196626:CVW196645 DEO196626:DFS196645 DOK196626:DPO196645 DYG196626:DZK196645 EIC196626:EJG196645 ERY196626:ETC196645 FBU196626:FCY196645 FLQ196626:FMU196645 FVM196626:FWQ196645 GFI196626:GGM196645 GPE196626:GQI196645 GZA196626:HAE196645 HIW196626:HKA196645 HSS196626:HTW196645 ICO196626:IDS196645 IMK196626:INO196645 IWG196626:IXK196645 JGC196626:JHG196645 JPY196626:JRC196645 JZU196626:KAY196645 KJQ196626:KKU196645 KTM196626:KUQ196645 LDI196626:LEM196645 LNE196626:LOI196645 LXA196626:LYE196645 MGW196626:MIA196645 MQS196626:MRW196645 NAO196626:NBS196645 NKK196626:NLO196645 NUG196626:NVK196645 OEC196626:OFG196645 ONY196626:OPC196645 OXU196626:OYY196645 PHQ196626:PIU196645 PRM196626:PSQ196645 QBI196626:QCM196645 QLE196626:QMI196645 QVA196626:QWE196645 REW196626:RGA196645 ROS196626:RPW196645 RYO196626:RZS196645 SIK196626:SJO196645 SSG196626:STK196645 TCC196626:TDG196645 TLY196626:TNC196645 TVU196626:TWY196645 UFQ196626:UGU196645 UPM196626:UQQ196645 UZI196626:VAM196645 VJE196626:VKI196645 VTA196626:VUE196645 WCW196626:WEA196645 WMS196626:WNW196645 WWO196626:WXS196645 F262162:AK262181 KC262162:LG262181 TY262162:VC262181 ADU262162:AEY262181 ANQ262162:AOU262181 AXM262162:AYQ262181 BHI262162:BIM262181 BRE262162:BSI262181 CBA262162:CCE262181 CKW262162:CMA262181 CUS262162:CVW262181 DEO262162:DFS262181 DOK262162:DPO262181 DYG262162:DZK262181 EIC262162:EJG262181 ERY262162:ETC262181 FBU262162:FCY262181 FLQ262162:FMU262181 FVM262162:FWQ262181 GFI262162:GGM262181 GPE262162:GQI262181 GZA262162:HAE262181 HIW262162:HKA262181 HSS262162:HTW262181 ICO262162:IDS262181 IMK262162:INO262181 IWG262162:IXK262181 JGC262162:JHG262181 JPY262162:JRC262181 JZU262162:KAY262181 KJQ262162:KKU262181 KTM262162:KUQ262181 LDI262162:LEM262181 LNE262162:LOI262181 LXA262162:LYE262181 MGW262162:MIA262181 MQS262162:MRW262181 NAO262162:NBS262181 NKK262162:NLO262181 NUG262162:NVK262181 OEC262162:OFG262181 ONY262162:OPC262181 OXU262162:OYY262181 PHQ262162:PIU262181 PRM262162:PSQ262181 QBI262162:QCM262181 QLE262162:QMI262181 QVA262162:QWE262181 REW262162:RGA262181 ROS262162:RPW262181 RYO262162:RZS262181 SIK262162:SJO262181 SSG262162:STK262181 TCC262162:TDG262181 TLY262162:TNC262181 TVU262162:TWY262181 UFQ262162:UGU262181 UPM262162:UQQ262181 UZI262162:VAM262181 VJE262162:VKI262181 VTA262162:VUE262181 WCW262162:WEA262181 WMS262162:WNW262181 WWO262162:WXS262181 F327698:AK327717 KC327698:LG327717 TY327698:VC327717 ADU327698:AEY327717 ANQ327698:AOU327717 AXM327698:AYQ327717 BHI327698:BIM327717 BRE327698:BSI327717 CBA327698:CCE327717 CKW327698:CMA327717 CUS327698:CVW327717 DEO327698:DFS327717 DOK327698:DPO327717 DYG327698:DZK327717 EIC327698:EJG327717 ERY327698:ETC327717 FBU327698:FCY327717 FLQ327698:FMU327717 FVM327698:FWQ327717 GFI327698:GGM327717 GPE327698:GQI327717 GZA327698:HAE327717 HIW327698:HKA327717 HSS327698:HTW327717 ICO327698:IDS327717 IMK327698:INO327717 IWG327698:IXK327717 JGC327698:JHG327717 JPY327698:JRC327717 JZU327698:KAY327717 KJQ327698:KKU327717 KTM327698:KUQ327717 LDI327698:LEM327717 LNE327698:LOI327717 LXA327698:LYE327717 MGW327698:MIA327717 MQS327698:MRW327717 NAO327698:NBS327717 NKK327698:NLO327717 NUG327698:NVK327717 OEC327698:OFG327717 ONY327698:OPC327717 OXU327698:OYY327717 PHQ327698:PIU327717 PRM327698:PSQ327717 QBI327698:QCM327717 QLE327698:QMI327717 QVA327698:QWE327717 REW327698:RGA327717 ROS327698:RPW327717 RYO327698:RZS327717 SIK327698:SJO327717 SSG327698:STK327717 TCC327698:TDG327717 TLY327698:TNC327717 TVU327698:TWY327717 UFQ327698:UGU327717 UPM327698:UQQ327717 UZI327698:VAM327717 VJE327698:VKI327717 VTA327698:VUE327717 WCW327698:WEA327717 WMS327698:WNW327717 WWO327698:WXS327717 F393234:AK393253 KC393234:LG393253 TY393234:VC393253 ADU393234:AEY393253 ANQ393234:AOU393253 AXM393234:AYQ393253 BHI393234:BIM393253 BRE393234:BSI393253 CBA393234:CCE393253 CKW393234:CMA393253 CUS393234:CVW393253 DEO393234:DFS393253 DOK393234:DPO393253 DYG393234:DZK393253 EIC393234:EJG393253 ERY393234:ETC393253 FBU393234:FCY393253 FLQ393234:FMU393253 FVM393234:FWQ393253 GFI393234:GGM393253 GPE393234:GQI393253 GZA393234:HAE393253 HIW393234:HKA393253 HSS393234:HTW393253 ICO393234:IDS393253 IMK393234:INO393253 IWG393234:IXK393253 JGC393234:JHG393253 JPY393234:JRC393253 JZU393234:KAY393253 KJQ393234:KKU393253 KTM393234:KUQ393253 LDI393234:LEM393253 LNE393234:LOI393253 LXA393234:LYE393253 MGW393234:MIA393253 MQS393234:MRW393253 NAO393234:NBS393253 NKK393234:NLO393253 NUG393234:NVK393253 OEC393234:OFG393253 ONY393234:OPC393253 OXU393234:OYY393253 PHQ393234:PIU393253 PRM393234:PSQ393253 QBI393234:QCM393253 QLE393234:QMI393253 QVA393234:QWE393253 REW393234:RGA393253 ROS393234:RPW393253 RYO393234:RZS393253 SIK393234:SJO393253 SSG393234:STK393253 TCC393234:TDG393253 TLY393234:TNC393253 TVU393234:TWY393253 UFQ393234:UGU393253 UPM393234:UQQ393253 UZI393234:VAM393253 VJE393234:VKI393253 VTA393234:VUE393253 WCW393234:WEA393253 WMS393234:WNW393253 WWO393234:WXS393253 F458770:AK458789 KC458770:LG458789 TY458770:VC458789 ADU458770:AEY458789 ANQ458770:AOU458789 AXM458770:AYQ458789 BHI458770:BIM458789 BRE458770:BSI458789 CBA458770:CCE458789 CKW458770:CMA458789 CUS458770:CVW458789 DEO458770:DFS458789 DOK458770:DPO458789 DYG458770:DZK458789 EIC458770:EJG458789 ERY458770:ETC458789 FBU458770:FCY458789 FLQ458770:FMU458789 FVM458770:FWQ458789 GFI458770:GGM458789 GPE458770:GQI458789 GZA458770:HAE458789 HIW458770:HKA458789 HSS458770:HTW458789 ICO458770:IDS458789 IMK458770:INO458789 IWG458770:IXK458789 JGC458770:JHG458789 JPY458770:JRC458789 JZU458770:KAY458789 KJQ458770:KKU458789 KTM458770:KUQ458789 LDI458770:LEM458789 LNE458770:LOI458789 LXA458770:LYE458789 MGW458770:MIA458789 MQS458770:MRW458789 NAO458770:NBS458789 NKK458770:NLO458789 NUG458770:NVK458789 OEC458770:OFG458789 ONY458770:OPC458789 OXU458770:OYY458789 PHQ458770:PIU458789 PRM458770:PSQ458789 QBI458770:QCM458789 QLE458770:QMI458789 QVA458770:QWE458789 REW458770:RGA458789 ROS458770:RPW458789 RYO458770:RZS458789 SIK458770:SJO458789 SSG458770:STK458789 TCC458770:TDG458789 TLY458770:TNC458789 TVU458770:TWY458789 UFQ458770:UGU458789 UPM458770:UQQ458789 UZI458770:VAM458789 VJE458770:VKI458789 VTA458770:VUE458789 WCW458770:WEA458789 WMS458770:WNW458789 WWO458770:WXS458789 F524306:AK524325 KC524306:LG524325 TY524306:VC524325 ADU524306:AEY524325 ANQ524306:AOU524325 AXM524306:AYQ524325 BHI524306:BIM524325 BRE524306:BSI524325 CBA524306:CCE524325 CKW524306:CMA524325 CUS524306:CVW524325 DEO524306:DFS524325 DOK524306:DPO524325 DYG524306:DZK524325 EIC524306:EJG524325 ERY524306:ETC524325 FBU524306:FCY524325 FLQ524306:FMU524325 FVM524306:FWQ524325 GFI524306:GGM524325 GPE524306:GQI524325 GZA524306:HAE524325 HIW524306:HKA524325 HSS524306:HTW524325 ICO524306:IDS524325 IMK524306:INO524325 IWG524306:IXK524325 JGC524306:JHG524325 JPY524306:JRC524325 JZU524306:KAY524325 KJQ524306:KKU524325 KTM524306:KUQ524325 LDI524306:LEM524325 LNE524306:LOI524325 LXA524306:LYE524325 MGW524306:MIA524325 MQS524306:MRW524325 NAO524306:NBS524325 NKK524306:NLO524325 NUG524306:NVK524325 OEC524306:OFG524325 ONY524306:OPC524325 OXU524306:OYY524325 PHQ524306:PIU524325 PRM524306:PSQ524325 QBI524306:QCM524325 QLE524306:QMI524325 QVA524306:QWE524325 REW524306:RGA524325 ROS524306:RPW524325 RYO524306:RZS524325 SIK524306:SJO524325 SSG524306:STK524325 TCC524306:TDG524325 TLY524306:TNC524325 TVU524306:TWY524325 UFQ524306:UGU524325 UPM524306:UQQ524325 UZI524306:VAM524325 VJE524306:VKI524325 VTA524306:VUE524325 WCW524306:WEA524325 WMS524306:WNW524325 WWO524306:WXS524325 F589842:AK589861 KC589842:LG589861 TY589842:VC589861 ADU589842:AEY589861 ANQ589842:AOU589861 AXM589842:AYQ589861 BHI589842:BIM589861 BRE589842:BSI589861 CBA589842:CCE589861 CKW589842:CMA589861 CUS589842:CVW589861 DEO589842:DFS589861 DOK589842:DPO589861 DYG589842:DZK589861 EIC589842:EJG589861 ERY589842:ETC589861 FBU589842:FCY589861 FLQ589842:FMU589861 FVM589842:FWQ589861 GFI589842:GGM589861 GPE589842:GQI589861 GZA589842:HAE589861 HIW589842:HKA589861 HSS589842:HTW589861 ICO589842:IDS589861 IMK589842:INO589861 IWG589842:IXK589861 JGC589842:JHG589861 JPY589842:JRC589861 JZU589842:KAY589861 KJQ589842:KKU589861 KTM589842:KUQ589861 LDI589842:LEM589861 LNE589842:LOI589861 LXA589842:LYE589861 MGW589842:MIA589861 MQS589842:MRW589861 NAO589842:NBS589861 NKK589842:NLO589861 NUG589842:NVK589861 OEC589842:OFG589861 ONY589842:OPC589861 OXU589842:OYY589861 PHQ589842:PIU589861 PRM589842:PSQ589861 QBI589842:QCM589861 QLE589842:QMI589861 QVA589842:QWE589861 REW589842:RGA589861 ROS589842:RPW589861 RYO589842:RZS589861 SIK589842:SJO589861 SSG589842:STK589861 TCC589842:TDG589861 TLY589842:TNC589861 TVU589842:TWY589861 UFQ589842:UGU589861 UPM589842:UQQ589861 UZI589842:VAM589861 VJE589842:VKI589861 VTA589842:VUE589861 WCW589842:WEA589861 WMS589842:WNW589861 WWO589842:WXS589861 F655378:AK655397 KC655378:LG655397 TY655378:VC655397 ADU655378:AEY655397 ANQ655378:AOU655397 AXM655378:AYQ655397 BHI655378:BIM655397 BRE655378:BSI655397 CBA655378:CCE655397 CKW655378:CMA655397 CUS655378:CVW655397 DEO655378:DFS655397 DOK655378:DPO655397 DYG655378:DZK655397 EIC655378:EJG655397 ERY655378:ETC655397 FBU655378:FCY655397 FLQ655378:FMU655397 FVM655378:FWQ655397 GFI655378:GGM655397 GPE655378:GQI655397 GZA655378:HAE655397 HIW655378:HKA655397 HSS655378:HTW655397 ICO655378:IDS655397 IMK655378:INO655397 IWG655378:IXK655397 JGC655378:JHG655397 JPY655378:JRC655397 JZU655378:KAY655397 KJQ655378:KKU655397 KTM655378:KUQ655397 LDI655378:LEM655397 LNE655378:LOI655397 LXA655378:LYE655397 MGW655378:MIA655397 MQS655378:MRW655397 NAO655378:NBS655397 NKK655378:NLO655397 NUG655378:NVK655397 OEC655378:OFG655397 ONY655378:OPC655397 OXU655378:OYY655397 PHQ655378:PIU655397 PRM655378:PSQ655397 QBI655378:QCM655397 QLE655378:QMI655397 QVA655378:QWE655397 REW655378:RGA655397 ROS655378:RPW655397 RYO655378:RZS655397 SIK655378:SJO655397 SSG655378:STK655397 TCC655378:TDG655397 TLY655378:TNC655397 TVU655378:TWY655397 UFQ655378:UGU655397 UPM655378:UQQ655397 UZI655378:VAM655397 VJE655378:VKI655397 VTA655378:VUE655397 WCW655378:WEA655397 WMS655378:WNW655397 WWO655378:WXS655397 F720914:AK720933 KC720914:LG720933 TY720914:VC720933 ADU720914:AEY720933 ANQ720914:AOU720933 AXM720914:AYQ720933 BHI720914:BIM720933 BRE720914:BSI720933 CBA720914:CCE720933 CKW720914:CMA720933 CUS720914:CVW720933 DEO720914:DFS720933 DOK720914:DPO720933 DYG720914:DZK720933 EIC720914:EJG720933 ERY720914:ETC720933 FBU720914:FCY720933 FLQ720914:FMU720933 FVM720914:FWQ720933 GFI720914:GGM720933 GPE720914:GQI720933 GZA720914:HAE720933 HIW720914:HKA720933 HSS720914:HTW720933 ICO720914:IDS720933 IMK720914:INO720933 IWG720914:IXK720933 JGC720914:JHG720933 JPY720914:JRC720933 JZU720914:KAY720933 KJQ720914:KKU720933 KTM720914:KUQ720933 LDI720914:LEM720933 LNE720914:LOI720933 LXA720914:LYE720933 MGW720914:MIA720933 MQS720914:MRW720933 NAO720914:NBS720933 NKK720914:NLO720933 NUG720914:NVK720933 OEC720914:OFG720933 ONY720914:OPC720933 OXU720914:OYY720933 PHQ720914:PIU720933 PRM720914:PSQ720933 QBI720914:QCM720933 QLE720914:QMI720933 QVA720914:QWE720933 REW720914:RGA720933 ROS720914:RPW720933 RYO720914:RZS720933 SIK720914:SJO720933 SSG720914:STK720933 TCC720914:TDG720933 TLY720914:TNC720933 TVU720914:TWY720933 UFQ720914:UGU720933 UPM720914:UQQ720933 UZI720914:VAM720933 VJE720914:VKI720933 VTA720914:VUE720933 WCW720914:WEA720933 WMS720914:WNW720933 WWO720914:WXS720933 F786450:AK786469 KC786450:LG786469 TY786450:VC786469 ADU786450:AEY786469 ANQ786450:AOU786469 AXM786450:AYQ786469 BHI786450:BIM786469 BRE786450:BSI786469 CBA786450:CCE786469 CKW786450:CMA786469 CUS786450:CVW786469 DEO786450:DFS786469 DOK786450:DPO786469 DYG786450:DZK786469 EIC786450:EJG786469 ERY786450:ETC786469 FBU786450:FCY786469 FLQ786450:FMU786469 FVM786450:FWQ786469 GFI786450:GGM786469 GPE786450:GQI786469 GZA786450:HAE786469 HIW786450:HKA786469 HSS786450:HTW786469 ICO786450:IDS786469 IMK786450:INO786469 IWG786450:IXK786469 JGC786450:JHG786469 JPY786450:JRC786469 JZU786450:KAY786469 KJQ786450:KKU786469 KTM786450:KUQ786469 LDI786450:LEM786469 LNE786450:LOI786469 LXA786450:LYE786469 MGW786450:MIA786469 MQS786450:MRW786469 NAO786450:NBS786469 NKK786450:NLO786469 NUG786450:NVK786469 OEC786450:OFG786469 ONY786450:OPC786469 OXU786450:OYY786469 PHQ786450:PIU786469 PRM786450:PSQ786469 QBI786450:QCM786469 QLE786450:QMI786469 QVA786450:QWE786469 REW786450:RGA786469 ROS786450:RPW786469 RYO786450:RZS786469 SIK786450:SJO786469 SSG786450:STK786469 TCC786450:TDG786469 TLY786450:TNC786469 TVU786450:TWY786469 UFQ786450:UGU786469 UPM786450:UQQ786469 UZI786450:VAM786469 VJE786450:VKI786469 VTA786450:VUE786469 WCW786450:WEA786469 WMS786450:WNW786469 WWO786450:WXS786469 F851986:AK852005 KC851986:LG852005 TY851986:VC852005 ADU851986:AEY852005 ANQ851986:AOU852005 AXM851986:AYQ852005 BHI851986:BIM852005 BRE851986:BSI852005 CBA851986:CCE852005 CKW851986:CMA852005 CUS851986:CVW852005 DEO851986:DFS852005 DOK851986:DPO852005 DYG851986:DZK852005 EIC851986:EJG852005 ERY851986:ETC852005 FBU851986:FCY852005 FLQ851986:FMU852005 FVM851986:FWQ852005 GFI851986:GGM852005 GPE851986:GQI852005 GZA851986:HAE852005 HIW851986:HKA852005 HSS851986:HTW852005 ICO851986:IDS852005 IMK851986:INO852005 IWG851986:IXK852005 JGC851986:JHG852005 JPY851986:JRC852005 JZU851986:KAY852005 KJQ851986:KKU852005 KTM851986:KUQ852005 LDI851986:LEM852005 LNE851986:LOI852005 LXA851986:LYE852005 MGW851986:MIA852005 MQS851986:MRW852005 NAO851986:NBS852005 NKK851986:NLO852005 NUG851986:NVK852005 OEC851986:OFG852005 ONY851986:OPC852005 OXU851986:OYY852005 PHQ851986:PIU852005 PRM851986:PSQ852005 QBI851986:QCM852005 QLE851986:QMI852005 QVA851986:QWE852005 REW851986:RGA852005 ROS851986:RPW852005 RYO851986:RZS852005 SIK851986:SJO852005 SSG851986:STK852005 TCC851986:TDG852005 TLY851986:TNC852005 TVU851986:TWY852005 UFQ851986:UGU852005 UPM851986:UQQ852005 UZI851986:VAM852005 VJE851986:VKI852005 VTA851986:VUE852005 WCW851986:WEA852005 WMS851986:WNW852005 WWO851986:WXS852005 F917522:AK917541 KC917522:LG917541 TY917522:VC917541 ADU917522:AEY917541 ANQ917522:AOU917541 AXM917522:AYQ917541 BHI917522:BIM917541 BRE917522:BSI917541 CBA917522:CCE917541 CKW917522:CMA917541 CUS917522:CVW917541 DEO917522:DFS917541 DOK917522:DPO917541 DYG917522:DZK917541 EIC917522:EJG917541 ERY917522:ETC917541 FBU917522:FCY917541 FLQ917522:FMU917541 FVM917522:FWQ917541 GFI917522:GGM917541 GPE917522:GQI917541 GZA917522:HAE917541 HIW917522:HKA917541 HSS917522:HTW917541 ICO917522:IDS917541 IMK917522:INO917541 IWG917522:IXK917541 JGC917522:JHG917541 JPY917522:JRC917541 JZU917522:KAY917541 KJQ917522:KKU917541 KTM917522:KUQ917541 LDI917522:LEM917541 LNE917522:LOI917541 LXA917522:LYE917541 MGW917522:MIA917541 MQS917522:MRW917541 NAO917522:NBS917541 NKK917522:NLO917541 NUG917522:NVK917541 OEC917522:OFG917541 ONY917522:OPC917541 OXU917522:OYY917541 PHQ917522:PIU917541 PRM917522:PSQ917541 QBI917522:QCM917541 QLE917522:QMI917541 QVA917522:QWE917541 REW917522:RGA917541 ROS917522:RPW917541 RYO917522:RZS917541 SIK917522:SJO917541 SSG917522:STK917541 TCC917522:TDG917541 TLY917522:TNC917541 TVU917522:TWY917541 UFQ917522:UGU917541 UPM917522:UQQ917541 UZI917522:VAM917541 VJE917522:VKI917541 VTA917522:VUE917541 WCW917522:WEA917541 WMS917522:WNW917541 WWO917522:WXS917541 F983058:AK983077 KC983058:LG983077 TY983058:VC983077 ADU983058:AEY983077 ANQ983058:AOU983077 AXM983058:AYQ983077 BHI983058:BIM983077 BRE983058:BSI983077 CBA983058:CCE983077 CKW983058:CMA983077 CUS983058:CVW983077 DEO983058:DFS983077 DOK983058:DPO983077 DYG983058:DZK983077 EIC983058:EJG983077 ERY983058:ETC983077 FBU983058:FCY983077 FLQ983058:FMU983077 FVM983058:FWQ983077 GFI983058:GGM983077 GPE983058:GQI983077 GZA983058:HAE983077 HIW983058:HKA983077 HSS983058:HTW983077 ICO983058:IDS983077 IMK983058:INO983077 IWG983058:IXK983077 JGC983058:JHG983077 JPY983058:JRC983077 JZU983058:KAY983077 KJQ983058:KKU983077 KTM983058:KUQ983077 LDI983058:LEM983077 LNE983058:LOI983077 LXA983058:LYE983077 MGW983058:MIA983077 MQS983058:MRW983077 NAO983058:NBS983077 NKK983058:NLO983077 NUG983058:NVK983077 OEC983058:OFG983077 ONY983058:OPC983077 OXU983058:OYY983077 PHQ983058:PIU983077 PRM983058:PSQ983077 QBI983058:QCM983077 QLE983058:QMI983077 QVA983058:QWE983077 REW983058:RGA983077 ROS983058:RPW983077 RYO983058:RZS983077 SIK983058:SJO983077 SSG983058:STK983077 TCC983058:TDG983077 TLY983058:TNC983077 TVU983058:TWY983077 UFQ983058:UGU983077 UPM983058:UQQ983077 UZI983058:VAM983077 VJE983058:VKI983077 VTA983058:VUE983077 WCW983058:WEA983077 WMS983058:WNW983077 G11:AK30">
      <formula1>INDIRECT("$K$68:$K$83")</formula1>
    </dataValidation>
    <dataValidation type="list" allowBlank="1" showInputMessage="1" showErrorMessage="1" sqref="WWO983084:WXS983096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80:AK65592 KC65580:LG65592 TY65580:VC65592 ADU65580:AEY65592 ANQ65580:AOU65592 AXM65580:AYQ65592 BHI65580:BIM65592 BRE65580:BSI65592 CBA65580:CCE65592 CKW65580:CMA65592 CUS65580:CVW65592 DEO65580:DFS65592 DOK65580:DPO65592 DYG65580:DZK65592 EIC65580:EJG65592 ERY65580:ETC65592 FBU65580:FCY65592 FLQ65580:FMU65592 FVM65580:FWQ65592 GFI65580:GGM65592 GPE65580:GQI65592 GZA65580:HAE65592 HIW65580:HKA65592 HSS65580:HTW65592 ICO65580:IDS65592 IMK65580:INO65592 IWG65580:IXK65592 JGC65580:JHG65592 JPY65580:JRC65592 JZU65580:KAY65592 KJQ65580:KKU65592 KTM65580:KUQ65592 LDI65580:LEM65592 LNE65580:LOI65592 LXA65580:LYE65592 MGW65580:MIA65592 MQS65580:MRW65592 NAO65580:NBS65592 NKK65580:NLO65592 NUG65580:NVK65592 OEC65580:OFG65592 ONY65580:OPC65592 OXU65580:OYY65592 PHQ65580:PIU65592 PRM65580:PSQ65592 QBI65580:QCM65592 QLE65580:QMI65592 QVA65580:QWE65592 REW65580:RGA65592 ROS65580:RPW65592 RYO65580:RZS65592 SIK65580:SJO65592 SSG65580:STK65592 TCC65580:TDG65592 TLY65580:TNC65592 TVU65580:TWY65592 UFQ65580:UGU65592 UPM65580:UQQ65592 UZI65580:VAM65592 VJE65580:VKI65592 VTA65580:VUE65592 WCW65580:WEA65592 WMS65580:WNW65592 WWO65580:WXS65592 F131116:AK131128 KC131116:LG131128 TY131116:VC131128 ADU131116:AEY131128 ANQ131116:AOU131128 AXM131116:AYQ131128 BHI131116:BIM131128 BRE131116:BSI131128 CBA131116:CCE131128 CKW131116:CMA131128 CUS131116:CVW131128 DEO131116:DFS131128 DOK131116:DPO131128 DYG131116:DZK131128 EIC131116:EJG131128 ERY131116:ETC131128 FBU131116:FCY131128 FLQ131116:FMU131128 FVM131116:FWQ131128 GFI131116:GGM131128 GPE131116:GQI131128 GZA131116:HAE131128 HIW131116:HKA131128 HSS131116:HTW131128 ICO131116:IDS131128 IMK131116:INO131128 IWG131116:IXK131128 JGC131116:JHG131128 JPY131116:JRC131128 JZU131116:KAY131128 KJQ131116:KKU131128 KTM131116:KUQ131128 LDI131116:LEM131128 LNE131116:LOI131128 LXA131116:LYE131128 MGW131116:MIA131128 MQS131116:MRW131128 NAO131116:NBS131128 NKK131116:NLO131128 NUG131116:NVK131128 OEC131116:OFG131128 ONY131116:OPC131128 OXU131116:OYY131128 PHQ131116:PIU131128 PRM131116:PSQ131128 QBI131116:QCM131128 QLE131116:QMI131128 QVA131116:QWE131128 REW131116:RGA131128 ROS131116:RPW131128 RYO131116:RZS131128 SIK131116:SJO131128 SSG131116:STK131128 TCC131116:TDG131128 TLY131116:TNC131128 TVU131116:TWY131128 UFQ131116:UGU131128 UPM131116:UQQ131128 UZI131116:VAM131128 VJE131116:VKI131128 VTA131116:VUE131128 WCW131116:WEA131128 WMS131116:WNW131128 WWO131116:WXS131128 F196652:AK196664 KC196652:LG196664 TY196652:VC196664 ADU196652:AEY196664 ANQ196652:AOU196664 AXM196652:AYQ196664 BHI196652:BIM196664 BRE196652:BSI196664 CBA196652:CCE196664 CKW196652:CMA196664 CUS196652:CVW196664 DEO196652:DFS196664 DOK196652:DPO196664 DYG196652:DZK196664 EIC196652:EJG196664 ERY196652:ETC196664 FBU196652:FCY196664 FLQ196652:FMU196664 FVM196652:FWQ196664 GFI196652:GGM196664 GPE196652:GQI196664 GZA196652:HAE196664 HIW196652:HKA196664 HSS196652:HTW196664 ICO196652:IDS196664 IMK196652:INO196664 IWG196652:IXK196664 JGC196652:JHG196664 JPY196652:JRC196664 JZU196652:KAY196664 KJQ196652:KKU196664 KTM196652:KUQ196664 LDI196652:LEM196664 LNE196652:LOI196664 LXA196652:LYE196664 MGW196652:MIA196664 MQS196652:MRW196664 NAO196652:NBS196664 NKK196652:NLO196664 NUG196652:NVK196664 OEC196652:OFG196664 ONY196652:OPC196664 OXU196652:OYY196664 PHQ196652:PIU196664 PRM196652:PSQ196664 QBI196652:QCM196664 QLE196652:QMI196664 QVA196652:QWE196664 REW196652:RGA196664 ROS196652:RPW196664 RYO196652:RZS196664 SIK196652:SJO196664 SSG196652:STK196664 TCC196652:TDG196664 TLY196652:TNC196664 TVU196652:TWY196664 UFQ196652:UGU196664 UPM196652:UQQ196664 UZI196652:VAM196664 VJE196652:VKI196664 VTA196652:VUE196664 WCW196652:WEA196664 WMS196652:WNW196664 WWO196652:WXS196664 F262188:AK262200 KC262188:LG262200 TY262188:VC262200 ADU262188:AEY262200 ANQ262188:AOU262200 AXM262188:AYQ262200 BHI262188:BIM262200 BRE262188:BSI262200 CBA262188:CCE262200 CKW262188:CMA262200 CUS262188:CVW262200 DEO262188:DFS262200 DOK262188:DPO262200 DYG262188:DZK262200 EIC262188:EJG262200 ERY262188:ETC262200 FBU262188:FCY262200 FLQ262188:FMU262200 FVM262188:FWQ262200 GFI262188:GGM262200 GPE262188:GQI262200 GZA262188:HAE262200 HIW262188:HKA262200 HSS262188:HTW262200 ICO262188:IDS262200 IMK262188:INO262200 IWG262188:IXK262200 JGC262188:JHG262200 JPY262188:JRC262200 JZU262188:KAY262200 KJQ262188:KKU262200 KTM262188:KUQ262200 LDI262188:LEM262200 LNE262188:LOI262200 LXA262188:LYE262200 MGW262188:MIA262200 MQS262188:MRW262200 NAO262188:NBS262200 NKK262188:NLO262200 NUG262188:NVK262200 OEC262188:OFG262200 ONY262188:OPC262200 OXU262188:OYY262200 PHQ262188:PIU262200 PRM262188:PSQ262200 QBI262188:QCM262200 QLE262188:QMI262200 QVA262188:QWE262200 REW262188:RGA262200 ROS262188:RPW262200 RYO262188:RZS262200 SIK262188:SJO262200 SSG262188:STK262200 TCC262188:TDG262200 TLY262188:TNC262200 TVU262188:TWY262200 UFQ262188:UGU262200 UPM262188:UQQ262200 UZI262188:VAM262200 VJE262188:VKI262200 VTA262188:VUE262200 WCW262188:WEA262200 WMS262188:WNW262200 WWO262188:WXS262200 F327724:AK327736 KC327724:LG327736 TY327724:VC327736 ADU327724:AEY327736 ANQ327724:AOU327736 AXM327724:AYQ327736 BHI327724:BIM327736 BRE327724:BSI327736 CBA327724:CCE327736 CKW327724:CMA327736 CUS327724:CVW327736 DEO327724:DFS327736 DOK327724:DPO327736 DYG327724:DZK327736 EIC327724:EJG327736 ERY327724:ETC327736 FBU327724:FCY327736 FLQ327724:FMU327736 FVM327724:FWQ327736 GFI327724:GGM327736 GPE327724:GQI327736 GZA327724:HAE327736 HIW327724:HKA327736 HSS327724:HTW327736 ICO327724:IDS327736 IMK327724:INO327736 IWG327724:IXK327736 JGC327724:JHG327736 JPY327724:JRC327736 JZU327724:KAY327736 KJQ327724:KKU327736 KTM327724:KUQ327736 LDI327724:LEM327736 LNE327724:LOI327736 LXA327724:LYE327736 MGW327724:MIA327736 MQS327724:MRW327736 NAO327724:NBS327736 NKK327724:NLO327736 NUG327724:NVK327736 OEC327724:OFG327736 ONY327724:OPC327736 OXU327724:OYY327736 PHQ327724:PIU327736 PRM327724:PSQ327736 QBI327724:QCM327736 QLE327724:QMI327736 QVA327724:QWE327736 REW327724:RGA327736 ROS327724:RPW327736 RYO327724:RZS327736 SIK327724:SJO327736 SSG327724:STK327736 TCC327724:TDG327736 TLY327724:TNC327736 TVU327724:TWY327736 UFQ327724:UGU327736 UPM327724:UQQ327736 UZI327724:VAM327736 VJE327724:VKI327736 VTA327724:VUE327736 WCW327724:WEA327736 WMS327724:WNW327736 WWO327724:WXS327736 F393260:AK393272 KC393260:LG393272 TY393260:VC393272 ADU393260:AEY393272 ANQ393260:AOU393272 AXM393260:AYQ393272 BHI393260:BIM393272 BRE393260:BSI393272 CBA393260:CCE393272 CKW393260:CMA393272 CUS393260:CVW393272 DEO393260:DFS393272 DOK393260:DPO393272 DYG393260:DZK393272 EIC393260:EJG393272 ERY393260:ETC393272 FBU393260:FCY393272 FLQ393260:FMU393272 FVM393260:FWQ393272 GFI393260:GGM393272 GPE393260:GQI393272 GZA393260:HAE393272 HIW393260:HKA393272 HSS393260:HTW393272 ICO393260:IDS393272 IMK393260:INO393272 IWG393260:IXK393272 JGC393260:JHG393272 JPY393260:JRC393272 JZU393260:KAY393272 KJQ393260:KKU393272 KTM393260:KUQ393272 LDI393260:LEM393272 LNE393260:LOI393272 LXA393260:LYE393272 MGW393260:MIA393272 MQS393260:MRW393272 NAO393260:NBS393272 NKK393260:NLO393272 NUG393260:NVK393272 OEC393260:OFG393272 ONY393260:OPC393272 OXU393260:OYY393272 PHQ393260:PIU393272 PRM393260:PSQ393272 QBI393260:QCM393272 QLE393260:QMI393272 QVA393260:QWE393272 REW393260:RGA393272 ROS393260:RPW393272 RYO393260:RZS393272 SIK393260:SJO393272 SSG393260:STK393272 TCC393260:TDG393272 TLY393260:TNC393272 TVU393260:TWY393272 UFQ393260:UGU393272 UPM393260:UQQ393272 UZI393260:VAM393272 VJE393260:VKI393272 VTA393260:VUE393272 WCW393260:WEA393272 WMS393260:WNW393272 WWO393260:WXS393272 F458796:AK458808 KC458796:LG458808 TY458796:VC458808 ADU458796:AEY458808 ANQ458796:AOU458808 AXM458796:AYQ458808 BHI458796:BIM458808 BRE458796:BSI458808 CBA458796:CCE458808 CKW458796:CMA458808 CUS458796:CVW458808 DEO458796:DFS458808 DOK458796:DPO458808 DYG458796:DZK458808 EIC458796:EJG458808 ERY458796:ETC458808 FBU458796:FCY458808 FLQ458796:FMU458808 FVM458796:FWQ458808 GFI458796:GGM458808 GPE458796:GQI458808 GZA458796:HAE458808 HIW458796:HKA458808 HSS458796:HTW458808 ICO458796:IDS458808 IMK458796:INO458808 IWG458796:IXK458808 JGC458796:JHG458808 JPY458796:JRC458808 JZU458796:KAY458808 KJQ458796:KKU458808 KTM458796:KUQ458808 LDI458796:LEM458808 LNE458796:LOI458808 LXA458796:LYE458808 MGW458796:MIA458808 MQS458796:MRW458808 NAO458796:NBS458808 NKK458796:NLO458808 NUG458796:NVK458808 OEC458796:OFG458808 ONY458796:OPC458808 OXU458796:OYY458808 PHQ458796:PIU458808 PRM458796:PSQ458808 QBI458796:QCM458808 QLE458796:QMI458808 QVA458796:QWE458808 REW458796:RGA458808 ROS458796:RPW458808 RYO458796:RZS458808 SIK458796:SJO458808 SSG458796:STK458808 TCC458796:TDG458808 TLY458796:TNC458808 TVU458796:TWY458808 UFQ458796:UGU458808 UPM458796:UQQ458808 UZI458796:VAM458808 VJE458796:VKI458808 VTA458796:VUE458808 WCW458796:WEA458808 WMS458796:WNW458808 WWO458796:WXS458808 F524332:AK524344 KC524332:LG524344 TY524332:VC524344 ADU524332:AEY524344 ANQ524332:AOU524344 AXM524332:AYQ524344 BHI524332:BIM524344 BRE524332:BSI524344 CBA524332:CCE524344 CKW524332:CMA524344 CUS524332:CVW524344 DEO524332:DFS524344 DOK524332:DPO524344 DYG524332:DZK524344 EIC524332:EJG524344 ERY524332:ETC524344 FBU524332:FCY524344 FLQ524332:FMU524344 FVM524332:FWQ524344 GFI524332:GGM524344 GPE524332:GQI524344 GZA524332:HAE524344 HIW524332:HKA524344 HSS524332:HTW524344 ICO524332:IDS524344 IMK524332:INO524344 IWG524332:IXK524344 JGC524332:JHG524344 JPY524332:JRC524344 JZU524332:KAY524344 KJQ524332:KKU524344 KTM524332:KUQ524344 LDI524332:LEM524344 LNE524332:LOI524344 LXA524332:LYE524344 MGW524332:MIA524344 MQS524332:MRW524344 NAO524332:NBS524344 NKK524332:NLO524344 NUG524332:NVK524344 OEC524332:OFG524344 ONY524332:OPC524344 OXU524332:OYY524344 PHQ524332:PIU524344 PRM524332:PSQ524344 QBI524332:QCM524344 QLE524332:QMI524344 QVA524332:QWE524344 REW524332:RGA524344 ROS524332:RPW524344 RYO524332:RZS524344 SIK524332:SJO524344 SSG524332:STK524344 TCC524332:TDG524344 TLY524332:TNC524344 TVU524332:TWY524344 UFQ524332:UGU524344 UPM524332:UQQ524344 UZI524332:VAM524344 VJE524332:VKI524344 VTA524332:VUE524344 WCW524332:WEA524344 WMS524332:WNW524344 WWO524332:WXS524344 F589868:AK589880 KC589868:LG589880 TY589868:VC589880 ADU589868:AEY589880 ANQ589868:AOU589880 AXM589868:AYQ589880 BHI589868:BIM589880 BRE589868:BSI589880 CBA589868:CCE589880 CKW589868:CMA589880 CUS589868:CVW589880 DEO589868:DFS589880 DOK589868:DPO589880 DYG589868:DZK589880 EIC589868:EJG589880 ERY589868:ETC589880 FBU589868:FCY589880 FLQ589868:FMU589880 FVM589868:FWQ589880 GFI589868:GGM589880 GPE589868:GQI589880 GZA589868:HAE589880 HIW589868:HKA589880 HSS589868:HTW589880 ICO589868:IDS589880 IMK589868:INO589880 IWG589868:IXK589880 JGC589868:JHG589880 JPY589868:JRC589880 JZU589868:KAY589880 KJQ589868:KKU589880 KTM589868:KUQ589880 LDI589868:LEM589880 LNE589868:LOI589880 LXA589868:LYE589880 MGW589868:MIA589880 MQS589868:MRW589880 NAO589868:NBS589880 NKK589868:NLO589880 NUG589868:NVK589880 OEC589868:OFG589880 ONY589868:OPC589880 OXU589868:OYY589880 PHQ589868:PIU589880 PRM589868:PSQ589880 QBI589868:QCM589880 QLE589868:QMI589880 QVA589868:QWE589880 REW589868:RGA589880 ROS589868:RPW589880 RYO589868:RZS589880 SIK589868:SJO589880 SSG589868:STK589880 TCC589868:TDG589880 TLY589868:TNC589880 TVU589868:TWY589880 UFQ589868:UGU589880 UPM589868:UQQ589880 UZI589868:VAM589880 VJE589868:VKI589880 VTA589868:VUE589880 WCW589868:WEA589880 WMS589868:WNW589880 WWO589868:WXS589880 F655404:AK655416 KC655404:LG655416 TY655404:VC655416 ADU655404:AEY655416 ANQ655404:AOU655416 AXM655404:AYQ655416 BHI655404:BIM655416 BRE655404:BSI655416 CBA655404:CCE655416 CKW655404:CMA655416 CUS655404:CVW655416 DEO655404:DFS655416 DOK655404:DPO655416 DYG655404:DZK655416 EIC655404:EJG655416 ERY655404:ETC655416 FBU655404:FCY655416 FLQ655404:FMU655416 FVM655404:FWQ655416 GFI655404:GGM655416 GPE655404:GQI655416 GZA655404:HAE655416 HIW655404:HKA655416 HSS655404:HTW655416 ICO655404:IDS655416 IMK655404:INO655416 IWG655404:IXK655416 JGC655404:JHG655416 JPY655404:JRC655416 JZU655404:KAY655416 KJQ655404:KKU655416 KTM655404:KUQ655416 LDI655404:LEM655416 LNE655404:LOI655416 LXA655404:LYE655416 MGW655404:MIA655416 MQS655404:MRW655416 NAO655404:NBS655416 NKK655404:NLO655416 NUG655404:NVK655416 OEC655404:OFG655416 ONY655404:OPC655416 OXU655404:OYY655416 PHQ655404:PIU655416 PRM655404:PSQ655416 QBI655404:QCM655416 QLE655404:QMI655416 QVA655404:QWE655416 REW655404:RGA655416 ROS655404:RPW655416 RYO655404:RZS655416 SIK655404:SJO655416 SSG655404:STK655416 TCC655404:TDG655416 TLY655404:TNC655416 TVU655404:TWY655416 UFQ655404:UGU655416 UPM655404:UQQ655416 UZI655404:VAM655416 VJE655404:VKI655416 VTA655404:VUE655416 WCW655404:WEA655416 WMS655404:WNW655416 WWO655404:WXS655416 F720940:AK720952 KC720940:LG720952 TY720940:VC720952 ADU720940:AEY720952 ANQ720940:AOU720952 AXM720940:AYQ720952 BHI720940:BIM720952 BRE720940:BSI720952 CBA720940:CCE720952 CKW720940:CMA720952 CUS720940:CVW720952 DEO720940:DFS720952 DOK720940:DPO720952 DYG720940:DZK720952 EIC720940:EJG720952 ERY720940:ETC720952 FBU720940:FCY720952 FLQ720940:FMU720952 FVM720940:FWQ720952 GFI720940:GGM720952 GPE720940:GQI720952 GZA720940:HAE720952 HIW720940:HKA720952 HSS720940:HTW720952 ICO720940:IDS720952 IMK720940:INO720952 IWG720940:IXK720952 JGC720940:JHG720952 JPY720940:JRC720952 JZU720940:KAY720952 KJQ720940:KKU720952 KTM720940:KUQ720952 LDI720940:LEM720952 LNE720940:LOI720952 LXA720940:LYE720952 MGW720940:MIA720952 MQS720940:MRW720952 NAO720940:NBS720952 NKK720940:NLO720952 NUG720940:NVK720952 OEC720940:OFG720952 ONY720940:OPC720952 OXU720940:OYY720952 PHQ720940:PIU720952 PRM720940:PSQ720952 QBI720940:QCM720952 QLE720940:QMI720952 QVA720940:QWE720952 REW720940:RGA720952 ROS720940:RPW720952 RYO720940:RZS720952 SIK720940:SJO720952 SSG720940:STK720952 TCC720940:TDG720952 TLY720940:TNC720952 TVU720940:TWY720952 UFQ720940:UGU720952 UPM720940:UQQ720952 UZI720940:VAM720952 VJE720940:VKI720952 VTA720940:VUE720952 WCW720940:WEA720952 WMS720940:WNW720952 WWO720940:WXS720952 F786476:AK786488 KC786476:LG786488 TY786476:VC786488 ADU786476:AEY786488 ANQ786476:AOU786488 AXM786476:AYQ786488 BHI786476:BIM786488 BRE786476:BSI786488 CBA786476:CCE786488 CKW786476:CMA786488 CUS786476:CVW786488 DEO786476:DFS786488 DOK786476:DPO786488 DYG786476:DZK786488 EIC786476:EJG786488 ERY786476:ETC786488 FBU786476:FCY786488 FLQ786476:FMU786488 FVM786476:FWQ786488 GFI786476:GGM786488 GPE786476:GQI786488 GZA786476:HAE786488 HIW786476:HKA786488 HSS786476:HTW786488 ICO786476:IDS786488 IMK786476:INO786488 IWG786476:IXK786488 JGC786476:JHG786488 JPY786476:JRC786488 JZU786476:KAY786488 KJQ786476:KKU786488 KTM786476:KUQ786488 LDI786476:LEM786488 LNE786476:LOI786488 LXA786476:LYE786488 MGW786476:MIA786488 MQS786476:MRW786488 NAO786476:NBS786488 NKK786476:NLO786488 NUG786476:NVK786488 OEC786476:OFG786488 ONY786476:OPC786488 OXU786476:OYY786488 PHQ786476:PIU786488 PRM786476:PSQ786488 QBI786476:QCM786488 QLE786476:QMI786488 QVA786476:QWE786488 REW786476:RGA786488 ROS786476:RPW786488 RYO786476:RZS786488 SIK786476:SJO786488 SSG786476:STK786488 TCC786476:TDG786488 TLY786476:TNC786488 TVU786476:TWY786488 UFQ786476:UGU786488 UPM786476:UQQ786488 UZI786476:VAM786488 VJE786476:VKI786488 VTA786476:VUE786488 WCW786476:WEA786488 WMS786476:WNW786488 WWO786476:WXS786488 F852012:AK852024 KC852012:LG852024 TY852012:VC852024 ADU852012:AEY852024 ANQ852012:AOU852024 AXM852012:AYQ852024 BHI852012:BIM852024 BRE852012:BSI852024 CBA852012:CCE852024 CKW852012:CMA852024 CUS852012:CVW852024 DEO852012:DFS852024 DOK852012:DPO852024 DYG852012:DZK852024 EIC852012:EJG852024 ERY852012:ETC852024 FBU852012:FCY852024 FLQ852012:FMU852024 FVM852012:FWQ852024 GFI852012:GGM852024 GPE852012:GQI852024 GZA852012:HAE852024 HIW852012:HKA852024 HSS852012:HTW852024 ICO852012:IDS852024 IMK852012:INO852024 IWG852012:IXK852024 JGC852012:JHG852024 JPY852012:JRC852024 JZU852012:KAY852024 KJQ852012:KKU852024 KTM852012:KUQ852024 LDI852012:LEM852024 LNE852012:LOI852024 LXA852012:LYE852024 MGW852012:MIA852024 MQS852012:MRW852024 NAO852012:NBS852024 NKK852012:NLO852024 NUG852012:NVK852024 OEC852012:OFG852024 ONY852012:OPC852024 OXU852012:OYY852024 PHQ852012:PIU852024 PRM852012:PSQ852024 QBI852012:QCM852024 QLE852012:QMI852024 QVA852012:QWE852024 REW852012:RGA852024 ROS852012:RPW852024 RYO852012:RZS852024 SIK852012:SJO852024 SSG852012:STK852024 TCC852012:TDG852024 TLY852012:TNC852024 TVU852012:TWY852024 UFQ852012:UGU852024 UPM852012:UQQ852024 UZI852012:VAM852024 VJE852012:VKI852024 VTA852012:VUE852024 WCW852012:WEA852024 WMS852012:WNW852024 WWO852012:WXS852024 F917548:AK917560 KC917548:LG917560 TY917548:VC917560 ADU917548:AEY917560 ANQ917548:AOU917560 AXM917548:AYQ917560 BHI917548:BIM917560 BRE917548:BSI917560 CBA917548:CCE917560 CKW917548:CMA917560 CUS917548:CVW917560 DEO917548:DFS917560 DOK917548:DPO917560 DYG917548:DZK917560 EIC917548:EJG917560 ERY917548:ETC917560 FBU917548:FCY917560 FLQ917548:FMU917560 FVM917548:FWQ917560 GFI917548:GGM917560 GPE917548:GQI917560 GZA917548:HAE917560 HIW917548:HKA917560 HSS917548:HTW917560 ICO917548:IDS917560 IMK917548:INO917560 IWG917548:IXK917560 JGC917548:JHG917560 JPY917548:JRC917560 JZU917548:KAY917560 KJQ917548:KKU917560 KTM917548:KUQ917560 LDI917548:LEM917560 LNE917548:LOI917560 LXA917548:LYE917560 MGW917548:MIA917560 MQS917548:MRW917560 NAO917548:NBS917560 NKK917548:NLO917560 NUG917548:NVK917560 OEC917548:OFG917560 ONY917548:OPC917560 OXU917548:OYY917560 PHQ917548:PIU917560 PRM917548:PSQ917560 QBI917548:QCM917560 QLE917548:QMI917560 QVA917548:QWE917560 REW917548:RGA917560 ROS917548:RPW917560 RYO917548:RZS917560 SIK917548:SJO917560 SSG917548:STK917560 TCC917548:TDG917560 TLY917548:TNC917560 TVU917548:TWY917560 UFQ917548:UGU917560 UPM917548:UQQ917560 UZI917548:VAM917560 VJE917548:VKI917560 VTA917548:VUE917560 WCW917548:WEA917560 WMS917548:WNW917560 WWO917548:WXS917560 F983084:AK983096 KC983084:LG983096 TY983084:VC983096 ADU983084:AEY983096 ANQ983084:AOU983096 AXM983084:AYQ983096 BHI983084:BIM983096 BRE983084:BSI983096 CBA983084:CCE983096 CKW983084:CMA983096 CUS983084:CVW983096 DEO983084:DFS983096 DOK983084:DPO983096 DYG983084:DZK983096 EIC983084:EJG983096 ERY983084:ETC983096 FBU983084:FCY983096 FLQ983084:FMU983096 FVM983084:FWQ983096 GFI983084:GGM983096 GPE983084:GQI983096 GZA983084:HAE983096 HIW983084:HKA983096 HSS983084:HTW983096 ICO983084:IDS983096 IMK983084:INO983096 IWG983084:IXK983096 JGC983084:JHG983096 JPY983084:JRC983096 JZU983084:KAY983096 KJQ983084:KKU983096 KTM983084:KUQ983096 LDI983084:LEM983096 LNE983084:LOI983096 LXA983084:LYE983096 MGW983084:MIA983096 MQS983084:MRW983096 NAO983084:NBS983096 NKK983084:NLO983096 NUG983084:NVK983096 OEC983084:OFG983096 ONY983084:OPC983096 OXU983084:OYY983096 PHQ983084:PIU983096 PRM983084:PSQ983096 QBI983084:QCM983096 QLE983084:QMI983096 QVA983084:QWE983096 REW983084:RGA983096 ROS983084:RPW983096 RYO983084:RZS983096 SIK983084:SJO983096 SSG983084:STK983096 TCC983084:TDG983096 TLY983084:TNC983096 TVU983084:TWY983096 UFQ983084:UGU983096 UPM983084:UQQ983096 UZI983084:VAM983096 VJE983084:VKI983096 VTA983084:VUE983096 WCW983084:WEA983096 WMS983084:WNW983096 G37:AK49">
      <formula1>"出"</formula1>
    </dataValidation>
    <dataValidation type="whole" operator="lessThanOrEqual" allowBlank="1" showInputMessage="1" showErrorMessage="1" error="月当たりの上限額は２万円となります。_x000a_（男性研修生は対象外）" sqref="BE19:BE54 BE65562:BE65591 BE131098:BE131127 BE196634:BE196663 BE262170:BE262199 BE327706:BE327735 BE393242:BE393271 BE458778:BE458807 BE524314:BE524343 BE589850:BE589879 BE655386:BE655415 BE720922:BE720951 BE786458:BE786487 BE851994:BE852023 BE917530:BE917559 BE983066:BE983095">
      <formula1>20000</formula1>
    </dataValidation>
    <dataValidation type="list" allowBlank="1" showInputMessage="1" showErrorMessage="1" sqref="B11:B30">
      <formula1>"TR,FW1,FW2,FW3"</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6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107"/>
  <sheetViews>
    <sheetView view="pageBreakPreview" zoomScale="55" zoomScaleNormal="75" zoomScaleSheetLayoutView="55" workbookViewId="0">
      <selection activeCell="BG1" sqref="BG1"/>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40" t="s">
        <v>0</v>
      </c>
      <c r="B1" s="441"/>
      <c r="C1" s="441"/>
      <c r="D1" s="441"/>
      <c r="E1" s="442"/>
      <c r="F1" s="1"/>
      <c r="G1" s="2"/>
      <c r="H1" s="2"/>
      <c r="I1" s="2"/>
      <c r="J1" s="3"/>
      <c r="L1" s="5"/>
      <c r="AJ1" s="6"/>
      <c r="AK1" s="6"/>
      <c r="AO1" s="443" t="s">
        <v>1</v>
      </c>
      <c r="AP1" s="443"/>
      <c r="AQ1" s="59"/>
      <c r="AU1" s="133" t="s">
        <v>117</v>
      </c>
      <c r="AV1" s="437" t="s">
        <v>118</v>
      </c>
      <c r="AW1" s="412">
        <f>【9月】月集計表!AW1</f>
        <v>0</v>
      </c>
    </row>
    <row r="2" spans="1:83" ht="24" customHeight="1" thickBot="1">
      <c r="A2" s="7"/>
      <c r="B2" s="7"/>
      <c r="C2" s="7"/>
      <c r="D2" s="7"/>
      <c r="E2" s="7"/>
      <c r="G2" s="8"/>
      <c r="I2" s="9"/>
      <c r="J2" s="9"/>
      <c r="K2" s="9"/>
      <c r="L2" s="9"/>
      <c r="M2" s="9"/>
      <c r="N2" s="9"/>
      <c r="O2" s="9"/>
      <c r="P2" s="9"/>
      <c r="Q2" s="9"/>
      <c r="R2" s="9"/>
      <c r="W2" s="10"/>
      <c r="X2" s="10"/>
      <c r="AJ2" s="11"/>
      <c r="AK2" s="11"/>
      <c r="AO2" s="444"/>
      <c r="AP2" s="444"/>
      <c r="AQ2" s="60"/>
      <c r="AV2" s="437"/>
      <c r="AW2" s="413"/>
    </row>
    <row r="3" spans="1:83" ht="24" customHeight="1">
      <c r="A3" s="445">
        <v>44865</v>
      </c>
      <c r="B3" s="445"/>
      <c r="C3" s="445"/>
      <c r="D3" s="445"/>
      <c r="E3" s="445"/>
      <c r="F3" s="445"/>
      <c r="G3" s="445"/>
      <c r="H3" s="446" t="s">
        <v>199</v>
      </c>
      <c r="I3" s="446"/>
      <c r="J3" s="446"/>
      <c r="K3" s="446"/>
      <c r="L3" s="446"/>
      <c r="M3" s="446"/>
      <c r="N3" s="446"/>
      <c r="O3" s="446"/>
      <c r="P3" s="446"/>
      <c r="Q3" s="446"/>
      <c r="R3" s="446"/>
      <c r="S3" s="446"/>
      <c r="T3" s="446"/>
      <c r="U3" s="446"/>
      <c r="V3" s="446"/>
      <c r="W3" s="446"/>
      <c r="X3" s="446"/>
      <c r="Y3" s="446"/>
      <c r="Z3" s="446"/>
      <c r="AJ3" s="11"/>
      <c r="AK3" s="11"/>
      <c r="AO3" s="444"/>
      <c r="AP3" s="444"/>
      <c r="AQ3" s="60"/>
      <c r="AS3" s="414">
        <f>A3</f>
        <v>44865</v>
      </c>
      <c r="AT3" s="415"/>
      <c r="AU3" s="415"/>
      <c r="AV3" s="415"/>
      <c r="AW3" s="416" t="s">
        <v>200</v>
      </c>
      <c r="AX3" s="416"/>
      <c r="AY3" s="416"/>
      <c r="AZ3" s="416"/>
      <c r="BA3" s="416"/>
      <c r="BB3" s="416"/>
      <c r="BC3" s="137"/>
      <c r="BD3" s="138" t="s">
        <v>2</v>
      </c>
      <c r="BE3" s="438" t="str">
        <f>IF(AE5="","",AE5)</f>
        <v/>
      </c>
      <c r="BF3" s="439"/>
    </row>
    <row r="4" spans="1:83" ht="8.1" customHeight="1">
      <c r="A4" s="445"/>
      <c r="B4" s="445"/>
      <c r="C4" s="445"/>
      <c r="D4" s="445"/>
      <c r="E4" s="445"/>
      <c r="F4" s="445"/>
      <c r="G4" s="445"/>
      <c r="H4" s="446"/>
      <c r="I4" s="446"/>
      <c r="J4" s="446"/>
      <c r="K4" s="446"/>
      <c r="L4" s="446"/>
      <c r="M4" s="446"/>
      <c r="N4" s="446"/>
      <c r="O4" s="446"/>
      <c r="P4" s="446"/>
      <c r="Q4" s="446"/>
      <c r="R4" s="446"/>
      <c r="S4" s="446"/>
      <c r="T4" s="446"/>
      <c r="U4" s="446"/>
      <c r="V4" s="446"/>
      <c r="W4" s="446"/>
      <c r="X4" s="446"/>
      <c r="Y4" s="446"/>
      <c r="Z4" s="446"/>
      <c r="AJ4" s="11"/>
      <c r="AK4" s="11"/>
      <c r="AO4" s="61"/>
      <c r="AP4" s="61"/>
      <c r="AQ4" s="60"/>
      <c r="AS4" s="415"/>
      <c r="AT4" s="415"/>
      <c r="AU4" s="415"/>
      <c r="AV4" s="415"/>
      <c r="AW4" s="416"/>
      <c r="AX4" s="416"/>
      <c r="AY4" s="416"/>
      <c r="AZ4" s="416"/>
      <c r="BA4" s="416"/>
      <c r="BB4" s="416"/>
      <c r="BC4" s="137"/>
      <c r="BD4" s="88"/>
    </row>
    <row r="5" spans="1:83" ht="24" customHeight="1">
      <c r="A5" s="445"/>
      <c r="B5" s="445"/>
      <c r="C5" s="445"/>
      <c r="D5" s="445"/>
      <c r="E5" s="445"/>
      <c r="F5" s="445"/>
      <c r="G5" s="445"/>
      <c r="H5" s="446"/>
      <c r="I5" s="446"/>
      <c r="J5" s="446"/>
      <c r="K5" s="446"/>
      <c r="L5" s="446"/>
      <c r="M5" s="446"/>
      <c r="N5" s="446"/>
      <c r="O5" s="446"/>
      <c r="P5" s="446"/>
      <c r="Q5" s="446"/>
      <c r="R5" s="446"/>
      <c r="S5" s="446"/>
      <c r="T5" s="446"/>
      <c r="U5" s="446"/>
      <c r="V5" s="446"/>
      <c r="W5" s="446"/>
      <c r="X5" s="446"/>
      <c r="Y5" s="446"/>
      <c r="Z5" s="446"/>
      <c r="AB5" s="447" t="s">
        <v>2</v>
      </c>
      <c r="AC5" s="447"/>
      <c r="AD5" s="447"/>
      <c r="AE5" s="536"/>
      <c r="AF5" s="536"/>
      <c r="AG5" s="536"/>
      <c r="AH5" s="536"/>
      <c r="AI5" s="536"/>
      <c r="AJ5" s="536"/>
      <c r="AK5" s="536"/>
      <c r="AL5" s="138" t="s">
        <v>3</v>
      </c>
      <c r="AM5" s="451"/>
      <c r="AN5" s="452"/>
      <c r="AO5" s="452"/>
      <c r="AP5" s="452"/>
      <c r="AQ5" s="453"/>
      <c r="AS5" s="415"/>
      <c r="AT5" s="415"/>
      <c r="AU5" s="415"/>
      <c r="AV5" s="415"/>
      <c r="AW5" s="416"/>
      <c r="AX5" s="416"/>
      <c r="AY5" s="416"/>
      <c r="AZ5" s="416"/>
      <c r="BA5" s="416"/>
      <c r="BB5" s="416"/>
      <c r="BC5" s="137"/>
      <c r="BD5" s="138" t="s">
        <v>119</v>
      </c>
      <c r="BE5" s="438" t="str">
        <f>IF(AM5="","",AM5)</f>
        <v/>
      </c>
      <c r="BF5" s="439"/>
    </row>
    <row r="6" spans="1:83" ht="8.1" customHeight="1" thickBot="1">
      <c r="N6" s="8"/>
      <c r="O6" s="8"/>
      <c r="P6" s="8"/>
      <c r="Q6" s="8"/>
      <c r="R6" s="8"/>
      <c r="S6" s="8"/>
      <c r="T6" s="8"/>
      <c r="U6" s="8"/>
      <c r="V6" s="8"/>
      <c r="W6" s="8"/>
      <c r="X6" s="8"/>
      <c r="Y6" s="8"/>
      <c r="Z6" s="8"/>
      <c r="AA6" s="8"/>
      <c r="AB6" s="8"/>
      <c r="AC6" s="8"/>
      <c r="AJ6" s="8"/>
      <c r="AK6" s="8"/>
      <c r="AN6" s="8"/>
    </row>
    <row r="7" spans="1:83" ht="15.75" customHeight="1">
      <c r="A7" s="454" t="s">
        <v>4</v>
      </c>
      <c r="B7" s="455"/>
      <c r="C7" s="433" t="s">
        <v>5</v>
      </c>
      <c r="D7" s="433" t="s">
        <v>6</v>
      </c>
      <c r="E7" s="459" t="s">
        <v>111</v>
      </c>
      <c r="F7" s="459" t="s">
        <v>7</v>
      </c>
      <c r="G7" s="429">
        <f t="shared" ref="G7:AK7" si="0">G36</f>
        <v>44835</v>
      </c>
      <c r="H7" s="429">
        <f t="shared" si="0"/>
        <v>44836</v>
      </c>
      <c r="I7" s="429">
        <f t="shared" si="0"/>
        <v>44837</v>
      </c>
      <c r="J7" s="429">
        <f t="shared" si="0"/>
        <v>44838</v>
      </c>
      <c r="K7" s="429">
        <f t="shared" si="0"/>
        <v>44839</v>
      </c>
      <c r="L7" s="429">
        <f t="shared" si="0"/>
        <v>44840</v>
      </c>
      <c r="M7" s="429">
        <f t="shared" si="0"/>
        <v>44841</v>
      </c>
      <c r="N7" s="429">
        <f t="shared" si="0"/>
        <v>44842</v>
      </c>
      <c r="O7" s="429">
        <f t="shared" si="0"/>
        <v>44843</v>
      </c>
      <c r="P7" s="429">
        <f t="shared" si="0"/>
        <v>44844</v>
      </c>
      <c r="Q7" s="429">
        <f t="shared" si="0"/>
        <v>44845</v>
      </c>
      <c r="R7" s="429">
        <f t="shared" si="0"/>
        <v>44846</v>
      </c>
      <c r="S7" s="429">
        <f t="shared" si="0"/>
        <v>44847</v>
      </c>
      <c r="T7" s="429">
        <f t="shared" si="0"/>
        <v>44848</v>
      </c>
      <c r="U7" s="429">
        <f t="shared" si="0"/>
        <v>44849</v>
      </c>
      <c r="V7" s="429">
        <f t="shared" si="0"/>
        <v>44850</v>
      </c>
      <c r="W7" s="429">
        <f t="shared" si="0"/>
        <v>44851</v>
      </c>
      <c r="X7" s="429">
        <f t="shared" si="0"/>
        <v>44852</v>
      </c>
      <c r="Y7" s="429">
        <f t="shared" si="0"/>
        <v>44853</v>
      </c>
      <c r="Z7" s="429">
        <f t="shared" si="0"/>
        <v>44854</v>
      </c>
      <c r="AA7" s="429">
        <f t="shared" si="0"/>
        <v>44855</v>
      </c>
      <c r="AB7" s="429">
        <f t="shared" si="0"/>
        <v>44856</v>
      </c>
      <c r="AC7" s="429">
        <f t="shared" si="0"/>
        <v>44857</v>
      </c>
      <c r="AD7" s="429">
        <f t="shared" si="0"/>
        <v>44858</v>
      </c>
      <c r="AE7" s="429">
        <f t="shared" si="0"/>
        <v>44859</v>
      </c>
      <c r="AF7" s="429">
        <f t="shared" si="0"/>
        <v>44860</v>
      </c>
      <c r="AG7" s="429">
        <f t="shared" si="0"/>
        <v>44861</v>
      </c>
      <c r="AH7" s="429">
        <f t="shared" si="0"/>
        <v>44862</v>
      </c>
      <c r="AI7" s="429">
        <f t="shared" si="0"/>
        <v>44863</v>
      </c>
      <c r="AJ7" s="467">
        <f t="shared" si="0"/>
        <v>44864</v>
      </c>
      <c r="AK7" s="467">
        <f t="shared" si="0"/>
        <v>44865</v>
      </c>
      <c r="AL7" s="462" t="s">
        <v>8</v>
      </c>
      <c r="AM7" s="462" t="s">
        <v>9</v>
      </c>
      <c r="AN7" s="462" t="s">
        <v>10</v>
      </c>
      <c r="AO7" s="462" t="s">
        <v>11</v>
      </c>
      <c r="AP7" s="13"/>
      <c r="AQ7" s="13"/>
      <c r="AR7" s="431"/>
      <c r="AS7" s="433" t="s">
        <v>138</v>
      </c>
      <c r="AT7" s="433" t="s">
        <v>120</v>
      </c>
      <c r="AU7" s="435" t="s">
        <v>121</v>
      </c>
      <c r="AV7" s="428" t="s">
        <v>122</v>
      </c>
      <c r="AW7" s="427" t="s">
        <v>123</v>
      </c>
      <c r="AX7" s="428" t="s">
        <v>124</v>
      </c>
      <c r="AY7" s="427" t="s">
        <v>125</v>
      </c>
      <c r="AZ7" s="428" t="s">
        <v>126</v>
      </c>
      <c r="BA7" s="427" t="s">
        <v>127</v>
      </c>
      <c r="BB7" s="417" t="s">
        <v>128</v>
      </c>
      <c r="BC7" s="419" t="s">
        <v>129</v>
      </c>
      <c r="BD7" s="421" t="s">
        <v>130</v>
      </c>
      <c r="BE7" s="423" t="s">
        <v>131</v>
      </c>
      <c r="BF7" s="425" t="s">
        <v>132</v>
      </c>
    </row>
    <row r="8" spans="1:83" ht="15.75" customHeight="1" thickBot="1">
      <c r="A8" s="456"/>
      <c r="B8" s="457"/>
      <c r="C8" s="458"/>
      <c r="D8" s="458"/>
      <c r="E8" s="460"/>
      <c r="F8" s="460"/>
      <c r="G8" s="430" t="s">
        <v>12</v>
      </c>
      <c r="H8" s="430" t="s">
        <v>13</v>
      </c>
      <c r="I8" s="430" t="s">
        <v>14</v>
      </c>
      <c r="J8" s="430" t="s">
        <v>15</v>
      </c>
      <c r="K8" s="430" t="s">
        <v>16</v>
      </c>
      <c r="L8" s="430" t="s">
        <v>17</v>
      </c>
      <c r="M8" s="430" t="s">
        <v>18</v>
      </c>
      <c r="N8" s="430" t="s">
        <v>19</v>
      </c>
      <c r="O8" s="430" t="s">
        <v>20</v>
      </c>
      <c r="P8" s="430" t="s">
        <v>21</v>
      </c>
      <c r="Q8" s="430" t="s">
        <v>22</v>
      </c>
      <c r="R8" s="430" t="s">
        <v>23</v>
      </c>
      <c r="S8" s="430" t="s">
        <v>24</v>
      </c>
      <c r="T8" s="430" t="s">
        <v>25</v>
      </c>
      <c r="U8" s="430" t="s">
        <v>26</v>
      </c>
      <c r="V8" s="430" t="s">
        <v>27</v>
      </c>
      <c r="W8" s="430">
        <v>0</v>
      </c>
      <c r="X8" s="430">
        <v>0</v>
      </c>
      <c r="Y8" s="430">
        <v>0</v>
      </c>
      <c r="Z8" s="430">
        <v>0</v>
      </c>
      <c r="AA8" s="430">
        <v>0</v>
      </c>
      <c r="AB8" s="430">
        <v>0</v>
      </c>
      <c r="AC8" s="430">
        <v>0</v>
      </c>
      <c r="AD8" s="430">
        <v>0</v>
      </c>
      <c r="AE8" s="430">
        <v>0</v>
      </c>
      <c r="AF8" s="430">
        <v>0</v>
      </c>
      <c r="AG8" s="430">
        <v>0</v>
      </c>
      <c r="AH8" s="430">
        <v>0</v>
      </c>
      <c r="AI8" s="430">
        <v>0</v>
      </c>
      <c r="AJ8" s="468">
        <v>0</v>
      </c>
      <c r="AK8" s="468">
        <v>0</v>
      </c>
      <c r="AL8" s="463"/>
      <c r="AM8" s="463"/>
      <c r="AN8" s="463"/>
      <c r="AO8" s="463"/>
      <c r="AP8" s="13"/>
      <c r="AQ8" s="13"/>
      <c r="AR8" s="432"/>
      <c r="AS8" s="434"/>
      <c r="AT8" s="434"/>
      <c r="AU8" s="436"/>
      <c r="AV8" s="418"/>
      <c r="AW8" s="422"/>
      <c r="AX8" s="418"/>
      <c r="AY8" s="422"/>
      <c r="AZ8" s="418"/>
      <c r="BA8" s="422"/>
      <c r="BB8" s="418"/>
      <c r="BC8" s="420"/>
      <c r="BD8" s="422"/>
      <c r="BE8" s="424"/>
      <c r="BF8" s="426"/>
      <c r="CA8" s="533" t="s">
        <v>112</v>
      </c>
      <c r="CB8" s="510" t="s">
        <v>113</v>
      </c>
      <c r="CC8" s="510" t="s">
        <v>114</v>
      </c>
      <c r="CD8" s="510" t="s">
        <v>115</v>
      </c>
      <c r="CE8" s="510" t="s">
        <v>116</v>
      </c>
    </row>
    <row r="9" spans="1:83" ht="15.75" customHeight="1">
      <c r="A9" s="456"/>
      <c r="B9" s="457"/>
      <c r="C9" s="458"/>
      <c r="D9" s="458"/>
      <c r="E9" s="460"/>
      <c r="F9" s="460"/>
      <c r="G9" s="430">
        <v>42380</v>
      </c>
      <c r="H9" s="430">
        <v>42411</v>
      </c>
      <c r="I9" s="430">
        <v>42449</v>
      </c>
      <c r="J9" s="430">
        <v>42450</v>
      </c>
      <c r="K9" s="430">
        <v>42489</v>
      </c>
      <c r="L9" s="430">
        <v>42493</v>
      </c>
      <c r="M9" s="430">
        <v>42494</v>
      </c>
      <c r="N9" s="430">
        <v>42495</v>
      </c>
      <c r="O9" s="430">
        <v>42569</v>
      </c>
      <c r="P9" s="430">
        <v>42593</v>
      </c>
      <c r="Q9" s="430">
        <v>42632</v>
      </c>
      <c r="R9" s="430">
        <v>42635</v>
      </c>
      <c r="S9" s="430">
        <v>42653</v>
      </c>
      <c r="T9" s="430">
        <v>42677</v>
      </c>
      <c r="U9" s="430">
        <v>42697</v>
      </c>
      <c r="V9" s="430">
        <v>42727</v>
      </c>
      <c r="W9" s="430">
        <v>0</v>
      </c>
      <c r="X9" s="430">
        <v>0</v>
      </c>
      <c r="Y9" s="430">
        <v>0</v>
      </c>
      <c r="Z9" s="430">
        <v>0</v>
      </c>
      <c r="AA9" s="430">
        <v>0</v>
      </c>
      <c r="AB9" s="430">
        <v>0</v>
      </c>
      <c r="AC9" s="430">
        <v>0</v>
      </c>
      <c r="AD9" s="430">
        <v>0</v>
      </c>
      <c r="AE9" s="430">
        <v>0</v>
      </c>
      <c r="AF9" s="430">
        <v>0</v>
      </c>
      <c r="AG9" s="430">
        <v>0</v>
      </c>
      <c r="AH9" s="430">
        <v>0</v>
      </c>
      <c r="AI9" s="430">
        <v>0</v>
      </c>
      <c r="AJ9" s="468">
        <v>0</v>
      </c>
      <c r="AK9" s="468">
        <v>0</v>
      </c>
      <c r="AL9" s="463"/>
      <c r="AM9" s="463"/>
      <c r="AN9" s="463"/>
      <c r="AO9" s="463"/>
      <c r="AP9" s="14"/>
      <c r="AQ9" s="13"/>
      <c r="AR9" s="400" t="s">
        <v>133</v>
      </c>
      <c r="AS9" s="352" t="str">
        <f>IFERROR(INDEX($B$11:$F$31,MATCH("TR",$B$11:$B$31,0),2),"")</f>
        <v/>
      </c>
      <c r="AT9" s="403"/>
      <c r="AU9" s="405" t="str">
        <f>IFERROR(INDEX($B$11:$F$31,MATCH("TR",$B$11:$B$31,0),5),"")</f>
        <v/>
      </c>
      <c r="AV9" s="384"/>
      <c r="AW9" s="380">
        <f>IF(90000&lt;=AV9,90000,AV9)</f>
        <v>0</v>
      </c>
      <c r="AX9" s="381"/>
      <c r="AY9" s="382"/>
      <c r="AZ9" s="384"/>
      <c r="BA9" s="380">
        <f>IF(20000&lt;=AZ9,20000,AZ9)</f>
        <v>0</v>
      </c>
      <c r="BB9" s="384"/>
      <c r="BC9" s="410"/>
      <c r="BD9" s="382"/>
      <c r="BE9" s="411"/>
      <c r="BF9" s="377"/>
      <c r="BH9" s="354" t="s">
        <v>43</v>
      </c>
      <c r="BI9" s="355"/>
      <c r="BJ9" s="113">
        <f>IF(AW1&lt;&gt;"",AW1,BH13)</f>
        <v>0</v>
      </c>
      <c r="BK9" s="114"/>
      <c r="BL9" s="114"/>
      <c r="BM9" s="114"/>
      <c r="BN9" s="114"/>
      <c r="BO9" s="114"/>
      <c r="BP9" s="114"/>
      <c r="BQ9" s="114"/>
      <c r="BR9" s="114"/>
      <c r="BS9" s="114"/>
      <c r="BT9" s="114"/>
      <c r="BU9" s="114"/>
      <c r="BV9" s="114"/>
      <c r="BW9" s="114"/>
      <c r="BX9" s="114"/>
      <c r="BY9" s="114"/>
      <c r="BZ9" s="114"/>
      <c r="CA9" s="533"/>
      <c r="CB9" s="510"/>
      <c r="CC9" s="510"/>
      <c r="CD9" s="510"/>
      <c r="CE9" s="510"/>
    </row>
    <row r="10" spans="1:83" ht="15.75" customHeight="1" thickBot="1">
      <c r="A10" s="456"/>
      <c r="B10" s="457"/>
      <c r="C10" s="434"/>
      <c r="D10" s="434"/>
      <c r="E10" s="461"/>
      <c r="F10" s="461"/>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430">
        <v>0</v>
      </c>
      <c r="AB10" s="430">
        <v>0</v>
      </c>
      <c r="AC10" s="430">
        <v>0</v>
      </c>
      <c r="AD10" s="430">
        <v>0</v>
      </c>
      <c r="AE10" s="430">
        <v>0</v>
      </c>
      <c r="AF10" s="430">
        <v>0</v>
      </c>
      <c r="AG10" s="430">
        <v>0</v>
      </c>
      <c r="AH10" s="430">
        <v>0</v>
      </c>
      <c r="AI10" s="430">
        <v>0</v>
      </c>
      <c r="AJ10" s="468">
        <v>0</v>
      </c>
      <c r="AK10" s="468">
        <v>0</v>
      </c>
      <c r="AL10" s="463"/>
      <c r="AM10" s="463"/>
      <c r="AN10" s="537"/>
      <c r="AO10" s="537"/>
      <c r="AP10" s="14"/>
      <c r="AQ10" s="13"/>
      <c r="AR10" s="401"/>
      <c r="AS10" s="353"/>
      <c r="AT10" s="404"/>
      <c r="AU10" s="535"/>
      <c r="AV10" s="351"/>
      <c r="AW10" s="339"/>
      <c r="AX10" s="341"/>
      <c r="AY10" s="343"/>
      <c r="AZ10" s="337"/>
      <c r="BA10" s="339"/>
      <c r="BB10" s="337"/>
      <c r="BC10" s="407"/>
      <c r="BD10" s="343"/>
      <c r="BE10" s="346"/>
      <c r="BF10" s="307"/>
      <c r="BH10" s="114"/>
      <c r="BI10" s="114"/>
      <c r="BJ10" s="114"/>
      <c r="BK10" s="114"/>
      <c r="BL10" s="114"/>
      <c r="BM10" s="114"/>
      <c r="BN10" s="114"/>
      <c r="BO10" s="114"/>
      <c r="BP10" s="114"/>
      <c r="BQ10" s="114"/>
      <c r="BR10" s="114"/>
      <c r="BS10" s="114"/>
      <c r="BT10" s="114"/>
      <c r="BU10" s="114"/>
      <c r="BV10" s="114"/>
      <c r="BW10" s="114"/>
      <c r="BX10" s="114"/>
      <c r="BY10" s="114"/>
      <c r="BZ10" s="114"/>
      <c r="CA10" s="533"/>
      <c r="CB10" s="510"/>
      <c r="CC10" s="510"/>
      <c r="CD10" s="510"/>
      <c r="CE10" s="510"/>
    </row>
    <row r="11" spans="1:83" ht="15.75" customHeight="1">
      <c r="A11" s="464" t="s">
        <v>28</v>
      </c>
      <c r="B11" s="144"/>
      <c r="C11" s="15">
        <v>1</v>
      </c>
      <c r="D11" s="62"/>
      <c r="E11" s="14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401"/>
      <c r="AS11" s="331" t="str">
        <f ca="1">IF(AS9="","",IFERROR(INDEX(INDIRECT("$B$" &amp; AS9+11 &amp;  ":$F$31"),MATCH("TR",INDIRECT("$B$" &amp; AS9+11 &amp; ":$B$31"),0),2),""))</f>
        <v/>
      </c>
      <c r="AT11" s="333"/>
      <c r="AU11" s="378" t="str">
        <f ca="1">IF(AS9="","",IFERROR(INDEX(INDIRECT("$B$" &amp; AS9+11 &amp;  ":$F$31"),MATCH("TR",INDIRECT("$B$" &amp; AS9+11 &amp; ":$B$31"),0),5),""))</f>
        <v/>
      </c>
      <c r="AV11" s="337"/>
      <c r="AW11" s="339">
        <f>IF(90000&lt;=AV11,90000,AV11)</f>
        <v>0</v>
      </c>
      <c r="AX11" s="341"/>
      <c r="AY11" s="343"/>
      <c r="AZ11" s="337"/>
      <c r="BA11" s="339">
        <f>IF(20000&lt;=AZ11,20000,AZ11)</f>
        <v>0</v>
      </c>
      <c r="BB11" s="337"/>
      <c r="BC11" s="407"/>
      <c r="BD11" s="343"/>
      <c r="BE11" s="346"/>
      <c r="BF11" s="307"/>
      <c r="BH11" s="356" t="s">
        <v>45</v>
      </c>
      <c r="BI11" s="356"/>
      <c r="BJ11" s="356"/>
      <c r="BK11" s="356"/>
      <c r="BL11" s="128" t="s">
        <v>46</v>
      </c>
      <c r="BM11" s="128" t="s">
        <v>47</v>
      </c>
      <c r="BN11" s="116" t="s">
        <v>48</v>
      </c>
      <c r="BO11" s="119"/>
      <c r="BP11" s="119"/>
      <c r="BQ11" s="119"/>
      <c r="BR11" s="119"/>
      <c r="BS11" s="119"/>
      <c r="BT11" s="119"/>
      <c r="BU11" s="119"/>
      <c r="BV11" s="119"/>
      <c r="BW11" s="119"/>
      <c r="BX11" s="119"/>
      <c r="BY11" s="119"/>
      <c r="BZ11" s="119"/>
      <c r="CA11" s="125" t="str">
        <f t="shared" ref="CA11:CA30" si="5">B11&amp;E11&amp;F11</f>
        <v/>
      </c>
      <c r="CB11" s="123">
        <f t="shared" ref="CB11:CB30" si="6">AN11</f>
        <v>0</v>
      </c>
      <c r="CC11" s="123">
        <f t="shared" ref="CC11:CC30" si="7">AO11</f>
        <v>0</v>
      </c>
      <c r="CD11" s="80">
        <f>IF(ISERROR(VLOOKUP($CA11,【9月】月集計表!$CA:$CC,2,FALSE))=TRUE,0,VLOOKUP($CA11,【9月】月集計表!$CA:$CC,2,FALSE))</f>
        <v>0</v>
      </c>
      <c r="CE11" s="80">
        <f>IF(ISERROR(VLOOKUP($CA11,【9月】月集計表!$CA:$CC,3,FALSE))=TRUE,0,VLOOKUP($CA11,【9月】月集計表!$CA:$CC,3,FALSE))</f>
        <v>0</v>
      </c>
    </row>
    <row r="12" spans="1:83" ht="16.5" customHeight="1">
      <c r="A12" s="465"/>
      <c r="B12" s="145"/>
      <c r="C12" s="20">
        <v>2</v>
      </c>
      <c r="D12" s="24"/>
      <c r="E12" s="14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1"/>
        <v>0</v>
      </c>
      <c r="AM12" s="23">
        <f t="shared" si="2"/>
        <v>0</v>
      </c>
      <c r="AN12" s="23">
        <f t="shared" si="3"/>
        <v>0</v>
      </c>
      <c r="AO12" s="23">
        <f t="shared" si="4"/>
        <v>0</v>
      </c>
      <c r="AP12" s="14"/>
      <c r="AQ12" s="13"/>
      <c r="AR12" s="401"/>
      <c r="AS12" s="331"/>
      <c r="AT12" s="349"/>
      <c r="AU12" s="379"/>
      <c r="AV12" s="351"/>
      <c r="AW12" s="339"/>
      <c r="AX12" s="341"/>
      <c r="AY12" s="343"/>
      <c r="AZ12" s="337"/>
      <c r="BA12" s="339"/>
      <c r="BB12" s="337"/>
      <c r="BC12" s="407"/>
      <c r="BD12" s="343"/>
      <c r="BE12" s="346"/>
      <c r="BF12" s="307"/>
      <c r="BH12" s="126">
        <v>1</v>
      </c>
      <c r="BI12" s="127" t="s">
        <v>49</v>
      </c>
      <c r="BJ12" s="127"/>
      <c r="BK12" s="116"/>
      <c r="BL12" s="128">
        <v>1.05</v>
      </c>
      <c r="BM12" s="356">
        <f>IF(BJ9="新規・5年利用無",BL13,IF(BJ9&lt;BH15,BL15,IF(AND(BJ9&gt;=BH14,BJ9&lt;BJ14),BL14,IF(AND(BJ9&gt;=BH13,BJ9&lt;BJ13),BL13,IF(BJ9=BH12,BL12,"")))))</f>
        <v>0.9</v>
      </c>
      <c r="BN12" s="357">
        <f>IF(AW1&lt;&gt;"",BM12*90000,"")</f>
        <v>81000</v>
      </c>
      <c r="BO12" s="120"/>
      <c r="BP12" s="120"/>
      <c r="BQ12" s="120"/>
      <c r="BR12" s="120"/>
      <c r="BS12" s="120"/>
      <c r="BT12" s="120"/>
      <c r="BU12" s="120"/>
      <c r="BV12" s="120"/>
      <c r="BW12" s="120"/>
      <c r="BX12" s="120"/>
      <c r="BY12" s="120"/>
      <c r="BZ12" s="120"/>
      <c r="CA12" s="78" t="str">
        <f t="shared" si="5"/>
        <v/>
      </c>
      <c r="CB12" s="79">
        <f t="shared" si="6"/>
        <v>0</v>
      </c>
      <c r="CC12" s="79">
        <f t="shared" si="7"/>
        <v>0</v>
      </c>
      <c r="CD12" s="77">
        <f>IF(ISERROR(VLOOKUP($CA12,【9月】月集計表!$CA:$CC,2,FALSE))=TRUE,0,VLOOKUP($CA12,【9月】月集計表!$CA:$CC,2,FALSE))</f>
        <v>0</v>
      </c>
      <c r="CE12" s="77">
        <f>IF(ISERROR(VLOOKUP($CA12,【9月】月集計表!$CA:$CC,3,FALSE))=TRUE,0,VLOOKUP($CA12,【9月】月集計表!$CA:$CC,3,FALSE))</f>
        <v>0</v>
      </c>
    </row>
    <row r="13" spans="1:83" ht="16.5" customHeight="1">
      <c r="A13" s="465"/>
      <c r="B13" s="145"/>
      <c r="C13" s="20">
        <v>3</v>
      </c>
      <c r="D13" s="24"/>
      <c r="E13" s="14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1"/>
        <v>0</v>
      </c>
      <c r="AM13" s="23">
        <f t="shared" si="2"/>
        <v>0</v>
      </c>
      <c r="AN13" s="23">
        <f t="shared" si="3"/>
        <v>0</v>
      </c>
      <c r="AO13" s="23">
        <f t="shared" si="4"/>
        <v>0</v>
      </c>
      <c r="AR13" s="401"/>
      <c r="AS13" s="331" t="str">
        <f ca="1">IF(AS11="","",IFERROR(INDEX(INDIRECT("$B$" &amp; AS11+11 &amp;  ":$F$31"),MATCH("TR",INDIRECT("$B$" &amp; AS11+11 &amp; ":$B$31"),0),2),""))</f>
        <v/>
      </c>
      <c r="AT13" s="333"/>
      <c r="AU13" s="335" t="str">
        <f ca="1">IF(AS11="","",IFERROR(INDEX(INDIRECT("$B$" &amp; AS11+11 &amp;  ":$F$31"),MATCH("TR",INDIRECT("$B$" &amp; AS11+11 &amp; ":$B$31"),0),5),""))</f>
        <v/>
      </c>
      <c r="AV13" s="337"/>
      <c r="AW13" s="339">
        <f>IF(90000&lt;=AV13,90000,AV13)</f>
        <v>0</v>
      </c>
      <c r="AX13" s="341"/>
      <c r="AY13" s="343"/>
      <c r="AZ13" s="337"/>
      <c r="BA13" s="339">
        <f>IF(20000&lt;=AZ13,20000,AZ13)</f>
        <v>0</v>
      </c>
      <c r="BB13" s="337"/>
      <c r="BC13" s="407"/>
      <c r="BD13" s="343"/>
      <c r="BE13" s="346"/>
      <c r="BF13" s="307"/>
      <c r="BH13" s="126">
        <v>0.8</v>
      </c>
      <c r="BI13" s="127" t="s">
        <v>49</v>
      </c>
      <c r="BJ13" s="127">
        <v>1</v>
      </c>
      <c r="BK13" s="116" t="s">
        <v>50</v>
      </c>
      <c r="BL13" s="128">
        <v>1</v>
      </c>
      <c r="BM13" s="356"/>
      <c r="BN13" s="358"/>
      <c r="BO13" s="120"/>
      <c r="BP13" s="120"/>
      <c r="BQ13" s="120"/>
      <c r="BR13" s="120"/>
      <c r="BS13" s="120"/>
      <c r="BT13" s="120"/>
      <c r="BU13" s="120"/>
      <c r="BV13" s="120"/>
      <c r="BW13" s="120"/>
      <c r="BX13" s="120"/>
      <c r="BY13" s="120"/>
      <c r="BZ13" s="120"/>
      <c r="CA13" s="78" t="str">
        <f t="shared" si="5"/>
        <v/>
      </c>
      <c r="CB13" s="79">
        <f t="shared" si="6"/>
        <v>0</v>
      </c>
      <c r="CC13" s="79">
        <f t="shared" si="7"/>
        <v>0</v>
      </c>
      <c r="CD13" s="77">
        <f>IF(ISERROR(VLOOKUP($CA13,【9月】月集計表!$CA:$CC,2,FALSE))=TRUE,0,VLOOKUP($CA13,【9月】月集計表!$CA:$CC,2,FALSE))</f>
        <v>0</v>
      </c>
      <c r="CE13" s="77">
        <f>IF(ISERROR(VLOOKUP($CA13,【9月】月集計表!$CA:$CC,3,FALSE))=TRUE,0,VLOOKUP($CA13,【9月】月集計表!$CA:$CC,3,FALSE))</f>
        <v>0</v>
      </c>
    </row>
    <row r="14" spans="1:83" ht="16.5" customHeight="1">
      <c r="A14" s="465"/>
      <c r="B14" s="145"/>
      <c r="C14" s="20">
        <v>4</v>
      </c>
      <c r="D14" s="24"/>
      <c r="E14" s="14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1"/>
        <v>0</v>
      </c>
      <c r="AM14" s="23">
        <f t="shared" si="2"/>
        <v>0</v>
      </c>
      <c r="AN14" s="23">
        <f t="shared" si="3"/>
        <v>0</v>
      </c>
      <c r="AO14" s="23">
        <f t="shared" si="4"/>
        <v>0</v>
      </c>
      <c r="AR14" s="401"/>
      <c r="AS14" s="331"/>
      <c r="AT14" s="349"/>
      <c r="AU14" s="535"/>
      <c r="AV14" s="351"/>
      <c r="AW14" s="339"/>
      <c r="AX14" s="341"/>
      <c r="AY14" s="343"/>
      <c r="AZ14" s="337"/>
      <c r="BA14" s="339"/>
      <c r="BB14" s="337"/>
      <c r="BC14" s="407"/>
      <c r="BD14" s="343"/>
      <c r="BE14" s="346"/>
      <c r="BF14" s="307"/>
      <c r="BH14" s="126">
        <v>0.6</v>
      </c>
      <c r="BI14" s="127" t="s">
        <v>49</v>
      </c>
      <c r="BJ14" s="127">
        <v>0.8</v>
      </c>
      <c r="BK14" s="116" t="s">
        <v>50</v>
      </c>
      <c r="BL14" s="128">
        <v>0.95</v>
      </c>
      <c r="BM14" s="356"/>
      <c r="BN14" s="358"/>
      <c r="BO14" s="120"/>
      <c r="BP14" s="120"/>
      <c r="BQ14" s="120"/>
      <c r="BR14" s="120"/>
      <c r="BS14" s="120"/>
      <c r="BT14" s="120"/>
      <c r="BU14" s="120"/>
      <c r="BV14" s="120"/>
      <c r="BW14" s="120"/>
      <c r="BX14" s="120"/>
      <c r="BY14" s="120"/>
      <c r="BZ14" s="120"/>
      <c r="CA14" s="78" t="str">
        <f t="shared" si="5"/>
        <v/>
      </c>
      <c r="CB14" s="79">
        <f t="shared" si="6"/>
        <v>0</v>
      </c>
      <c r="CC14" s="79">
        <f t="shared" si="7"/>
        <v>0</v>
      </c>
      <c r="CD14" s="77">
        <f>IF(ISERROR(VLOOKUP($CA14,【9月】月集計表!$CA:$CC,2,FALSE))=TRUE,0,VLOOKUP($CA14,【9月】月集計表!$CA:$CC,2,FALSE))</f>
        <v>0</v>
      </c>
      <c r="CE14" s="77">
        <f>IF(ISERROR(VLOOKUP($CA14,【9月】月集計表!$CA:$CC,3,FALSE))=TRUE,0,VLOOKUP($CA14,【9月】月集計表!$CA:$CC,3,FALSE))</f>
        <v>0</v>
      </c>
    </row>
    <row r="15" spans="1:83" ht="16.5" customHeight="1">
      <c r="A15" s="465"/>
      <c r="B15" s="145"/>
      <c r="C15" s="20">
        <v>5</v>
      </c>
      <c r="D15" s="24"/>
      <c r="E15" s="14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1"/>
        <v>0</v>
      </c>
      <c r="AM15" s="23">
        <f t="shared" si="2"/>
        <v>0</v>
      </c>
      <c r="AN15" s="23">
        <f t="shared" si="3"/>
        <v>0</v>
      </c>
      <c r="AO15" s="23">
        <f t="shared" si="4"/>
        <v>0</v>
      </c>
      <c r="AR15" s="401"/>
      <c r="AS15" s="331" t="str">
        <f ca="1">IF(AS13="","",IFERROR(INDEX(INDIRECT("$B$" &amp; AS13+11 &amp;  ":$F$31"),MATCH("TR",INDIRECT("$B$" &amp; AS13+11 &amp; ":$B$31"),0),2),""))</f>
        <v/>
      </c>
      <c r="AT15" s="333"/>
      <c r="AU15" s="335" t="str">
        <f ca="1">IF(AS13="","",IFERROR(INDEX(INDIRECT("$B$" &amp; AS13+11 &amp;  ":$F$31"),MATCH("TR",INDIRECT("$B$" &amp; AS13+11 &amp; ":$B$31"),0),5),""))</f>
        <v/>
      </c>
      <c r="AV15" s="337"/>
      <c r="AW15" s="339">
        <f>IF(90000&lt;=AV15,90000,AV15)</f>
        <v>0</v>
      </c>
      <c r="AX15" s="341"/>
      <c r="AY15" s="343"/>
      <c r="AZ15" s="337"/>
      <c r="BA15" s="339">
        <f>IF(20000&lt;=AZ15,20000,AZ15)</f>
        <v>0</v>
      </c>
      <c r="BB15" s="337"/>
      <c r="BC15" s="407"/>
      <c r="BD15" s="343"/>
      <c r="BE15" s="346"/>
      <c r="BF15" s="307"/>
      <c r="BH15" s="126">
        <v>0.6</v>
      </c>
      <c r="BI15" s="127" t="s">
        <v>50</v>
      </c>
      <c r="BJ15" s="127"/>
      <c r="BK15" s="116"/>
      <c r="BL15" s="128">
        <v>0.9</v>
      </c>
      <c r="BM15" s="356"/>
      <c r="BN15" s="359"/>
      <c r="BO15" s="120"/>
      <c r="BP15" s="120"/>
      <c r="BQ15" s="120"/>
      <c r="BR15" s="120"/>
      <c r="BS15" s="120"/>
      <c r="BT15" s="120"/>
      <c r="BU15" s="120"/>
      <c r="BV15" s="120"/>
      <c r="BW15" s="120"/>
      <c r="BX15" s="120"/>
      <c r="BY15" s="120"/>
      <c r="BZ15" s="120"/>
      <c r="CA15" s="78" t="str">
        <f t="shared" si="5"/>
        <v/>
      </c>
      <c r="CB15" s="79">
        <f t="shared" si="6"/>
        <v>0</v>
      </c>
      <c r="CC15" s="79">
        <f t="shared" si="7"/>
        <v>0</v>
      </c>
      <c r="CD15" s="77">
        <f>IF(ISERROR(VLOOKUP($CA15,【9月】月集計表!$CA:$CC,2,FALSE))=TRUE,0,VLOOKUP($CA15,【9月】月集計表!$CA:$CC,2,FALSE))</f>
        <v>0</v>
      </c>
      <c r="CE15" s="77">
        <f>IF(ISERROR(VLOOKUP($CA15,【9月】月集計表!$CA:$CC,3,FALSE))=TRUE,0,VLOOKUP($CA15,【9月】月集計表!$CA:$CC,3,FALSE))</f>
        <v>0</v>
      </c>
    </row>
    <row r="16" spans="1:83" ht="16.5" customHeight="1">
      <c r="A16" s="465"/>
      <c r="B16" s="145"/>
      <c r="C16" s="20">
        <v>6</v>
      </c>
      <c r="D16" s="24"/>
      <c r="E16" s="14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1"/>
        <v>0</v>
      </c>
      <c r="AM16" s="23">
        <f t="shared" si="2"/>
        <v>0</v>
      </c>
      <c r="AN16" s="23">
        <f t="shared" si="3"/>
        <v>0</v>
      </c>
      <c r="AO16" s="23">
        <f t="shared" si="4"/>
        <v>0</v>
      </c>
      <c r="AR16" s="401"/>
      <c r="AS16" s="331"/>
      <c r="AT16" s="349"/>
      <c r="AU16" s="535"/>
      <c r="AV16" s="351"/>
      <c r="AW16" s="339"/>
      <c r="AX16" s="341"/>
      <c r="AY16" s="343"/>
      <c r="AZ16" s="337"/>
      <c r="BA16" s="339"/>
      <c r="BB16" s="337"/>
      <c r="BC16" s="407"/>
      <c r="BD16" s="343"/>
      <c r="BE16" s="346"/>
      <c r="BF16" s="307"/>
      <c r="CA16" s="78" t="str">
        <f t="shared" si="5"/>
        <v/>
      </c>
      <c r="CB16" s="79">
        <f t="shared" si="6"/>
        <v>0</v>
      </c>
      <c r="CC16" s="79">
        <f t="shared" si="7"/>
        <v>0</v>
      </c>
      <c r="CD16" s="77">
        <f>IF(ISERROR(VLOOKUP($CA16,【9月】月集計表!$CA:$CC,2,FALSE))=TRUE,0,VLOOKUP($CA16,【9月】月集計表!$CA:$CC,2,FALSE))</f>
        <v>0</v>
      </c>
      <c r="CE16" s="77">
        <f>IF(ISERROR(VLOOKUP($CA16,【9月】月集計表!$CA:$CC,3,FALSE))=TRUE,0,VLOOKUP($CA16,【9月】月集計表!$CA:$CC,3,FALSE))</f>
        <v>0</v>
      </c>
    </row>
    <row r="17" spans="1:83" ht="16.5" customHeight="1">
      <c r="A17" s="465"/>
      <c r="B17" s="145"/>
      <c r="C17" s="20">
        <v>7</v>
      </c>
      <c r="D17" s="24"/>
      <c r="E17" s="14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1"/>
        <v>0</v>
      </c>
      <c r="AM17" s="23">
        <f t="shared" si="2"/>
        <v>0</v>
      </c>
      <c r="AN17" s="23">
        <f t="shared" si="3"/>
        <v>0</v>
      </c>
      <c r="AO17" s="23">
        <f t="shared" si="4"/>
        <v>0</v>
      </c>
      <c r="AR17" s="401"/>
      <c r="AS17" s="331" t="str">
        <f ca="1">IF(AS15="","",IFERROR(INDEX(INDIRECT("$B$" &amp; AS15+11 &amp;  ":$F$31"),MATCH("TR",INDIRECT("$B$" &amp; AS15+11 &amp; ":$B$31"),0),2),""))</f>
        <v/>
      </c>
      <c r="AT17" s="333"/>
      <c r="AU17" s="335" t="str">
        <f ca="1">IF(AS15="","",IFERROR(INDEX(INDIRECT("$B$" &amp; AS15+11 &amp;  ":$F$31"),MATCH("TR",INDIRECT("$B$" &amp; AS15+11 &amp; ":$B$31"),0),5),""))</f>
        <v/>
      </c>
      <c r="AV17" s="337"/>
      <c r="AW17" s="339">
        <f>IF(90000&lt;=AV17,90000,AV17)</f>
        <v>0</v>
      </c>
      <c r="AX17" s="341"/>
      <c r="AY17" s="343"/>
      <c r="AZ17" s="337"/>
      <c r="BA17" s="339">
        <f>IF(20000&lt;=AZ17,20000,AZ17)</f>
        <v>0</v>
      </c>
      <c r="BB17" s="337"/>
      <c r="BC17" s="407"/>
      <c r="BD17" s="343"/>
      <c r="BE17" s="346"/>
      <c r="BF17" s="307"/>
      <c r="CA17" s="78" t="str">
        <f t="shared" si="5"/>
        <v/>
      </c>
      <c r="CB17" s="79">
        <f t="shared" si="6"/>
        <v>0</v>
      </c>
      <c r="CC17" s="79">
        <f t="shared" si="7"/>
        <v>0</v>
      </c>
      <c r="CD17" s="77">
        <f>IF(ISERROR(VLOOKUP($CA17,【9月】月集計表!$CA:$CC,2,FALSE))=TRUE,0,VLOOKUP($CA17,【9月】月集計表!$CA:$CC,2,FALSE))</f>
        <v>0</v>
      </c>
      <c r="CE17" s="77">
        <f>IF(ISERROR(VLOOKUP($CA17,【9月】月集計表!$CA:$CC,3,FALSE))=TRUE,0,VLOOKUP($CA17,【9月】月集計表!$CA:$CC,3,FALSE))</f>
        <v>0</v>
      </c>
    </row>
    <row r="18" spans="1:83" ht="16.5" customHeight="1" thickBot="1">
      <c r="A18" s="465"/>
      <c r="B18" s="145"/>
      <c r="C18" s="20">
        <v>8</v>
      </c>
      <c r="D18" s="24"/>
      <c r="E18" s="14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1"/>
        <v>0</v>
      </c>
      <c r="AM18" s="23">
        <f t="shared" si="2"/>
        <v>0</v>
      </c>
      <c r="AN18" s="23">
        <f t="shared" si="3"/>
        <v>0</v>
      </c>
      <c r="AO18" s="23">
        <f t="shared" si="4"/>
        <v>0</v>
      </c>
      <c r="AR18" s="402"/>
      <c r="AS18" s="332"/>
      <c r="AT18" s="334"/>
      <c r="AU18" s="534"/>
      <c r="AV18" s="338"/>
      <c r="AW18" s="409"/>
      <c r="AX18" s="342"/>
      <c r="AY18" s="344"/>
      <c r="AZ18" s="374"/>
      <c r="BA18" s="340"/>
      <c r="BB18" s="374"/>
      <c r="BC18" s="408"/>
      <c r="BD18" s="344"/>
      <c r="BE18" s="348"/>
      <c r="BF18" s="308"/>
      <c r="CA18" s="78" t="str">
        <f t="shared" si="5"/>
        <v/>
      </c>
      <c r="CB18" s="79">
        <f t="shared" si="6"/>
        <v>0</v>
      </c>
      <c r="CC18" s="79">
        <f t="shared" si="7"/>
        <v>0</v>
      </c>
      <c r="CD18" s="77">
        <f>IF(ISERROR(VLOOKUP($CA18,【9月】月集計表!$CA:$CC,2,FALSE))=TRUE,0,VLOOKUP($CA18,【9月】月集計表!$CA:$CC,2,FALSE))</f>
        <v>0</v>
      </c>
      <c r="CE18" s="77">
        <f>IF(ISERROR(VLOOKUP($CA18,【9月】月集計表!$CA:$CC,3,FALSE))=TRUE,0,VLOOKUP($CA18,【9月】月集計表!$CA:$CC,3,FALSE))</f>
        <v>0</v>
      </c>
    </row>
    <row r="19" spans="1:83" ht="16.5" customHeight="1">
      <c r="A19" s="465"/>
      <c r="B19" s="145"/>
      <c r="C19" s="20">
        <v>9</v>
      </c>
      <c r="D19" s="24"/>
      <c r="E19" s="14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1"/>
        <v>0</v>
      </c>
      <c r="AM19" s="23">
        <f t="shared" si="2"/>
        <v>0</v>
      </c>
      <c r="AN19" s="23">
        <f t="shared" si="3"/>
        <v>0</v>
      </c>
      <c r="AO19" s="23">
        <f t="shared" si="4"/>
        <v>0</v>
      </c>
      <c r="AR19" s="400" t="s">
        <v>134</v>
      </c>
      <c r="AS19" s="352" t="str">
        <f>IFERROR(INDEX($B$11:$F$31,MATCH("FW1",$B$11:$B$31,0),2),"")</f>
        <v/>
      </c>
      <c r="AT19" s="403"/>
      <c r="AU19" s="405" t="str">
        <f>IFERROR(INDEX($B$11:$F$31,MATCH("FW1",$B$11:$B$31,0),5),"")</f>
        <v/>
      </c>
      <c r="AV19" s="396"/>
      <c r="AW19" s="398">
        <f>IF($BM$12*90000&lt;=AV19,$BM$12*90000,AV19)</f>
        <v>0</v>
      </c>
      <c r="AX19" s="399"/>
      <c r="AY19" s="380">
        <f>IF(10000&lt;=AX19,10000,AX19)</f>
        <v>0</v>
      </c>
      <c r="AZ19" s="384"/>
      <c r="BA19" s="380">
        <f>IF(20000&lt;=AZ19,20000,AZ19)</f>
        <v>0</v>
      </c>
      <c r="BB19" s="396"/>
      <c r="BC19" s="600"/>
      <c r="BD19" s="397"/>
      <c r="BE19" s="376"/>
      <c r="BF19" s="377"/>
      <c r="CA19" s="78" t="str">
        <f t="shared" si="5"/>
        <v/>
      </c>
      <c r="CB19" s="79">
        <f t="shared" si="6"/>
        <v>0</v>
      </c>
      <c r="CC19" s="79">
        <f t="shared" si="7"/>
        <v>0</v>
      </c>
      <c r="CD19" s="77">
        <f>IF(ISERROR(VLOOKUP($CA19,【9月】月集計表!$CA:$CC,2,FALSE))=TRUE,0,VLOOKUP($CA19,【9月】月集計表!$CA:$CC,2,FALSE))</f>
        <v>0</v>
      </c>
      <c r="CE19" s="77">
        <f>IF(ISERROR(VLOOKUP($CA19,【9月】月集計表!$CA:$CC,3,FALSE))=TRUE,0,VLOOKUP($CA19,【9月】月集計表!$CA:$CC,3,FALSE))</f>
        <v>0</v>
      </c>
    </row>
    <row r="20" spans="1:83" ht="16.5" customHeight="1">
      <c r="A20" s="465"/>
      <c r="B20" s="145"/>
      <c r="C20" s="20">
        <v>10</v>
      </c>
      <c r="D20" s="24"/>
      <c r="E20" s="14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1"/>
        <v>0</v>
      </c>
      <c r="AM20" s="23">
        <f t="shared" si="2"/>
        <v>0</v>
      </c>
      <c r="AN20" s="23">
        <f t="shared" si="3"/>
        <v>0</v>
      </c>
      <c r="AO20" s="23">
        <f t="shared" si="4"/>
        <v>0</v>
      </c>
      <c r="AR20" s="401"/>
      <c r="AS20" s="353"/>
      <c r="AT20" s="404"/>
      <c r="AU20" s="535"/>
      <c r="AV20" s="389"/>
      <c r="AW20" s="390"/>
      <c r="AX20" s="391"/>
      <c r="AY20" s="339"/>
      <c r="AZ20" s="337"/>
      <c r="BA20" s="339"/>
      <c r="BB20" s="387"/>
      <c r="BC20" s="601"/>
      <c r="BD20" s="388"/>
      <c r="BE20" s="364"/>
      <c r="BF20" s="307"/>
      <c r="CA20" s="78" t="str">
        <f t="shared" si="5"/>
        <v/>
      </c>
      <c r="CB20" s="79">
        <f t="shared" si="6"/>
        <v>0</v>
      </c>
      <c r="CC20" s="79">
        <f t="shared" si="7"/>
        <v>0</v>
      </c>
      <c r="CD20" s="77">
        <f>IF(ISERROR(VLOOKUP($CA20,【9月】月集計表!$CA:$CC,2,FALSE))=TRUE,0,VLOOKUP($CA20,【9月】月集計表!$CA:$CC,2,FALSE))</f>
        <v>0</v>
      </c>
      <c r="CE20" s="77">
        <f>IF(ISERROR(VLOOKUP($CA20,【9月】月集計表!$CA:$CC,3,FALSE))=TRUE,0,VLOOKUP($CA20,【9月】月集計表!$CA:$CC,3,FALSE))</f>
        <v>0</v>
      </c>
    </row>
    <row r="21" spans="1:83" ht="16.5" customHeight="1">
      <c r="A21" s="465"/>
      <c r="B21" s="145"/>
      <c r="C21" s="20">
        <v>11</v>
      </c>
      <c r="D21" s="24"/>
      <c r="E21" s="14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1"/>
        <v>0</v>
      </c>
      <c r="AM21" s="23">
        <f t="shared" si="2"/>
        <v>0</v>
      </c>
      <c r="AN21" s="23">
        <f t="shared" si="3"/>
        <v>0</v>
      </c>
      <c r="AO21" s="23">
        <f t="shared" si="4"/>
        <v>0</v>
      </c>
      <c r="AR21" s="401"/>
      <c r="AS21" s="331" t="str">
        <f ca="1">IF(AS19="","",IFERROR(INDEX(INDIRECT("$B$" &amp; AS19+11 &amp;  ":$F$31"),MATCH("FW1",INDIRECT("$B$" &amp; AS19+11 &amp; ":$B$31"),0),2),""))</f>
        <v/>
      </c>
      <c r="AT21" s="333"/>
      <c r="AU21" s="378" t="str">
        <f ca="1">IF(AS19="","",IFERROR(INDEX(INDIRECT("$B$" &amp; AS19+11 &amp;  ":$F$31"),MATCH("FW1",INDIRECT("$B$" &amp; AS19+11 &amp; ":$B$31"),0),5),""))</f>
        <v/>
      </c>
      <c r="AV21" s="387"/>
      <c r="AW21" s="390">
        <f t="shared" ref="AW21" si="8">IF($BM$12*90000&lt;=AV21,$BM$12*90000,AV21)</f>
        <v>0</v>
      </c>
      <c r="AX21" s="391"/>
      <c r="AY21" s="339">
        <f>IF(10000&lt;=AX21,10000,AX21)</f>
        <v>0</v>
      </c>
      <c r="AZ21" s="337"/>
      <c r="BA21" s="339">
        <f>IF(20000&lt;=AZ21,20000,AZ21)</f>
        <v>0</v>
      </c>
      <c r="BB21" s="387"/>
      <c r="BC21" s="601"/>
      <c r="BD21" s="388"/>
      <c r="BE21" s="364"/>
      <c r="BF21" s="307"/>
      <c r="CA21" s="78" t="str">
        <f t="shared" si="5"/>
        <v/>
      </c>
      <c r="CB21" s="79">
        <f t="shared" si="6"/>
        <v>0</v>
      </c>
      <c r="CC21" s="79">
        <f t="shared" si="7"/>
        <v>0</v>
      </c>
      <c r="CD21" s="77">
        <f>IF(ISERROR(VLOOKUP($CA21,【9月】月集計表!$CA:$CC,2,FALSE))=TRUE,0,VLOOKUP($CA21,【9月】月集計表!$CA:$CC,2,FALSE))</f>
        <v>0</v>
      </c>
      <c r="CE21" s="77">
        <f>IF(ISERROR(VLOOKUP($CA21,【9月】月集計表!$CA:$CC,3,FALSE))=TRUE,0,VLOOKUP($CA21,【9月】月集計表!$CA:$CC,3,FALSE))</f>
        <v>0</v>
      </c>
    </row>
    <row r="22" spans="1:83" ht="16.5" customHeight="1">
      <c r="A22" s="465"/>
      <c r="B22" s="145"/>
      <c r="C22" s="20">
        <v>12</v>
      </c>
      <c r="D22" s="24"/>
      <c r="E22" s="14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1"/>
        <v>0</v>
      </c>
      <c r="AM22" s="23">
        <f t="shared" si="2"/>
        <v>0</v>
      </c>
      <c r="AN22" s="23">
        <f t="shared" si="3"/>
        <v>0</v>
      </c>
      <c r="AO22" s="23">
        <f t="shared" si="4"/>
        <v>0</v>
      </c>
      <c r="AR22" s="401"/>
      <c r="AS22" s="331"/>
      <c r="AT22" s="349"/>
      <c r="AU22" s="379"/>
      <c r="AV22" s="389"/>
      <c r="AW22" s="390"/>
      <c r="AX22" s="391"/>
      <c r="AY22" s="339"/>
      <c r="AZ22" s="337"/>
      <c r="BA22" s="339"/>
      <c r="BB22" s="387"/>
      <c r="BC22" s="601"/>
      <c r="BD22" s="388"/>
      <c r="BE22" s="364"/>
      <c r="BF22" s="307"/>
      <c r="CA22" s="78" t="str">
        <f t="shared" si="5"/>
        <v/>
      </c>
      <c r="CB22" s="79">
        <f t="shared" si="6"/>
        <v>0</v>
      </c>
      <c r="CC22" s="79">
        <f t="shared" si="7"/>
        <v>0</v>
      </c>
      <c r="CD22" s="77">
        <f>IF(ISERROR(VLOOKUP($CA22,【9月】月集計表!$CA:$CC,2,FALSE))=TRUE,0,VLOOKUP($CA22,【9月】月集計表!$CA:$CC,2,FALSE))</f>
        <v>0</v>
      </c>
      <c r="CE22" s="77">
        <f>IF(ISERROR(VLOOKUP($CA22,【9月】月集計表!$CA:$CC,3,FALSE))=TRUE,0,VLOOKUP($CA22,【9月】月集計表!$CA:$CC,3,FALSE))</f>
        <v>0</v>
      </c>
    </row>
    <row r="23" spans="1:83" ht="16.5" customHeight="1">
      <c r="A23" s="465"/>
      <c r="B23" s="145"/>
      <c r="C23" s="20">
        <v>13</v>
      </c>
      <c r="D23" s="24"/>
      <c r="E23" s="14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1"/>
        <v>0</v>
      </c>
      <c r="AM23" s="23">
        <f t="shared" si="2"/>
        <v>0</v>
      </c>
      <c r="AN23" s="23">
        <f t="shared" si="3"/>
        <v>0</v>
      </c>
      <c r="AO23" s="23">
        <f t="shared" si="4"/>
        <v>0</v>
      </c>
      <c r="AR23" s="401"/>
      <c r="AS23" s="331" t="str">
        <f ca="1">IF(AS21="","",IFERROR(INDEX(INDIRECT("$B$" &amp; AS21+11 &amp;  ":$F$31"),MATCH("FW1",INDIRECT("$B$" &amp; AS21+11 &amp; ":$B$31"),0),2),""))</f>
        <v/>
      </c>
      <c r="AT23" s="333"/>
      <c r="AU23" s="335" t="str">
        <f ca="1">IF(AS21="","",IFERROR(INDEX(INDIRECT("$B$" &amp; AS21+11 &amp;  ":$F$31"),MATCH("FW1",INDIRECT("$B$" &amp; AS21+11 &amp; ":$B$31"),0),5),""))</f>
        <v/>
      </c>
      <c r="AV23" s="387"/>
      <c r="AW23" s="390">
        <f t="shared" ref="AW23" si="9">IF($BM$12*90000&lt;=AV23,$BM$12*90000,AV23)</f>
        <v>0</v>
      </c>
      <c r="AX23" s="391"/>
      <c r="AY23" s="339">
        <f>IF(10000&lt;=AX23,10000,AX23)</f>
        <v>0</v>
      </c>
      <c r="AZ23" s="337"/>
      <c r="BA23" s="339">
        <f>IF(20000&lt;=AZ23,20000,AZ23)</f>
        <v>0</v>
      </c>
      <c r="BB23" s="387"/>
      <c r="BC23" s="601"/>
      <c r="BD23" s="388"/>
      <c r="BE23" s="364"/>
      <c r="BF23" s="307"/>
      <c r="CA23" s="78" t="str">
        <f t="shared" si="5"/>
        <v/>
      </c>
      <c r="CB23" s="79">
        <f t="shared" si="6"/>
        <v>0</v>
      </c>
      <c r="CC23" s="79">
        <f t="shared" si="7"/>
        <v>0</v>
      </c>
      <c r="CD23" s="77">
        <f>IF(ISERROR(VLOOKUP($CA23,【9月】月集計表!$CA:$CC,2,FALSE))=TRUE,0,VLOOKUP($CA23,【9月】月集計表!$CA:$CC,2,FALSE))</f>
        <v>0</v>
      </c>
      <c r="CE23" s="77">
        <f>IF(ISERROR(VLOOKUP($CA23,【9月】月集計表!$CA:$CC,3,FALSE))=TRUE,0,VLOOKUP($CA23,【9月】月集計表!$CA:$CC,3,FALSE))</f>
        <v>0</v>
      </c>
    </row>
    <row r="24" spans="1:83" ht="16.5" customHeight="1">
      <c r="A24" s="465"/>
      <c r="B24" s="145"/>
      <c r="C24" s="20">
        <v>14</v>
      </c>
      <c r="D24" s="24"/>
      <c r="E24" s="14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1"/>
        <v>0</v>
      </c>
      <c r="AM24" s="23">
        <f t="shared" si="2"/>
        <v>0</v>
      </c>
      <c r="AN24" s="23">
        <f t="shared" si="3"/>
        <v>0</v>
      </c>
      <c r="AO24" s="23">
        <f t="shared" si="4"/>
        <v>0</v>
      </c>
      <c r="AR24" s="401"/>
      <c r="AS24" s="331"/>
      <c r="AT24" s="349"/>
      <c r="AU24" s="535"/>
      <c r="AV24" s="389"/>
      <c r="AW24" s="390"/>
      <c r="AX24" s="391"/>
      <c r="AY24" s="339"/>
      <c r="AZ24" s="337"/>
      <c r="BA24" s="339"/>
      <c r="BB24" s="387"/>
      <c r="BC24" s="601"/>
      <c r="BD24" s="388"/>
      <c r="BE24" s="364"/>
      <c r="BF24" s="307"/>
      <c r="CA24" s="78" t="str">
        <f t="shared" si="5"/>
        <v/>
      </c>
      <c r="CB24" s="79">
        <f t="shared" si="6"/>
        <v>0</v>
      </c>
      <c r="CC24" s="79">
        <f t="shared" si="7"/>
        <v>0</v>
      </c>
      <c r="CD24" s="77">
        <f>IF(ISERROR(VLOOKUP($CA24,【9月】月集計表!$CA:$CC,2,FALSE))=TRUE,0,VLOOKUP($CA24,【9月】月集計表!$CA:$CC,2,FALSE))</f>
        <v>0</v>
      </c>
      <c r="CE24" s="77">
        <f>IF(ISERROR(VLOOKUP($CA24,【9月】月集計表!$CA:$CC,3,FALSE))=TRUE,0,VLOOKUP($CA24,【9月】月集計表!$CA:$CC,3,FALSE))</f>
        <v>0</v>
      </c>
    </row>
    <row r="25" spans="1:83" ht="16.5" customHeight="1">
      <c r="A25" s="465"/>
      <c r="B25" s="145"/>
      <c r="C25" s="20">
        <v>15</v>
      </c>
      <c r="D25" s="24"/>
      <c r="E25" s="14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1"/>
        <v>0</v>
      </c>
      <c r="AM25" s="23">
        <f t="shared" si="2"/>
        <v>0</v>
      </c>
      <c r="AN25" s="23">
        <f t="shared" si="3"/>
        <v>0</v>
      </c>
      <c r="AO25" s="23">
        <f t="shared" si="4"/>
        <v>0</v>
      </c>
      <c r="AR25" s="401"/>
      <c r="AS25" s="331" t="str">
        <f ca="1">IF(AS23="","",IFERROR(INDEX(INDIRECT("$B$" &amp; AS23+11 &amp;  ":$F$31"),MATCH("FW1",INDIRECT("$B$" &amp; AS23+11 &amp; ":$B$31"),0),2),""))</f>
        <v/>
      </c>
      <c r="AT25" s="333"/>
      <c r="AU25" s="335" t="str">
        <f ca="1">IF(AS23="","",IFERROR(INDEX(INDIRECT("$B$" &amp; AS23+11 &amp;  ":$F$31"),MATCH("FW1",INDIRECT("$B$" &amp; AS23+11 &amp; ":$B$31"),0),5),""))</f>
        <v/>
      </c>
      <c r="AV25" s="387"/>
      <c r="AW25" s="390">
        <f t="shared" ref="AW25" si="10">IF($BM$12*90000&lt;=AV25,$BM$12*90000,AV25)</f>
        <v>0</v>
      </c>
      <c r="AX25" s="391"/>
      <c r="AY25" s="339">
        <f>IF(10000&lt;=AX25,10000,AX25)</f>
        <v>0</v>
      </c>
      <c r="AZ25" s="337"/>
      <c r="BA25" s="339">
        <f>IF(20000&lt;=AZ25,20000,AZ25)</f>
        <v>0</v>
      </c>
      <c r="BB25" s="387"/>
      <c r="BC25" s="601"/>
      <c r="BD25" s="388"/>
      <c r="BE25" s="364"/>
      <c r="BF25" s="307"/>
      <c r="CA25" s="78" t="str">
        <f t="shared" si="5"/>
        <v/>
      </c>
      <c r="CB25" s="79">
        <f t="shared" si="6"/>
        <v>0</v>
      </c>
      <c r="CC25" s="79">
        <f t="shared" si="7"/>
        <v>0</v>
      </c>
      <c r="CD25" s="77">
        <f>IF(ISERROR(VLOOKUP($CA25,【9月】月集計表!$CA:$CC,2,FALSE))=TRUE,0,VLOOKUP($CA25,【9月】月集計表!$CA:$CC,2,FALSE))</f>
        <v>0</v>
      </c>
      <c r="CE25" s="77">
        <f>IF(ISERROR(VLOOKUP($CA25,【9月】月集計表!$CA:$CC,3,FALSE))=TRUE,0,VLOOKUP($CA25,【9月】月集計表!$CA:$CC,3,FALSE))</f>
        <v>0</v>
      </c>
    </row>
    <row r="26" spans="1:83" ht="16.5" customHeight="1">
      <c r="A26" s="465"/>
      <c r="B26" s="145"/>
      <c r="C26" s="20">
        <v>16</v>
      </c>
      <c r="D26" s="24"/>
      <c r="E26" s="14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1"/>
        <v>0</v>
      </c>
      <c r="AM26" s="23">
        <f t="shared" si="2"/>
        <v>0</v>
      </c>
      <c r="AN26" s="23">
        <f t="shared" si="3"/>
        <v>0</v>
      </c>
      <c r="AO26" s="23">
        <f t="shared" si="4"/>
        <v>0</v>
      </c>
      <c r="AR26" s="401"/>
      <c r="AS26" s="331"/>
      <c r="AT26" s="349"/>
      <c r="AU26" s="535"/>
      <c r="AV26" s="389"/>
      <c r="AW26" s="390"/>
      <c r="AX26" s="391"/>
      <c r="AY26" s="339"/>
      <c r="AZ26" s="337"/>
      <c r="BA26" s="339"/>
      <c r="BB26" s="387"/>
      <c r="BC26" s="601"/>
      <c r="BD26" s="388"/>
      <c r="BE26" s="364"/>
      <c r="BF26" s="307"/>
      <c r="CA26" s="78" t="str">
        <f t="shared" si="5"/>
        <v/>
      </c>
      <c r="CB26" s="79">
        <f t="shared" si="6"/>
        <v>0</v>
      </c>
      <c r="CC26" s="79">
        <f t="shared" si="7"/>
        <v>0</v>
      </c>
      <c r="CD26" s="77">
        <f>IF(ISERROR(VLOOKUP($CA26,【9月】月集計表!$CA:$CC,2,FALSE))=TRUE,0,VLOOKUP($CA26,【9月】月集計表!$CA:$CC,2,FALSE))</f>
        <v>0</v>
      </c>
      <c r="CE26" s="77">
        <f>IF(ISERROR(VLOOKUP($CA26,【9月】月集計表!$CA:$CC,3,FALSE))=TRUE,0,VLOOKUP($CA26,【9月】月集計表!$CA:$CC,3,FALSE))</f>
        <v>0</v>
      </c>
    </row>
    <row r="27" spans="1:83" ht="16.5" customHeight="1">
      <c r="A27" s="465"/>
      <c r="B27" s="145"/>
      <c r="C27" s="20">
        <v>17</v>
      </c>
      <c r="D27" s="24"/>
      <c r="E27" s="14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1"/>
        <v>0</v>
      </c>
      <c r="AM27" s="23">
        <f t="shared" si="2"/>
        <v>0</v>
      </c>
      <c r="AN27" s="23">
        <f t="shared" si="3"/>
        <v>0</v>
      </c>
      <c r="AO27" s="23">
        <f t="shared" si="4"/>
        <v>0</v>
      </c>
      <c r="AR27" s="401"/>
      <c r="AS27" s="331" t="str">
        <f ca="1">IF(AS25="","",IFERROR(INDEX(INDIRECT("$B$" &amp; AS25+11 &amp;  ":$F$31"),MATCH("FW1",INDIRECT("$B$" &amp; AS25+11 &amp; ":$B$31"),0),2),""))</f>
        <v/>
      </c>
      <c r="AT27" s="333"/>
      <c r="AU27" s="335" t="str">
        <f ca="1">IF(AS25="","",IFERROR(INDEX(INDIRECT("$B$" &amp; AS25+11 &amp;  ":$F$31"),MATCH("FW1",INDIRECT("$B$" &amp; AS25+11 &amp; ":$B$31"),0),5),""))</f>
        <v/>
      </c>
      <c r="AV27" s="387"/>
      <c r="AW27" s="390">
        <f t="shared" ref="AW27" si="11">IF($BM$12*90000&lt;=AV27,$BM$12*90000,AV27)</f>
        <v>0</v>
      </c>
      <c r="AX27" s="391"/>
      <c r="AY27" s="339">
        <f>IF(10000&lt;=AX27,10000,AX27)</f>
        <v>0</v>
      </c>
      <c r="AZ27" s="337"/>
      <c r="BA27" s="339">
        <f>IF(20000&lt;=AZ27,20000,AZ27)</f>
        <v>0</v>
      </c>
      <c r="BB27" s="387"/>
      <c r="BC27" s="601"/>
      <c r="BD27" s="388"/>
      <c r="BE27" s="364"/>
      <c r="BF27" s="307"/>
      <c r="CA27" s="78" t="str">
        <f t="shared" si="5"/>
        <v/>
      </c>
      <c r="CB27" s="79">
        <f t="shared" si="6"/>
        <v>0</v>
      </c>
      <c r="CC27" s="79">
        <f t="shared" si="7"/>
        <v>0</v>
      </c>
      <c r="CD27" s="77">
        <f>IF(ISERROR(VLOOKUP($CA27,【9月】月集計表!$CA:$CC,2,FALSE))=TRUE,0,VLOOKUP($CA27,【9月】月集計表!$CA:$CC,2,FALSE))</f>
        <v>0</v>
      </c>
      <c r="CE27" s="77">
        <f>IF(ISERROR(VLOOKUP($CA27,【9月】月集計表!$CA:$CC,3,FALSE))=TRUE,0,VLOOKUP($CA27,【9月】月集計表!$CA:$CC,3,FALSE))</f>
        <v>0</v>
      </c>
    </row>
    <row r="28" spans="1:83" ht="16.5" customHeight="1" thickBot="1">
      <c r="A28" s="465"/>
      <c r="B28" s="145"/>
      <c r="C28" s="20">
        <v>18</v>
      </c>
      <c r="D28" s="24"/>
      <c r="E28" s="14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1"/>
        <v>0</v>
      </c>
      <c r="AM28" s="23">
        <f t="shared" si="2"/>
        <v>0</v>
      </c>
      <c r="AN28" s="23">
        <f t="shared" si="3"/>
        <v>0</v>
      </c>
      <c r="AO28" s="23">
        <f t="shared" si="4"/>
        <v>0</v>
      </c>
      <c r="AR28" s="402"/>
      <c r="AS28" s="332"/>
      <c r="AT28" s="334"/>
      <c r="AU28" s="534"/>
      <c r="AV28" s="406"/>
      <c r="AW28" s="392"/>
      <c r="AX28" s="393"/>
      <c r="AY28" s="340"/>
      <c r="AZ28" s="374"/>
      <c r="BA28" s="340"/>
      <c r="BB28" s="394"/>
      <c r="BC28" s="602"/>
      <c r="BD28" s="395"/>
      <c r="BE28" s="365"/>
      <c r="BF28" s="308"/>
      <c r="CA28" s="78" t="str">
        <f t="shared" si="5"/>
        <v/>
      </c>
      <c r="CB28" s="79">
        <f t="shared" si="6"/>
        <v>0</v>
      </c>
      <c r="CC28" s="79">
        <f t="shared" si="7"/>
        <v>0</v>
      </c>
      <c r="CD28" s="77">
        <f>IF(ISERROR(VLOOKUP($CA28,【9月】月集計表!$CA:$CC,2,FALSE))=TRUE,0,VLOOKUP($CA28,【9月】月集計表!$CA:$CC,2,FALSE))</f>
        <v>0</v>
      </c>
      <c r="CE28" s="77">
        <f>IF(ISERROR(VLOOKUP($CA28,【9月】月集計表!$CA:$CC,3,FALSE))=TRUE,0,VLOOKUP($CA28,【9月】月集計表!$CA:$CC,3,FALSE))</f>
        <v>0</v>
      </c>
    </row>
    <row r="29" spans="1:83" ht="16.5" customHeight="1">
      <c r="A29" s="465"/>
      <c r="B29" s="145"/>
      <c r="C29" s="20">
        <v>19</v>
      </c>
      <c r="D29" s="24"/>
      <c r="E29" s="14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1"/>
        <v>0</v>
      </c>
      <c r="AM29" s="23">
        <f t="shared" si="2"/>
        <v>0</v>
      </c>
      <c r="AN29" s="23">
        <f t="shared" si="3"/>
        <v>0</v>
      </c>
      <c r="AO29" s="23">
        <f t="shared" si="4"/>
        <v>0</v>
      </c>
      <c r="AR29" s="400" t="s">
        <v>135</v>
      </c>
      <c r="AS29" s="352" t="str">
        <f>IFERROR(INDEX($B$11:$F$31,MATCH("FW2",$B$11:$B$31,0),2),"")</f>
        <v/>
      </c>
      <c r="AT29" s="403"/>
      <c r="AU29" s="405" t="str">
        <f>IFERROR(INDEX($B$11:$F$31,MATCH("FW2",$B$11:$B$31,0),5),"")</f>
        <v/>
      </c>
      <c r="AV29" s="384"/>
      <c r="AW29" s="386">
        <f>IF(90000&lt;=AV29,90000,AV29)</f>
        <v>0</v>
      </c>
      <c r="AX29" s="384"/>
      <c r="AY29" s="380">
        <f>IF(10000&lt;=AX29,10000,AX29)</f>
        <v>0</v>
      </c>
      <c r="AZ29" s="381"/>
      <c r="BA29" s="382"/>
      <c r="BB29" s="381"/>
      <c r="BC29" s="385"/>
      <c r="BD29" s="375"/>
      <c r="BE29" s="376"/>
      <c r="BF29" s="377"/>
      <c r="CA29" s="78" t="str">
        <f t="shared" si="5"/>
        <v/>
      </c>
      <c r="CB29" s="79">
        <f t="shared" si="6"/>
        <v>0</v>
      </c>
      <c r="CC29" s="79">
        <f t="shared" si="7"/>
        <v>0</v>
      </c>
      <c r="CD29" s="77">
        <f>IF(ISERROR(VLOOKUP($CA29,【9月】月集計表!$CA:$CC,2,FALSE))=TRUE,0,VLOOKUP($CA29,【9月】月集計表!$CA:$CC,2,FALSE))</f>
        <v>0</v>
      </c>
      <c r="CE29" s="77">
        <f>IF(ISERROR(VLOOKUP($CA29,【9月】月集計表!$CA:$CC,3,FALSE))=TRUE,0,VLOOKUP($CA29,【9月】月集計表!$CA:$CC,3,FALSE))</f>
        <v>0</v>
      </c>
    </row>
    <row r="30" spans="1:83" ht="16.5" customHeight="1" thickBot="1">
      <c r="A30" s="465"/>
      <c r="B30" s="146"/>
      <c r="C30" s="20">
        <v>20</v>
      </c>
      <c r="D30" s="63"/>
      <c r="E30" s="14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2"/>
        <v>0</v>
      </c>
      <c r="AN30" s="28">
        <f t="shared" si="3"/>
        <v>0</v>
      </c>
      <c r="AO30" s="28">
        <f t="shared" si="4"/>
        <v>0</v>
      </c>
      <c r="AR30" s="401"/>
      <c r="AS30" s="353"/>
      <c r="AT30" s="404"/>
      <c r="AU30" s="535"/>
      <c r="AV30" s="351"/>
      <c r="AW30" s="339"/>
      <c r="AX30" s="337"/>
      <c r="AY30" s="339"/>
      <c r="AZ30" s="341"/>
      <c r="BA30" s="343"/>
      <c r="BB30" s="341"/>
      <c r="BC30" s="345"/>
      <c r="BD30" s="372"/>
      <c r="BE30" s="364"/>
      <c r="BF30" s="307"/>
      <c r="CA30" s="78" t="str">
        <f t="shared" si="5"/>
        <v/>
      </c>
      <c r="CB30" s="79">
        <f t="shared" si="6"/>
        <v>0</v>
      </c>
      <c r="CC30" s="79">
        <f t="shared" si="7"/>
        <v>0</v>
      </c>
      <c r="CD30" s="77">
        <f>IF(ISERROR(VLOOKUP($CA30,【9月】月集計表!$CA:$CC,2,FALSE))=TRUE,0,VLOOKUP($CA30,【9月】月集計表!$CA:$CC,2,FALSE))</f>
        <v>0</v>
      </c>
      <c r="CE30" s="77">
        <f>IF(ISERROR(VLOOKUP($CA30,【9月】月集計表!$CA:$CC,3,FALSE))=TRUE,0,VLOOKUP($CA30,【9月】月集計表!$CA:$CC,3,FALSE))</f>
        <v>0</v>
      </c>
    </row>
    <row r="31" spans="1:83" ht="16.5" customHeight="1" thickBot="1">
      <c r="A31" s="466"/>
      <c r="B31" s="513" t="s">
        <v>32</v>
      </c>
      <c r="C31" s="514"/>
      <c r="D31" s="514"/>
      <c r="E31" s="514"/>
      <c r="F31" s="515"/>
      <c r="G31" s="141">
        <f>COUNTA(G11:G30)-COUNTIF(G11:G30,"外")-COUNTIF(G11:G30,"休")-COUNTIF(G11:G30,"集")</f>
        <v>0</v>
      </c>
      <c r="H31" s="141">
        <f t="shared" ref="H31:AK31" si="12">COUNTA(H11:H30)-COUNTIF(H11:H30,"外")-COUNTIF(H11:H30,"休")-COUNTIF(H11:H30,"集")</f>
        <v>0</v>
      </c>
      <c r="I31" s="141">
        <f t="shared" si="12"/>
        <v>0</v>
      </c>
      <c r="J31" s="141">
        <f t="shared" si="12"/>
        <v>0</v>
      </c>
      <c r="K31" s="141">
        <f t="shared" si="12"/>
        <v>0</v>
      </c>
      <c r="L31" s="141">
        <f t="shared" si="12"/>
        <v>0</v>
      </c>
      <c r="M31" s="141">
        <f t="shared" si="12"/>
        <v>0</v>
      </c>
      <c r="N31" s="141">
        <f t="shared" si="12"/>
        <v>0</v>
      </c>
      <c r="O31" s="141">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2">
        <f t="shared" si="12"/>
        <v>0</v>
      </c>
      <c r="AL31" s="75"/>
      <c r="AR31" s="401"/>
      <c r="AS31" s="331" t="str">
        <f ca="1">IF(AS29="","",IFERROR(INDEX(INDIRECT("$B$" &amp; AS29+11 &amp;  ":$F$31"),MATCH("FW2",INDIRECT("$B$" &amp; AS29+11 &amp; ":$B$31"),0),2),""))</f>
        <v/>
      </c>
      <c r="AT31" s="333"/>
      <c r="AU31" s="378" t="str">
        <f ca="1">IF(AS29="","",IFERROR(INDEX(INDIRECT("$B$" &amp; AS29+11 &amp;  ":$F$31"),MATCH("FW2",INDIRECT("$B$" &amp; AS29+11 &amp; ":$B$31"),0),5),""))</f>
        <v/>
      </c>
      <c r="AV31" s="337"/>
      <c r="AW31" s="339">
        <f>IF(90000&lt;=AV31,90000,AV31)</f>
        <v>0</v>
      </c>
      <c r="AX31" s="337"/>
      <c r="AY31" s="339">
        <f>IF(10000&lt;=AX31,10000,AX31)</f>
        <v>0</v>
      </c>
      <c r="AZ31" s="341"/>
      <c r="BA31" s="343"/>
      <c r="BB31" s="341"/>
      <c r="BC31" s="345"/>
      <c r="BD31" s="372"/>
      <c r="BE31" s="364"/>
      <c r="BF31" s="307"/>
    </row>
    <row r="32" spans="1:83" ht="18" customHeight="1" thickBot="1">
      <c r="A32" s="516" t="s">
        <v>33</v>
      </c>
      <c r="B32" s="514"/>
      <c r="C32" s="514"/>
      <c r="D32" s="514"/>
      <c r="E32" s="514"/>
      <c r="F32" s="515"/>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2">
        <f t="shared" si="13"/>
        <v>0</v>
      </c>
      <c r="AL32" s="75"/>
      <c r="AP32" s="13"/>
      <c r="AQ32" s="13"/>
      <c r="AR32" s="401"/>
      <c r="AS32" s="331"/>
      <c r="AT32" s="349"/>
      <c r="AU32" s="379"/>
      <c r="AV32" s="351"/>
      <c r="AW32" s="339"/>
      <c r="AX32" s="337"/>
      <c r="AY32" s="339"/>
      <c r="AZ32" s="341"/>
      <c r="BA32" s="343"/>
      <c r="BB32" s="341"/>
      <c r="BC32" s="345"/>
      <c r="BD32" s="372"/>
      <c r="BE32" s="364"/>
      <c r="BF32" s="307"/>
    </row>
    <row r="33" spans="1:83" ht="16.5" customHeight="1" thickBot="1">
      <c r="A33" s="516" t="s">
        <v>34</v>
      </c>
      <c r="B33" s="514"/>
      <c r="C33" s="514"/>
      <c r="D33" s="514"/>
      <c r="E33" s="514"/>
      <c r="F33" s="515"/>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401"/>
      <c r="AS33" s="331" t="str">
        <f ca="1">IF(AS31="","",IFERROR(INDEX(INDIRECT("$B$" &amp; AS31+11 &amp;  ":$F$31"),MATCH("FW2",INDIRECT("$B$" &amp; AS31+11 &amp; ":$B$31"),0),2),""))</f>
        <v/>
      </c>
      <c r="AT33" s="333"/>
      <c r="AU33" s="335" t="str">
        <f ca="1">IF(AS31="","",IFERROR(INDEX(INDIRECT("$B$" &amp; AS31+11 &amp;  ":$F$31"),MATCH("FW2",INDIRECT("$B$" &amp; AS31+11 &amp; ":$B$31"),0),5),""))</f>
        <v/>
      </c>
      <c r="AV33" s="337"/>
      <c r="AW33" s="339">
        <f>IF(90000&lt;=AV33,90000,AV33)</f>
        <v>0</v>
      </c>
      <c r="AX33" s="337"/>
      <c r="AY33" s="339">
        <f>IF(10000&lt;=AX33,10000,AX33)</f>
        <v>0</v>
      </c>
      <c r="AZ33" s="341"/>
      <c r="BA33" s="343"/>
      <c r="BB33" s="341"/>
      <c r="BC33" s="345"/>
      <c r="BD33" s="372"/>
      <c r="BE33" s="364"/>
      <c r="BF33" s="307"/>
    </row>
    <row r="34" spans="1:83" ht="16.5" customHeight="1" thickBot="1">
      <c r="AO34" s="35"/>
      <c r="AP34" s="13"/>
      <c r="AQ34" s="13"/>
      <c r="AR34" s="401"/>
      <c r="AS34" s="331"/>
      <c r="AT34" s="349"/>
      <c r="AU34" s="535"/>
      <c r="AV34" s="351"/>
      <c r="AW34" s="339"/>
      <c r="AX34" s="337"/>
      <c r="AY34" s="339"/>
      <c r="AZ34" s="341"/>
      <c r="BA34" s="343"/>
      <c r="BB34" s="341"/>
      <c r="BC34" s="345"/>
      <c r="BD34" s="372"/>
      <c r="BE34" s="364"/>
      <c r="BF34" s="307"/>
      <c r="CA34" s="4"/>
      <c r="CB34" s="4"/>
      <c r="CC34" s="4"/>
      <c r="CD34" s="4"/>
      <c r="CE34" s="4"/>
    </row>
    <row r="35" spans="1:83" ht="20.100000000000001" customHeight="1">
      <c r="A35" s="454" t="s">
        <v>4</v>
      </c>
      <c r="B35" s="455"/>
      <c r="C35" s="473" t="s">
        <v>5</v>
      </c>
      <c r="D35" s="435"/>
      <c r="E35" s="511" t="s">
        <v>110</v>
      </c>
      <c r="F35" s="459" t="s">
        <v>7</v>
      </c>
      <c r="G35" s="477" t="s">
        <v>35</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9"/>
      <c r="AL35" s="36" t="s">
        <v>36</v>
      </c>
      <c r="AM35" s="37" t="s">
        <v>37</v>
      </c>
      <c r="AN35" s="37" t="s">
        <v>38</v>
      </c>
      <c r="AO35" s="38" t="s">
        <v>39</v>
      </c>
      <c r="AR35" s="401"/>
      <c r="AS35" s="331" t="str">
        <f ca="1">IF(AS33="","",IFERROR(INDEX(INDIRECT("$B$" &amp; AS33+11 &amp;  ":$F$31"),MATCH("FW2",INDIRECT("$B$" &amp; AS33+11 &amp; ":$B$31"),0),2),""))</f>
        <v/>
      </c>
      <c r="AT35" s="333"/>
      <c r="AU35" s="335" t="str">
        <f ca="1">IF(AS33="","",IFERROR(INDEX(INDIRECT("$B$" &amp; AS33+11 &amp;  ":$F$31"),MATCH("FW2",INDIRECT("$B$" &amp; AS33+11 &amp; ":$B$31"),0),5),""))</f>
        <v/>
      </c>
      <c r="AV35" s="337"/>
      <c r="AW35" s="339">
        <f>IF(90000&lt;=AV35,90000,AV35)</f>
        <v>0</v>
      </c>
      <c r="AX35" s="337"/>
      <c r="AY35" s="339">
        <f>IF(10000&lt;=AX35,10000,AX35)</f>
        <v>0</v>
      </c>
      <c r="AZ35" s="341"/>
      <c r="BA35" s="343"/>
      <c r="BB35" s="341"/>
      <c r="BC35" s="345"/>
      <c r="BD35" s="372"/>
      <c r="BE35" s="364"/>
      <c r="BF35" s="307"/>
      <c r="CA35" s="4"/>
      <c r="CB35" s="4"/>
      <c r="CC35" s="4"/>
      <c r="CD35" s="4"/>
      <c r="CE35" s="4"/>
    </row>
    <row r="36" spans="1:83" ht="20.100000000000001" customHeight="1">
      <c r="A36" s="471"/>
      <c r="B36" s="472"/>
      <c r="C36" s="474"/>
      <c r="D36" s="475"/>
      <c r="E36" s="512"/>
      <c r="F36" s="476"/>
      <c r="G36" s="39">
        <f>日付!B9</f>
        <v>44835</v>
      </c>
      <c r="H36" s="39">
        <f>日付!C9</f>
        <v>44836</v>
      </c>
      <c r="I36" s="39">
        <f>日付!D9</f>
        <v>44837</v>
      </c>
      <c r="J36" s="39">
        <f>日付!E9</f>
        <v>44838</v>
      </c>
      <c r="K36" s="39">
        <f>日付!F9</f>
        <v>44839</v>
      </c>
      <c r="L36" s="39">
        <f>日付!G9</f>
        <v>44840</v>
      </c>
      <c r="M36" s="39">
        <f>日付!H9</f>
        <v>44841</v>
      </c>
      <c r="N36" s="39">
        <f>日付!I9</f>
        <v>44842</v>
      </c>
      <c r="O36" s="39">
        <f>日付!J9</f>
        <v>44843</v>
      </c>
      <c r="P36" s="39">
        <f>日付!K9</f>
        <v>44844</v>
      </c>
      <c r="Q36" s="39">
        <f>日付!L9</f>
        <v>44845</v>
      </c>
      <c r="R36" s="39">
        <f>日付!M9</f>
        <v>44846</v>
      </c>
      <c r="S36" s="39">
        <f>日付!N9</f>
        <v>44847</v>
      </c>
      <c r="T36" s="39">
        <f>日付!O9</f>
        <v>44848</v>
      </c>
      <c r="U36" s="39">
        <f>日付!P9</f>
        <v>44849</v>
      </c>
      <c r="V36" s="39">
        <f>日付!Q9</f>
        <v>44850</v>
      </c>
      <c r="W36" s="39">
        <f>日付!R9</f>
        <v>44851</v>
      </c>
      <c r="X36" s="39">
        <f>日付!S9</f>
        <v>44852</v>
      </c>
      <c r="Y36" s="39">
        <f>日付!T9</f>
        <v>44853</v>
      </c>
      <c r="Z36" s="39">
        <f>日付!U9</f>
        <v>44854</v>
      </c>
      <c r="AA36" s="39">
        <f>日付!V9</f>
        <v>44855</v>
      </c>
      <c r="AB36" s="39">
        <f>日付!W9</f>
        <v>44856</v>
      </c>
      <c r="AC36" s="39">
        <f>日付!X9</f>
        <v>44857</v>
      </c>
      <c r="AD36" s="39">
        <f>日付!Y9</f>
        <v>44858</v>
      </c>
      <c r="AE36" s="39">
        <f>日付!Z9</f>
        <v>44859</v>
      </c>
      <c r="AF36" s="39">
        <f>日付!AA9</f>
        <v>44860</v>
      </c>
      <c r="AG36" s="39">
        <f>日付!AB9</f>
        <v>44861</v>
      </c>
      <c r="AH36" s="39">
        <f>日付!AC9</f>
        <v>44862</v>
      </c>
      <c r="AI36" s="39">
        <f>日付!AD9</f>
        <v>44863</v>
      </c>
      <c r="AJ36" s="39">
        <f>日付!AE9</f>
        <v>44864</v>
      </c>
      <c r="AK36" s="39">
        <f>日付!AF9</f>
        <v>44865</v>
      </c>
      <c r="AL36" s="480" t="s">
        <v>40</v>
      </c>
      <c r="AM36" s="492" t="s">
        <v>41</v>
      </c>
      <c r="AN36" s="518">
        <f>COUNTIF($G$32:$AK$32,1)+COUNTIF($G$32:$AK$32,2)+COUNTIF($G$32:$AK$32,3)</f>
        <v>0</v>
      </c>
      <c r="AO36" s="521">
        <f>AN36+【9月】月集計表!AO36</f>
        <v>0</v>
      </c>
      <c r="AR36" s="401"/>
      <c r="AS36" s="331"/>
      <c r="AT36" s="349"/>
      <c r="AU36" s="535"/>
      <c r="AV36" s="351"/>
      <c r="AW36" s="339"/>
      <c r="AX36" s="337"/>
      <c r="AY36" s="339"/>
      <c r="AZ36" s="341"/>
      <c r="BA36" s="343"/>
      <c r="BB36" s="341"/>
      <c r="BC36" s="345"/>
      <c r="BD36" s="372"/>
      <c r="BE36" s="364"/>
      <c r="BF36" s="307"/>
      <c r="CA36" s="4"/>
      <c r="CB36" s="4"/>
      <c r="CC36" s="4"/>
      <c r="CD36" s="4"/>
      <c r="CE36" s="4"/>
    </row>
    <row r="37" spans="1:83" ht="16.5" customHeight="1">
      <c r="A37" s="464" t="s">
        <v>42</v>
      </c>
      <c r="B37" s="524"/>
      <c r="C37" s="528">
        <v>1</v>
      </c>
      <c r="D37" s="529"/>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81"/>
      <c r="AM37" s="493"/>
      <c r="AN37" s="519"/>
      <c r="AO37" s="522"/>
      <c r="AR37" s="401"/>
      <c r="AS37" s="331" t="str">
        <f ca="1">IF(AS35="","",IFERROR(INDEX(INDIRECT("$B$" &amp; AS35+11 &amp;  ":$F$31"),MATCH("FW2",INDIRECT("$B$" &amp; AS35+11 &amp; ":$B$31"),0),2),""))</f>
        <v/>
      </c>
      <c r="AT37" s="333"/>
      <c r="AU37" s="335" t="str">
        <f ca="1">IF(AS35="","",IFERROR(INDEX(INDIRECT("$B$" &amp; AS35+11 &amp;  ":$F$31"),MATCH("FW2",INDIRECT("$B$" &amp; AS35+11 &amp; ":$B$31"),0),5),""))</f>
        <v/>
      </c>
      <c r="AV37" s="337"/>
      <c r="AW37" s="339">
        <f>IF(90000&lt;=AV37,90000,AV37)</f>
        <v>0</v>
      </c>
      <c r="AX37" s="337"/>
      <c r="AY37" s="339">
        <f>IF(10000&lt;=AX37,10000,AX37)</f>
        <v>0</v>
      </c>
      <c r="AZ37" s="341"/>
      <c r="BA37" s="343"/>
      <c r="BB37" s="341"/>
      <c r="BC37" s="345"/>
      <c r="BD37" s="372"/>
      <c r="BE37" s="364"/>
      <c r="BF37" s="307"/>
      <c r="CA37" s="4"/>
      <c r="CB37" s="4"/>
      <c r="CC37" s="4"/>
      <c r="CD37" s="4"/>
      <c r="CE37" s="4"/>
    </row>
    <row r="38" spans="1:83" ht="16.5" customHeight="1" thickBot="1">
      <c r="A38" s="465"/>
      <c r="B38" s="525"/>
      <c r="C38" s="483">
        <v>2</v>
      </c>
      <c r="D38" s="484"/>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81"/>
      <c r="AM38" s="517"/>
      <c r="AN38" s="520"/>
      <c r="AO38" s="523"/>
      <c r="AR38" s="402"/>
      <c r="AS38" s="332"/>
      <c r="AT38" s="334"/>
      <c r="AU38" s="534"/>
      <c r="AV38" s="338"/>
      <c r="AW38" s="340"/>
      <c r="AX38" s="374"/>
      <c r="AY38" s="340"/>
      <c r="AZ38" s="342"/>
      <c r="BA38" s="344"/>
      <c r="BB38" s="342"/>
      <c r="BC38" s="347"/>
      <c r="BD38" s="373"/>
      <c r="BE38" s="365"/>
      <c r="BF38" s="308"/>
      <c r="CA38" s="4"/>
      <c r="CB38" s="4"/>
      <c r="CC38" s="4"/>
      <c r="CD38" s="4"/>
      <c r="CE38" s="4"/>
    </row>
    <row r="39" spans="1:83" ht="16.5" customHeight="1">
      <c r="A39" s="465"/>
      <c r="B39" s="525"/>
      <c r="C39" s="483">
        <v>3</v>
      </c>
      <c r="D39" s="484"/>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81"/>
      <c r="AM39" s="492" t="s">
        <v>44</v>
      </c>
      <c r="AN39" s="518">
        <f>COUNTIF($G$32:$AK$32,2)+COUNTIF($G$32:$AK$32,3)</f>
        <v>0</v>
      </c>
      <c r="AO39" s="521">
        <f>AN39+【9月】月集計表!AO39</f>
        <v>0</v>
      </c>
      <c r="AR39" s="400" t="s">
        <v>136</v>
      </c>
      <c r="AS39" s="352" t="str">
        <f>IFERROR(INDEX($B$11:$F$31,MATCH("FW3",$B$11:$B$31,0),2),"")</f>
        <v/>
      </c>
      <c r="AT39" s="403"/>
      <c r="AU39" s="405" t="str">
        <f>IFERROR(INDEX($B$11:$F$31,MATCH("FW3",$B$11:$B$31,0),5),"")</f>
        <v/>
      </c>
      <c r="AV39" s="384"/>
      <c r="AW39" s="380">
        <f>IF(90000&lt;=AV39,90000,AV39)</f>
        <v>0</v>
      </c>
      <c r="AX39" s="384"/>
      <c r="AY39" s="380">
        <f>IF(10000&lt;=AX39,10000,AX39)</f>
        <v>0</v>
      </c>
      <c r="AZ39" s="381"/>
      <c r="BA39" s="382"/>
      <c r="BB39" s="381"/>
      <c r="BC39" s="383"/>
      <c r="BD39" s="375"/>
      <c r="BE39" s="376"/>
      <c r="BF39" s="377"/>
      <c r="CA39" s="4"/>
      <c r="CB39" s="4"/>
      <c r="CC39" s="4"/>
      <c r="CD39" s="4"/>
      <c r="CE39" s="4"/>
    </row>
    <row r="40" spans="1:83" ht="16.5" customHeight="1">
      <c r="A40" s="465"/>
      <c r="B40" s="525"/>
      <c r="C40" s="483">
        <v>4</v>
      </c>
      <c r="D40" s="484"/>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81"/>
      <c r="AM40" s="493"/>
      <c r="AN40" s="519"/>
      <c r="AO40" s="538"/>
      <c r="AR40" s="401"/>
      <c r="AS40" s="353"/>
      <c r="AT40" s="404"/>
      <c r="AU40" s="535"/>
      <c r="AV40" s="351"/>
      <c r="AW40" s="339"/>
      <c r="AX40" s="337"/>
      <c r="AY40" s="339"/>
      <c r="AZ40" s="341"/>
      <c r="BA40" s="343"/>
      <c r="BB40" s="341"/>
      <c r="BC40" s="345"/>
      <c r="BD40" s="372"/>
      <c r="BE40" s="364"/>
      <c r="BF40" s="307"/>
      <c r="CA40" s="4"/>
      <c r="CB40" s="4"/>
      <c r="CC40" s="4"/>
      <c r="CD40" s="4"/>
      <c r="CE40" s="4"/>
    </row>
    <row r="41" spans="1:83" ht="16.5" customHeight="1">
      <c r="A41" s="465"/>
      <c r="B41" s="525"/>
      <c r="C41" s="483">
        <v>5</v>
      </c>
      <c r="D41" s="484"/>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81"/>
      <c r="AM41" s="517"/>
      <c r="AN41" s="520"/>
      <c r="AO41" s="539"/>
      <c r="AR41" s="401"/>
      <c r="AS41" s="331" t="str">
        <f ca="1">IF(AS39="","",IFERROR(INDEX(INDIRECT("$B$" &amp; AS39+11 &amp;  ":$F$31"),MATCH("FW3",INDIRECT("$B$" &amp; AS39+11 &amp; ":$B$31"),0),2),""))</f>
        <v/>
      </c>
      <c r="AT41" s="333"/>
      <c r="AU41" s="378" t="str">
        <f ca="1">IF(AS39="","",IFERROR(INDEX(INDIRECT("$B$" &amp; AS39+11 &amp;  ":$F$31"),MATCH("FW3",INDIRECT("$B$" &amp; AS39+11 &amp; ":$B$31"),0),5),""))</f>
        <v/>
      </c>
      <c r="AV41" s="337"/>
      <c r="AW41" s="339">
        <f>IF(90000&lt;=AV41,90000,AV41)</f>
        <v>0</v>
      </c>
      <c r="AX41" s="337"/>
      <c r="AY41" s="339">
        <f>IF(10000&lt;=AX41,10000,AX41)</f>
        <v>0</v>
      </c>
      <c r="AZ41" s="341"/>
      <c r="BA41" s="343"/>
      <c r="BB41" s="341"/>
      <c r="BC41" s="345"/>
      <c r="BD41" s="372"/>
      <c r="BE41" s="364"/>
      <c r="BF41" s="307"/>
      <c r="CA41" s="4"/>
      <c r="CB41" s="4"/>
      <c r="CC41" s="4"/>
      <c r="CD41" s="4"/>
      <c r="CE41" s="4"/>
    </row>
    <row r="42" spans="1:83" ht="16.5" customHeight="1">
      <c r="A42" s="465"/>
      <c r="B42" s="525"/>
      <c r="C42" s="483">
        <v>6</v>
      </c>
      <c r="D42" s="484"/>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81"/>
      <c r="AM42" s="492" t="s">
        <v>51</v>
      </c>
      <c r="AN42" s="518">
        <f>COUNTIF($G$32:$AK$32,3)</f>
        <v>0</v>
      </c>
      <c r="AO42" s="521">
        <f>AN42+【9月】月集計表!AO42</f>
        <v>0</v>
      </c>
      <c r="AR42" s="401"/>
      <c r="AS42" s="331"/>
      <c r="AT42" s="349"/>
      <c r="AU42" s="379"/>
      <c r="AV42" s="351"/>
      <c r="AW42" s="339"/>
      <c r="AX42" s="337"/>
      <c r="AY42" s="339"/>
      <c r="AZ42" s="341"/>
      <c r="BA42" s="343"/>
      <c r="BB42" s="341"/>
      <c r="BC42" s="345"/>
      <c r="BD42" s="372"/>
      <c r="BE42" s="364"/>
      <c r="BF42" s="307"/>
      <c r="CA42" s="4"/>
      <c r="CB42" s="4"/>
      <c r="CC42" s="4"/>
      <c r="CD42" s="4"/>
      <c r="CE42" s="4"/>
    </row>
    <row r="43" spans="1:83" ht="16.5" customHeight="1">
      <c r="A43" s="465"/>
      <c r="B43" s="525"/>
      <c r="C43" s="483">
        <v>7</v>
      </c>
      <c r="D43" s="484"/>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81"/>
      <c r="AM43" s="493"/>
      <c r="AN43" s="519"/>
      <c r="AO43" s="522"/>
      <c r="AR43" s="401"/>
      <c r="AS43" s="331" t="str">
        <f ca="1">IF(AS41="","",IFERROR(INDEX(INDIRECT("$B$" &amp; AS41+11 &amp;  ":$F$31"),MATCH("FW3",INDIRECT("$B$" &amp; AS41+11 &amp; ":$B$31"),0),2),""))</f>
        <v/>
      </c>
      <c r="AT43" s="333"/>
      <c r="AU43" s="335" t="str">
        <f ca="1">IF(AS41="","",IFERROR(INDEX(INDIRECT("$B$" &amp; AS41+11 &amp;  ":$F$31"),MATCH("FW3",INDIRECT("$B$" &amp; AS41+11 &amp; ":$B$31"),0),5),""))</f>
        <v/>
      </c>
      <c r="AV43" s="337"/>
      <c r="AW43" s="339">
        <f>IF(90000&lt;=AV43,90000,AV43)</f>
        <v>0</v>
      </c>
      <c r="AX43" s="337"/>
      <c r="AY43" s="339">
        <f>IF(10000&lt;=AX43,10000,AX43)</f>
        <v>0</v>
      </c>
      <c r="AZ43" s="341"/>
      <c r="BA43" s="343"/>
      <c r="BB43" s="341"/>
      <c r="BC43" s="345"/>
      <c r="BD43" s="372"/>
      <c r="BE43" s="364"/>
      <c r="BF43" s="307"/>
      <c r="CA43" s="4"/>
      <c r="CB43" s="4"/>
      <c r="CC43" s="4"/>
      <c r="CD43" s="4"/>
      <c r="CE43" s="4"/>
    </row>
    <row r="44" spans="1:83" ht="17.25" customHeight="1">
      <c r="A44" s="465"/>
      <c r="B44" s="525"/>
      <c r="C44" s="483">
        <v>8</v>
      </c>
      <c r="D44" s="484"/>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81"/>
      <c r="AM44" s="517"/>
      <c r="AN44" s="520"/>
      <c r="AO44" s="523"/>
      <c r="AR44" s="401"/>
      <c r="AS44" s="331"/>
      <c r="AT44" s="349"/>
      <c r="AU44" s="535"/>
      <c r="AV44" s="351"/>
      <c r="AW44" s="339"/>
      <c r="AX44" s="337"/>
      <c r="AY44" s="339"/>
      <c r="AZ44" s="341"/>
      <c r="BA44" s="343"/>
      <c r="BB44" s="341"/>
      <c r="BC44" s="345"/>
      <c r="BD44" s="372"/>
      <c r="BE44" s="364"/>
      <c r="BF44" s="307"/>
      <c r="CA44" s="4"/>
      <c r="CB44" s="4"/>
      <c r="CC44" s="4"/>
      <c r="CD44" s="4"/>
      <c r="CE44" s="4"/>
    </row>
    <row r="45" spans="1:83" ht="17.25" customHeight="1">
      <c r="A45" s="465"/>
      <c r="B45" s="525"/>
      <c r="C45" s="483">
        <v>9</v>
      </c>
      <c r="D45" s="484"/>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81"/>
      <c r="AM45" s="492" t="s">
        <v>52</v>
      </c>
      <c r="AN45" s="495">
        <f>SUM(AN36:AN44)</f>
        <v>0</v>
      </c>
      <c r="AO45" s="498">
        <f>SUM(AO36:AO44)</f>
        <v>0</v>
      </c>
      <c r="AR45" s="401"/>
      <c r="AS45" s="331" t="str">
        <f ca="1">IF(AS43="","",IFERROR(INDEX(INDIRECT("$B$" &amp; AS43+11 &amp;  ":$F$31"),MATCH("FW3",INDIRECT("$B$" &amp; AS43+11 &amp; ":$B$31"),0),2),""))</f>
        <v/>
      </c>
      <c r="AT45" s="333"/>
      <c r="AU45" s="335" t="str">
        <f ca="1">IF(AS43="","",IFERROR(INDEX(INDIRECT("$B$" &amp; AS43+11 &amp;  ":$F$31"),MATCH("FW3",INDIRECT("$B$" &amp; AS43+11 &amp; ":$B$31"),0),5),""))</f>
        <v/>
      </c>
      <c r="AV45" s="337"/>
      <c r="AW45" s="339">
        <f>IF(90000&lt;=AV45,90000,AV45)</f>
        <v>0</v>
      </c>
      <c r="AX45" s="337"/>
      <c r="AY45" s="339">
        <f>IF(10000&lt;=AX45,10000,AX45)</f>
        <v>0</v>
      </c>
      <c r="AZ45" s="341"/>
      <c r="BA45" s="343"/>
      <c r="BB45" s="341"/>
      <c r="BC45" s="345"/>
      <c r="BD45" s="372"/>
      <c r="BE45" s="364"/>
      <c r="BF45" s="307"/>
      <c r="CA45" s="4"/>
      <c r="CB45" s="4"/>
      <c r="CC45" s="4"/>
      <c r="CD45" s="4"/>
      <c r="CE45" s="4"/>
    </row>
    <row r="46" spans="1:83" ht="17.25" customHeight="1">
      <c r="A46" s="465"/>
      <c r="B46" s="525"/>
      <c r="C46" s="483">
        <v>10</v>
      </c>
      <c r="D46" s="484"/>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81"/>
      <c r="AM46" s="493"/>
      <c r="AN46" s="496"/>
      <c r="AO46" s="499"/>
      <c r="AR46" s="401"/>
      <c r="AS46" s="331"/>
      <c r="AT46" s="349"/>
      <c r="AU46" s="535"/>
      <c r="AV46" s="351"/>
      <c r="AW46" s="339"/>
      <c r="AX46" s="337"/>
      <c r="AY46" s="339"/>
      <c r="AZ46" s="341"/>
      <c r="BA46" s="343"/>
      <c r="BB46" s="341"/>
      <c r="BC46" s="345"/>
      <c r="BD46" s="372"/>
      <c r="BE46" s="364"/>
      <c r="BF46" s="307"/>
      <c r="CA46" s="4"/>
      <c r="CB46" s="4"/>
      <c r="CC46" s="4"/>
      <c r="CD46" s="4"/>
      <c r="CE46" s="4"/>
    </row>
    <row r="47" spans="1:83" ht="17.25" customHeight="1" thickBot="1">
      <c r="A47" s="465"/>
      <c r="B47" s="525"/>
      <c r="C47" s="483">
        <v>11</v>
      </c>
      <c r="D47" s="484"/>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82"/>
      <c r="AM47" s="494"/>
      <c r="AN47" s="497"/>
      <c r="AO47" s="500"/>
      <c r="AP47" s="8"/>
      <c r="AQ47" s="8"/>
      <c r="AR47" s="401"/>
      <c r="AS47" s="331" t="str">
        <f ca="1">IF(AS45="","",IFERROR(INDEX(INDIRECT("$B$" &amp; AS45+11 &amp;  ":$F$31"),MATCH("FW3",INDIRECT("$B$" &amp; AS45+11 &amp; ":$B$31"),0),2),""))</f>
        <v/>
      </c>
      <c r="AT47" s="333"/>
      <c r="AU47" s="335" t="str">
        <f ca="1">IF(AS45="","",IFERROR(INDEX(INDIRECT("$B$" &amp; AS45+11 &amp;  ":$F$31"),MATCH("FW3",INDIRECT("$B$" &amp; AS45+11 &amp; ":$B$31"),0),5),""))</f>
        <v/>
      </c>
      <c r="AV47" s="337"/>
      <c r="AW47" s="339">
        <f>IF(90000&lt;=AV47,90000,AV47)</f>
        <v>0</v>
      </c>
      <c r="AX47" s="337"/>
      <c r="AY47" s="339">
        <f>IF(10000&lt;=AX47,10000,AX47)</f>
        <v>0</v>
      </c>
      <c r="AZ47" s="341"/>
      <c r="BA47" s="343"/>
      <c r="BB47" s="341"/>
      <c r="BC47" s="345"/>
      <c r="BD47" s="372"/>
      <c r="BE47" s="364"/>
      <c r="BF47" s="307"/>
    </row>
    <row r="48" spans="1:83" ht="17.25" customHeight="1" thickBot="1">
      <c r="A48" s="465"/>
      <c r="B48" s="525"/>
      <c r="C48" s="483">
        <v>12</v>
      </c>
      <c r="D48" s="484"/>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402"/>
      <c r="AS48" s="332"/>
      <c r="AT48" s="334"/>
      <c r="AU48" s="534"/>
      <c r="AV48" s="338"/>
      <c r="AW48" s="340"/>
      <c r="AX48" s="374"/>
      <c r="AY48" s="340"/>
      <c r="AZ48" s="342"/>
      <c r="BA48" s="344"/>
      <c r="BB48" s="342"/>
      <c r="BC48" s="347"/>
      <c r="BD48" s="373"/>
      <c r="BE48" s="365"/>
      <c r="BF48" s="308"/>
    </row>
    <row r="49" spans="1:58" ht="16.5" customHeight="1">
      <c r="A49" s="465"/>
      <c r="B49" s="525"/>
      <c r="C49" s="483">
        <v>13</v>
      </c>
      <c r="D49" s="484"/>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09" t="s">
        <v>201</v>
      </c>
      <c r="AS49" s="352" t="str">
        <f>IFERROR(INDEX($B$11:$F$31,MATCH("多技能",$B$11:$B$31,0),2),"")</f>
        <v/>
      </c>
      <c r="AT49" s="333"/>
      <c r="AU49" s="335" t="str">
        <f>IFERROR(INDEX($B$11:$F$31,MATCH("多技能",$B$11:$B$31,0),5),"")</f>
        <v/>
      </c>
      <c r="AV49" s="337"/>
      <c r="AW49" s="339">
        <f>IF(90000&lt;=AV49,90000,AV49)</f>
        <v>0</v>
      </c>
      <c r="AX49" s="341"/>
      <c r="AY49" s="343"/>
      <c r="AZ49" s="341"/>
      <c r="BA49" s="343"/>
      <c r="BB49" s="341"/>
      <c r="BC49" s="345"/>
      <c r="BD49" s="343"/>
      <c r="BE49" s="346"/>
      <c r="BF49" s="307"/>
    </row>
    <row r="50" spans="1:58" ht="16.5" customHeight="1" thickBot="1">
      <c r="A50" s="526"/>
      <c r="B50" s="527"/>
      <c r="C50" s="530" t="s">
        <v>53</v>
      </c>
      <c r="D50" s="531"/>
      <c r="E50" s="531"/>
      <c r="F50" s="532"/>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49">
        <f t="shared" si="14"/>
        <v>0</v>
      </c>
      <c r="AL50" s="68"/>
      <c r="AM50" s="46"/>
      <c r="AN50" s="46"/>
      <c r="AO50" s="46"/>
      <c r="AP50" s="46"/>
      <c r="AQ50" s="46"/>
      <c r="AR50" s="310"/>
      <c r="AS50" s="353"/>
      <c r="AT50" s="349"/>
      <c r="AU50" s="535"/>
      <c r="AV50" s="351"/>
      <c r="AW50" s="339"/>
      <c r="AX50" s="341"/>
      <c r="AY50" s="343"/>
      <c r="AZ50" s="341"/>
      <c r="BA50" s="343"/>
      <c r="BB50" s="341"/>
      <c r="BC50" s="345"/>
      <c r="BD50" s="343"/>
      <c r="BE50" s="346"/>
      <c r="BF50" s="307"/>
    </row>
    <row r="51" spans="1:58" ht="16.5" customHeight="1">
      <c r="AL51" s="46"/>
      <c r="AM51" s="46"/>
      <c r="AN51" s="46"/>
      <c r="AO51" s="46"/>
      <c r="AP51" s="13"/>
      <c r="AQ51" s="13"/>
      <c r="AR51" s="310"/>
      <c r="AS51" s="331" t="str">
        <f ca="1">IF(AS49="","",IFERROR(INDEX(INDIRECT("$B$" &amp; AS49+11 &amp;  ":$F$31"),MATCH("多技能",INDIRECT("$B$" &amp; AS49+11 &amp; ":$B$31"),0),2),""))</f>
        <v/>
      </c>
      <c r="AT51" s="333"/>
      <c r="AU51" s="335" t="str">
        <f ca="1">IF(AS49="","",IFERROR(INDEX(INDIRECT("$B$" &amp; AS49+11 &amp;  ":$F$31"),MATCH("多技能",INDIRECT("$B$" &amp; AS49+11 &amp; ":$B$31"),0),5),""))</f>
        <v/>
      </c>
      <c r="AV51" s="337"/>
      <c r="AW51" s="339">
        <f>IF(90000&lt;=AV51,90000,AV51)</f>
        <v>0</v>
      </c>
      <c r="AX51" s="341"/>
      <c r="AY51" s="343"/>
      <c r="AZ51" s="341"/>
      <c r="BA51" s="343"/>
      <c r="BB51" s="341"/>
      <c r="BC51" s="345"/>
      <c r="BD51" s="343"/>
      <c r="BE51" s="346"/>
      <c r="BF51" s="307"/>
    </row>
    <row r="52" spans="1:58" ht="16.5" customHeight="1">
      <c r="A52" s="501" t="s">
        <v>54</v>
      </c>
      <c r="B52" s="502"/>
      <c r="C52" s="502"/>
      <c r="D52" s="502"/>
      <c r="E52" s="503"/>
      <c r="F52" s="140" t="s">
        <v>55</v>
      </c>
      <c r="G52" s="139" t="s">
        <v>31</v>
      </c>
      <c r="H52" s="139" t="s">
        <v>29</v>
      </c>
      <c r="I52" s="139" t="s">
        <v>30</v>
      </c>
      <c r="J52" s="139" t="s">
        <v>56</v>
      </c>
      <c r="K52" s="139" t="s">
        <v>57</v>
      </c>
      <c r="L52" s="139" t="s">
        <v>58</v>
      </c>
      <c r="M52" s="139" t="s">
        <v>59</v>
      </c>
      <c r="N52" s="139" t="s">
        <v>60</v>
      </c>
      <c r="O52" s="139" t="s">
        <v>61</v>
      </c>
      <c r="P52" s="139" t="s">
        <v>62</v>
      </c>
      <c r="Q52" s="139" t="s">
        <v>63</v>
      </c>
      <c r="R52" s="139" t="s">
        <v>64</v>
      </c>
      <c r="S52" s="139" t="s">
        <v>65</v>
      </c>
      <c r="T52" s="139" t="s">
        <v>66</v>
      </c>
      <c r="U52" s="139" t="s">
        <v>67</v>
      </c>
      <c r="V52" s="139" t="s">
        <v>68</v>
      </c>
      <c r="W52" s="485" t="s">
        <v>69</v>
      </c>
      <c r="X52" s="486"/>
      <c r="Y52" s="487"/>
      <c r="AL52" s="46"/>
      <c r="AM52" s="46"/>
      <c r="AN52" s="46"/>
      <c r="AO52" s="46"/>
      <c r="AP52" s="46"/>
      <c r="AQ52" s="46"/>
      <c r="AR52" s="310"/>
      <c r="AS52" s="331"/>
      <c r="AT52" s="349"/>
      <c r="AU52" s="535"/>
      <c r="AV52" s="351"/>
      <c r="AW52" s="339"/>
      <c r="AX52" s="341"/>
      <c r="AY52" s="343"/>
      <c r="AZ52" s="341"/>
      <c r="BA52" s="343"/>
      <c r="BB52" s="341"/>
      <c r="BC52" s="345"/>
      <c r="BD52" s="343"/>
      <c r="BE52" s="346"/>
      <c r="BF52" s="307"/>
    </row>
    <row r="53" spans="1:58" ht="16.5" customHeight="1">
      <c r="A53" s="504"/>
      <c r="B53" s="505"/>
      <c r="C53" s="505"/>
      <c r="D53" s="505"/>
      <c r="E53" s="506"/>
      <c r="F53" s="140" t="s">
        <v>70</v>
      </c>
      <c r="G53" s="52"/>
      <c r="H53" s="52"/>
      <c r="I53" s="52"/>
      <c r="J53" s="52"/>
      <c r="K53" s="52"/>
      <c r="L53" s="52"/>
      <c r="M53" s="52"/>
      <c r="N53" s="52"/>
      <c r="O53" s="52"/>
      <c r="P53" s="52"/>
      <c r="Q53" s="52"/>
      <c r="R53" s="52"/>
      <c r="S53" s="52"/>
      <c r="T53" s="52"/>
      <c r="U53" s="52"/>
      <c r="V53" s="52"/>
      <c r="W53" s="488">
        <f>SUM(G53:S53)</f>
        <v>0</v>
      </c>
      <c r="X53" s="489"/>
      <c r="Y53" s="490"/>
      <c r="AL53" s="46"/>
      <c r="AM53" s="46"/>
      <c r="AN53" s="46"/>
      <c r="AO53" s="46"/>
      <c r="AP53" s="46"/>
      <c r="AQ53" s="46"/>
      <c r="AR53" s="310"/>
      <c r="AS53" s="331" t="str">
        <f ca="1">IF(AS51="","",IFERROR(INDEX(INDIRECT("$B$" &amp; AS51+11 &amp;  ":$F$31"),MATCH("多技能",INDIRECT("$B$" &amp; AS51+11 &amp; ":$B$31"),0),2),""))</f>
        <v/>
      </c>
      <c r="AT53" s="333"/>
      <c r="AU53" s="335" t="str">
        <f ca="1">IF(AS51="","",IFERROR(INDEX(INDIRECT("$B$" &amp; AS51+11 &amp;  ":$F$31"),MATCH("多技能",INDIRECT("$B$" &amp; AS51+11 &amp; ":$B$31"),0),5),""))</f>
        <v/>
      </c>
      <c r="AV53" s="337"/>
      <c r="AW53" s="339">
        <f>IF(90000&lt;=AV53,90000,AV53)</f>
        <v>0</v>
      </c>
      <c r="AX53" s="341"/>
      <c r="AY53" s="343"/>
      <c r="AZ53" s="341"/>
      <c r="BA53" s="343"/>
      <c r="BB53" s="341"/>
      <c r="BC53" s="345"/>
      <c r="BD53" s="343"/>
      <c r="BE53" s="346"/>
      <c r="BF53" s="307"/>
    </row>
    <row r="54" spans="1:58" ht="16.5" customHeight="1" thickBot="1">
      <c r="A54" s="504"/>
      <c r="B54" s="505"/>
      <c r="C54" s="505"/>
      <c r="D54" s="505"/>
      <c r="E54" s="506"/>
      <c r="F54" s="14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88">
        <f>SUM(G54:S54)</f>
        <v>0</v>
      </c>
      <c r="X54" s="489"/>
      <c r="Y54" s="490"/>
      <c r="AO54" s="35"/>
      <c r="AP54" s="13"/>
      <c r="AQ54" s="13"/>
      <c r="AR54" s="311"/>
      <c r="AS54" s="332"/>
      <c r="AT54" s="334"/>
      <c r="AU54" s="534"/>
      <c r="AV54" s="338"/>
      <c r="AW54" s="340"/>
      <c r="AX54" s="342"/>
      <c r="AY54" s="344"/>
      <c r="AZ54" s="342"/>
      <c r="BA54" s="344"/>
      <c r="BB54" s="342"/>
      <c r="BC54" s="347"/>
      <c r="BD54" s="344"/>
      <c r="BE54" s="348"/>
      <c r="BF54" s="308"/>
    </row>
    <row r="55" spans="1:58" ht="16.5" customHeight="1">
      <c r="A55" s="507"/>
      <c r="B55" s="508"/>
      <c r="C55" s="508"/>
      <c r="D55" s="508"/>
      <c r="E55" s="509"/>
      <c r="F55" s="54" t="s">
        <v>72</v>
      </c>
      <c r="G55" s="124">
        <f>G54+【9月】月集計表!G55</f>
        <v>0</v>
      </c>
      <c r="H55" s="124">
        <f>H54+【9月】月集計表!H55</f>
        <v>0</v>
      </c>
      <c r="I55" s="124">
        <f>I54+【9月】月集計表!I55</f>
        <v>0</v>
      </c>
      <c r="J55" s="124">
        <f>J54+【9月】月集計表!J55</f>
        <v>0</v>
      </c>
      <c r="K55" s="124">
        <f>K54+【9月】月集計表!K55</f>
        <v>0</v>
      </c>
      <c r="L55" s="124">
        <f>L54+【9月】月集計表!L55</f>
        <v>0</v>
      </c>
      <c r="M55" s="124">
        <f>M54+【9月】月集計表!M55</f>
        <v>0</v>
      </c>
      <c r="N55" s="124">
        <f>N54+【9月】月集計表!N55</f>
        <v>0</v>
      </c>
      <c r="O55" s="124">
        <f>O54+【9月】月集計表!O55</f>
        <v>0</v>
      </c>
      <c r="P55" s="124">
        <f>P54+【9月】月集計表!P55</f>
        <v>0</v>
      </c>
      <c r="Q55" s="124">
        <f>Q54+【9月】月集計表!Q55</f>
        <v>0</v>
      </c>
      <c r="R55" s="124">
        <f>R54+【9月】月集計表!R55</f>
        <v>0</v>
      </c>
      <c r="S55" s="124">
        <f>S54+【9月】月集計表!S55</f>
        <v>0</v>
      </c>
      <c r="T55" s="124">
        <f>T54+【9月】月集計表!T55</f>
        <v>0</v>
      </c>
      <c r="U55" s="124">
        <f>U54+【9月】月集計表!U55</f>
        <v>0</v>
      </c>
      <c r="V55" s="124">
        <f>V54+【9月】月集計表!V55</f>
        <v>0</v>
      </c>
      <c r="W55" s="491">
        <f>SUM(G55:S55)</f>
        <v>0</v>
      </c>
      <c r="X55" s="491"/>
      <c r="Y55" s="491"/>
      <c r="Z55" s="4" t="s">
        <v>73</v>
      </c>
      <c r="AO55" s="35"/>
      <c r="AP55" s="13"/>
      <c r="AQ55" s="13"/>
      <c r="AR55" s="314" t="s">
        <v>203</v>
      </c>
      <c r="AS55" s="315"/>
      <c r="AT55" s="316"/>
      <c r="AU55" s="320"/>
      <c r="AV55" s="322">
        <f>SUM(AV9:AV18,AV49:AV54)</f>
        <v>0</v>
      </c>
      <c r="AW55" s="324">
        <f t="shared" ref="AW55:BE55" si="15">SUM(AW9:AW18,AW49:AW54)</f>
        <v>0</v>
      </c>
      <c r="AX55" s="322">
        <f t="shared" si="15"/>
        <v>0</v>
      </c>
      <c r="AY55" s="324">
        <f t="shared" si="15"/>
        <v>0</v>
      </c>
      <c r="AZ55" s="322">
        <f t="shared" si="15"/>
        <v>0</v>
      </c>
      <c r="BA55" s="324">
        <f t="shared" si="15"/>
        <v>0</v>
      </c>
      <c r="BB55" s="322">
        <f t="shared" si="15"/>
        <v>0</v>
      </c>
      <c r="BC55" s="326">
        <f t="shared" si="15"/>
        <v>0</v>
      </c>
      <c r="BD55" s="324">
        <f t="shared" si="15"/>
        <v>0</v>
      </c>
      <c r="BE55" s="322">
        <f t="shared" si="15"/>
        <v>0</v>
      </c>
      <c r="BF55" s="329"/>
    </row>
    <row r="56" spans="1:58" ht="13.5" customHeight="1" thickBot="1">
      <c r="AO56" s="13"/>
      <c r="AP56" s="13"/>
      <c r="AQ56" s="13"/>
      <c r="AR56" s="317"/>
      <c r="AS56" s="318"/>
      <c r="AT56" s="319"/>
      <c r="AU56" s="321"/>
      <c r="AV56" s="323"/>
      <c r="AW56" s="325"/>
      <c r="AX56" s="323"/>
      <c r="AY56" s="325"/>
      <c r="AZ56" s="323"/>
      <c r="BA56" s="325"/>
      <c r="BB56" s="323"/>
      <c r="BC56" s="327"/>
      <c r="BD56" s="325"/>
      <c r="BE56" s="328"/>
      <c r="BF56" s="330"/>
    </row>
    <row r="57" spans="1:58" ht="13.5" customHeight="1">
      <c r="AO57" s="55"/>
      <c r="AP57" s="55"/>
      <c r="AQ57" s="55"/>
      <c r="AR57" s="366" t="s">
        <v>204</v>
      </c>
      <c r="AS57" s="367"/>
      <c r="AT57" s="368"/>
      <c r="AU57" s="320"/>
      <c r="AV57" s="322">
        <f>SUM(AV19:AV48)</f>
        <v>0</v>
      </c>
      <c r="AW57" s="324">
        <f t="shared" ref="AW57:BE57" si="16">SUM(AW19:AW48)</f>
        <v>0</v>
      </c>
      <c r="AX57" s="322">
        <f t="shared" si="16"/>
        <v>0</v>
      </c>
      <c r="AY57" s="324">
        <f t="shared" si="16"/>
        <v>0</v>
      </c>
      <c r="AZ57" s="322">
        <f t="shared" si="16"/>
        <v>0</v>
      </c>
      <c r="BA57" s="324">
        <f t="shared" si="16"/>
        <v>0</v>
      </c>
      <c r="BB57" s="322">
        <f t="shared" si="16"/>
        <v>0</v>
      </c>
      <c r="BC57" s="326">
        <f t="shared" si="16"/>
        <v>0</v>
      </c>
      <c r="BD57" s="324">
        <f t="shared" si="16"/>
        <v>0</v>
      </c>
      <c r="BE57" s="322">
        <f t="shared" si="16"/>
        <v>0</v>
      </c>
      <c r="BF57" s="329"/>
    </row>
    <row r="58" spans="1:58" ht="13.5" customHeight="1" thickBot="1">
      <c r="AO58" s="55"/>
      <c r="AP58" s="55"/>
      <c r="AQ58" s="55"/>
      <c r="AR58" s="369"/>
      <c r="AS58" s="370"/>
      <c r="AT58" s="371"/>
      <c r="AU58" s="321"/>
      <c r="AV58" s="323"/>
      <c r="AW58" s="325"/>
      <c r="AX58" s="323"/>
      <c r="AY58" s="325"/>
      <c r="AZ58" s="323"/>
      <c r="BA58" s="325"/>
      <c r="BB58" s="323"/>
      <c r="BC58" s="327"/>
      <c r="BD58" s="325"/>
      <c r="BE58" s="328"/>
      <c r="BF58" s="330"/>
    </row>
    <row r="59" spans="1:58" ht="13.5" customHeight="1">
      <c r="AO59" s="55"/>
      <c r="AP59" s="55"/>
      <c r="AQ59" s="55"/>
      <c r="AR59" s="360" t="s">
        <v>137</v>
      </c>
      <c r="AS59" s="361"/>
      <c r="AT59" s="361"/>
      <c r="AU59" s="90"/>
      <c r="AV59" s="91">
        <f t="shared" ref="AV59:BE59" si="17">SUM(AV9:AV18)</f>
        <v>0</v>
      </c>
      <c r="AW59" s="135">
        <f t="shared" si="17"/>
        <v>0</v>
      </c>
      <c r="AX59" s="93">
        <f t="shared" si="17"/>
        <v>0</v>
      </c>
      <c r="AY59" s="94">
        <f t="shared" si="17"/>
        <v>0</v>
      </c>
      <c r="AZ59" s="91">
        <f t="shared" si="17"/>
        <v>0</v>
      </c>
      <c r="BA59" s="135">
        <f t="shared" si="17"/>
        <v>0</v>
      </c>
      <c r="BB59" s="91">
        <f t="shared" si="17"/>
        <v>0</v>
      </c>
      <c r="BC59" s="95">
        <f t="shared" si="17"/>
        <v>0</v>
      </c>
      <c r="BD59" s="94">
        <f t="shared" si="17"/>
        <v>0</v>
      </c>
      <c r="BE59" s="96">
        <f t="shared" si="17"/>
        <v>0</v>
      </c>
      <c r="BF59" s="97"/>
    </row>
    <row r="60" spans="1:58" ht="13.5" customHeight="1">
      <c r="AO60" s="55"/>
      <c r="AP60" s="55"/>
      <c r="AQ60" s="55"/>
      <c r="AR60" s="362" t="s">
        <v>196</v>
      </c>
      <c r="AS60" s="363"/>
      <c r="AT60" s="363"/>
      <c r="AU60" s="98"/>
      <c r="AV60" s="99">
        <f t="shared" ref="AV60:BE60" si="18">SUM(AV19:AV28)</f>
        <v>0</v>
      </c>
      <c r="AW60" s="132">
        <f t="shared" si="18"/>
        <v>0</v>
      </c>
      <c r="AX60" s="99">
        <f t="shared" si="18"/>
        <v>0</v>
      </c>
      <c r="AY60" s="132">
        <f t="shared" si="18"/>
        <v>0</v>
      </c>
      <c r="AZ60" s="99">
        <f t="shared" si="18"/>
        <v>0</v>
      </c>
      <c r="BA60" s="132">
        <f t="shared" si="18"/>
        <v>0</v>
      </c>
      <c r="BB60" s="99">
        <f t="shared" si="18"/>
        <v>0</v>
      </c>
      <c r="BC60" s="101">
        <f t="shared" si="18"/>
        <v>0</v>
      </c>
      <c r="BD60" s="132">
        <f t="shared" si="18"/>
        <v>0</v>
      </c>
      <c r="BE60" s="102">
        <f t="shared" si="18"/>
        <v>0</v>
      </c>
      <c r="BF60" s="103"/>
    </row>
    <row r="61" spans="1:58" ht="13.5" customHeight="1">
      <c r="AO61" s="55"/>
      <c r="AP61" s="55"/>
      <c r="AQ61" s="55"/>
      <c r="AR61" s="362" t="s">
        <v>197</v>
      </c>
      <c r="AS61" s="363"/>
      <c r="AT61" s="363"/>
      <c r="AU61" s="98"/>
      <c r="AV61" s="99">
        <f t="shared" ref="AV61:BE61" si="19">SUM(AV29:AV38)</f>
        <v>0</v>
      </c>
      <c r="AW61" s="132">
        <f t="shared" si="19"/>
        <v>0</v>
      </c>
      <c r="AX61" s="99">
        <f t="shared" si="19"/>
        <v>0</v>
      </c>
      <c r="AY61" s="132">
        <f t="shared" si="19"/>
        <v>0</v>
      </c>
      <c r="AZ61" s="104">
        <f t="shared" si="19"/>
        <v>0</v>
      </c>
      <c r="BA61" s="105">
        <f t="shared" si="19"/>
        <v>0</v>
      </c>
      <c r="BB61" s="104">
        <f t="shared" si="19"/>
        <v>0</v>
      </c>
      <c r="BC61" s="106">
        <f t="shared" si="19"/>
        <v>0</v>
      </c>
      <c r="BD61" s="132">
        <f t="shared" si="19"/>
        <v>0</v>
      </c>
      <c r="BE61" s="102">
        <f t="shared" si="19"/>
        <v>0</v>
      </c>
      <c r="BF61" s="103"/>
    </row>
    <row r="62" spans="1:58" ht="13.5" customHeight="1">
      <c r="AO62" s="55"/>
      <c r="AP62" s="55"/>
      <c r="AQ62" s="55"/>
      <c r="AR62" s="362" t="s">
        <v>198</v>
      </c>
      <c r="AS62" s="363"/>
      <c r="AT62" s="363"/>
      <c r="AU62" s="98"/>
      <c r="AV62" s="99">
        <f t="shared" ref="AV62:BE62" si="20">SUM(AV39:AV48)</f>
        <v>0</v>
      </c>
      <c r="AW62" s="293">
        <f t="shared" si="20"/>
        <v>0</v>
      </c>
      <c r="AX62" s="99">
        <f t="shared" si="20"/>
        <v>0</v>
      </c>
      <c r="AY62" s="293">
        <f t="shared" si="20"/>
        <v>0</v>
      </c>
      <c r="AZ62" s="104">
        <f t="shared" si="20"/>
        <v>0</v>
      </c>
      <c r="BA62" s="105">
        <f t="shared" si="20"/>
        <v>0</v>
      </c>
      <c r="BB62" s="104">
        <f t="shared" si="20"/>
        <v>0</v>
      </c>
      <c r="BC62" s="106">
        <f t="shared" si="20"/>
        <v>0</v>
      </c>
      <c r="BD62" s="293">
        <f t="shared" si="20"/>
        <v>0</v>
      </c>
      <c r="BE62" s="102">
        <f t="shared" si="20"/>
        <v>0</v>
      </c>
      <c r="BF62" s="103"/>
    </row>
    <row r="63" spans="1:58" ht="13.5" customHeight="1" thickBot="1">
      <c r="AO63" s="55"/>
      <c r="AP63" s="55"/>
      <c r="AQ63" s="55"/>
      <c r="AR63" s="312" t="s">
        <v>202</v>
      </c>
      <c r="AS63" s="313"/>
      <c r="AT63" s="313"/>
      <c r="AU63" s="107"/>
      <c r="AV63" s="108">
        <f>SUM(AV49:AV54)</f>
        <v>0</v>
      </c>
      <c r="AW63" s="294">
        <f>SUM(AW49:AW54)</f>
        <v>0</v>
      </c>
      <c r="AX63" s="109">
        <f>SUM(AX49:AX54)</f>
        <v>0</v>
      </c>
      <c r="AY63" s="110">
        <f>SUM(AY49:AY54)</f>
        <v>0</v>
      </c>
      <c r="AZ63" s="109">
        <f t="shared" ref="AZ63:BE63" si="21">SUM(AZ49:AZ54)</f>
        <v>0</v>
      </c>
      <c r="BA63" s="110">
        <f t="shared" si="21"/>
        <v>0</v>
      </c>
      <c r="BB63" s="109">
        <f t="shared" si="21"/>
        <v>0</v>
      </c>
      <c r="BC63" s="111">
        <f t="shared" si="21"/>
        <v>0</v>
      </c>
      <c r="BD63" s="110">
        <f t="shared" si="21"/>
        <v>0</v>
      </c>
      <c r="BE63" s="301">
        <f t="shared" si="21"/>
        <v>0</v>
      </c>
      <c r="BF63" s="112"/>
    </row>
    <row r="64" spans="1:58"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62</v>
      </c>
      <c r="L77" s="56" t="s">
        <v>95</v>
      </c>
      <c r="U77" s="56"/>
      <c r="V77" s="56"/>
    </row>
    <row r="78" spans="11:43" ht="13.5" hidden="1" customHeight="1">
      <c r="K78" s="56" t="s">
        <v>63</v>
      </c>
      <c r="L78" s="56" t="s">
        <v>97</v>
      </c>
      <c r="U78" s="56"/>
      <c r="V78" s="56"/>
    </row>
    <row r="79" spans="11:43" ht="13.5" hidden="1" customHeight="1">
      <c r="K79" s="56" t="s">
        <v>64</v>
      </c>
      <c r="L79" s="56" t="s">
        <v>99</v>
      </c>
      <c r="U79" s="56"/>
      <c r="V79" s="56"/>
    </row>
    <row r="80" spans="11:43" ht="13.5" hidden="1" customHeight="1">
      <c r="K80" s="56" t="s">
        <v>65</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92" t="s">
        <v>37</v>
      </c>
    </row>
    <row r="91" spans="5:37" ht="13.5" hidden="1" customHeight="1">
      <c r="E91" s="139" t="s">
        <v>31</v>
      </c>
      <c r="F91" s="53">
        <f t="shared" ref="F91:U106" si="22">IF(COUNTIF(G$11:G$30,$E91)=0,0,1)</f>
        <v>0</v>
      </c>
      <c r="G91" s="53">
        <f t="shared" si="22"/>
        <v>0</v>
      </c>
      <c r="H91" s="53">
        <f t="shared" si="22"/>
        <v>0</v>
      </c>
      <c r="I91" s="53">
        <f t="shared" si="22"/>
        <v>0</v>
      </c>
      <c r="J91" s="53">
        <f t="shared" si="22"/>
        <v>0</v>
      </c>
      <c r="K91" s="53">
        <f t="shared" si="22"/>
        <v>0</v>
      </c>
      <c r="L91" s="53">
        <f t="shared" si="22"/>
        <v>0</v>
      </c>
      <c r="M91" s="53">
        <f t="shared" si="22"/>
        <v>0</v>
      </c>
      <c r="N91" s="53">
        <f t="shared" si="22"/>
        <v>0</v>
      </c>
      <c r="O91" s="53">
        <f t="shared" si="22"/>
        <v>0</v>
      </c>
      <c r="P91" s="53">
        <f t="shared" si="22"/>
        <v>0</v>
      </c>
      <c r="Q91" s="53">
        <f t="shared" si="22"/>
        <v>0</v>
      </c>
      <c r="R91" s="53">
        <f t="shared" si="22"/>
        <v>0</v>
      </c>
      <c r="S91" s="53">
        <f t="shared" si="22"/>
        <v>0</v>
      </c>
      <c r="T91" s="53">
        <f t="shared" si="22"/>
        <v>0</v>
      </c>
      <c r="U91" s="53">
        <f t="shared" si="22"/>
        <v>0</v>
      </c>
      <c r="V91" s="53">
        <f t="shared" ref="V91:AJ105" si="23">IF(COUNTIF(W$11:W$30,$E91)=0,0,1)</f>
        <v>0</v>
      </c>
      <c r="W91" s="53">
        <f t="shared" si="23"/>
        <v>0</v>
      </c>
      <c r="X91" s="53">
        <f t="shared" si="23"/>
        <v>0</v>
      </c>
      <c r="Y91" s="53">
        <f t="shared" si="23"/>
        <v>0</v>
      </c>
      <c r="Z91" s="53">
        <f t="shared" si="23"/>
        <v>0</v>
      </c>
      <c r="AA91" s="53">
        <f t="shared" si="23"/>
        <v>0</v>
      </c>
      <c r="AB91" s="53">
        <f t="shared" si="23"/>
        <v>0</v>
      </c>
      <c r="AC91" s="53">
        <f t="shared" si="23"/>
        <v>0</v>
      </c>
      <c r="AD91" s="53">
        <f t="shared" si="23"/>
        <v>0</v>
      </c>
      <c r="AE91" s="53">
        <f t="shared" si="23"/>
        <v>0</v>
      </c>
      <c r="AF91" s="53">
        <f t="shared" si="23"/>
        <v>0</v>
      </c>
      <c r="AG91" s="53">
        <f t="shared" si="23"/>
        <v>0</v>
      </c>
      <c r="AH91" s="53">
        <f t="shared" si="23"/>
        <v>0</v>
      </c>
      <c r="AI91" s="53">
        <f t="shared" si="23"/>
        <v>0</v>
      </c>
      <c r="AJ91" s="53">
        <f t="shared" si="23"/>
        <v>0</v>
      </c>
      <c r="AK91" s="53">
        <f>COUNTIF(F91:AJ91,1)</f>
        <v>0</v>
      </c>
    </row>
    <row r="92" spans="5:37" ht="13.5" hidden="1" customHeight="1">
      <c r="E92" s="139" t="s">
        <v>29</v>
      </c>
      <c r="F92" s="53">
        <f t="shared" si="22"/>
        <v>0</v>
      </c>
      <c r="G92" s="53">
        <f t="shared" si="22"/>
        <v>0</v>
      </c>
      <c r="H92" s="53">
        <f t="shared" si="22"/>
        <v>0</v>
      </c>
      <c r="I92" s="53">
        <f t="shared" si="22"/>
        <v>0</v>
      </c>
      <c r="J92" s="53">
        <f t="shared" si="22"/>
        <v>0</v>
      </c>
      <c r="K92" s="53">
        <f t="shared" si="22"/>
        <v>0</v>
      </c>
      <c r="L92" s="53">
        <f t="shared" si="22"/>
        <v>0</v>
      </c>
      <c r="M92" s="53">
        <f t="shared" si="22"/>
        <v>0</v>
      </c>
      <c r="N92" s="53">
        <f t="shared" si="22"/>
        <v>0</v>
      </c>
      <c r="O92" s="53">
        <f t="shared" si="22"/>
        <v>0</v>
      </c>
      <c r="P92" s="53">
        <f t="shared" si="22"/>
        <v>0</v>
      </c>
      <c r="Q92" s="53">
        <f t="shared" si="22"/>
        <v>0</v>
      </c>
      <c r="R92" s="53">
        <f t="shared" si="22"/>
        <v>0</v>
      </c>
      <c r="S92" s="53">
        <f t="shared" si="22"/>
        <v>0</v>
      </c>
      <c r="T92" s="53">
        <f t="shared" si="22"/>
        <v>0</v>
      </c>
      <c r="U92" s="53">
        <f t="shared" si="22"/>
        <v>0</v>
      </c>
      <c r="V92" s="53">
        <f t="shared" si="23"/>
        <v>0</v>
      </c>
      <c r="W92" s="53">
        <f t="shared" si="23"/>
        <v>0</v>
      </c>
      <c r="X92" s="53">
        <f t="shared" si="23"/>
        <v>0</v>
      </c>
      <c r="Y92" s="53">
        <f t="shared" si="23"/>
        <v>0</v>
      </c>
      <c r="Z92" s="53">
        <f t="shared" si="23"/>
        <v>0</v>
      </c>
      <c r="AA92" s="53">
        <f t="shared" si="23"/>
        <v>0</v>
      </c>
      <c r="AB92" s="53">
        <f t="shared" si="23"/>
        <v>0</v>
      </c>
      <c r="AC92" s="53">
        <f t="shared" si="23"/>
        <v>0</v>
      </c>
      <c r="AD92" s="53">
        <f t="shared" si="23"/>
        <v>0</v>
      </c>
      <c r="AE92" s="53">
        <f t="shared" si="23"/>
        <v>0</v>
      </c>
      <c r="AF92" s="53">
        <f t="shared" si="23"/>
        <v>0</v>
      </c>
      <c r="AG92" s="53">
        <f t="shared" si="23"/>
        <v>0</v>
      </c>
      <c r="AH92" s="53">
        <f t="shared" si="23"/>
        <v>0</v>
      </c>
      <c r="AI92" s="53">
        <f t="shared" si="23"/>
        <v>0</v>
      </c>
      <c r="AJ92" s="53">
        <f t="shared" si="23"/>
        <v>0</v>
      </c>
      <c r="AK92" s="53">
        <f t="shared" ref="AK92:AK106" si="24">COUNTIF(F92:AJ92,1)</f>
        <v>0</v>
      </c>
    </row>
    <row r="93" spans="5:37" ht="13.5" hidden="1" customHeight="1">
      <c r="E93" s="139" t="s">
        <v>30</v>
      </c>
      <c r="F93" s="53">
        <f t="shared" si="22"/>
        <v>0</v>
      </c>
      <c r="G93" s="53">
        <f t="shared" si="22"/>
        <v>0</v>
      </c>
      <c r="H93" s="53">
        <f t="shared" si="22"/>
        <v>0</v>
      </c>
      <c r="I93" s="53">
        <f t="shared" si="22"/>
        <v>0</v>
      </c>
      <c r="J93" s="53">
        <f t="shared" si="22"/>
        <v>0</v>
      </c>
      <c r="K93" s="53">
        <f t="shared" si="22"/>
        <v>0</v>
      </c>
      <c r="L93" s="53">
        <f t="shared" si="22"/>
        <v>0</v>
      </c>
      <c r="M93" s="53">
        <f t="shared" si="22"/>
        <v>0</v>
      </c>
      <c r="N93" s="53">
        <f t="shared" si="22"/>
        <v>0</v>
      </c>
      <c r="O93" s="53">
        <f t="shared" si="22"/>
        <v>0</v>
      </c>
      <c r="P93" s="53">
        <f t="shared" si="22"/>
        <v>0</v>
      </c>
      <c r="Q93" s="53">
        <f t="shared" si="22"/>
        <v>0</v>
      </c>
      <c r="R93" s="53">
        <f t="shared" si="22"/>
        <v>0</v>
      </c>
      <c r="S93" s="53">
        <f t="shared" si="22"/>
        <v>0</v>
      </c>
      <c r="T93" s="53">
        <f t="shared" si="22"/>
        <v>0</v>
      </c>
      <c r="U93" s="53">
        <f t="shared" si="22"/>
        <v>0</v>
      </c>
      <c r="V93" s="53">
        <f t="shared" si="23"/>
        <v>0</v>
      </c>
      <c r="W93" s="53">
        <f t="shared" si="23"/>
        <v>0</v>
      </c>
      <c r="X93" s="53">
        <f t="shared" si="23"/>
        <v>0</v>
      </c>
      <c r="Y93" s="53">
        <f t="shared" si="23"/>
        <v>0</v>
      </c>
      <c r="Z93" s="53">
        <f t="shared" si="23"/>
        <v>0</v>
      </c>
      <c r="AA93" s="53">
        <f t="shared" si="23"/>
        <v>0</v>
      </c>
      <c r="AB93" s="53">
        <f t="shared" si="23"/>
        <v>0</v>
      </c>
      <c r="AC93" s="53">
        <f t="shared" si="23"/>
        <v>0</v>
      </c>
      <c r="AD93" s="53">
        <f t="shared" si="23"/>
        <v>0</v>
      </c>
      <c r="AE93" s="53">
        <f t="shared" si="23"/>
        <v>0</v>
      </c>
      <c r="AF93" s="53">
        <f t="shared" si="23"/>
        <v>0</v>
      </c>
      <c r="AG93" s="53">
        <f t="shared" si="23"/>
        <v>0</v>
      </c>
      <c r="AH93" s="53">
        <f t="shared" si="23"/>
        <v>0</v>
      </c>
      <c r="AI93" s="53">
        <f t="shared" si="23"/>
        <v>0</v>
      </c>
      <c r="AJ93" s="53">
        <f t="shared" si="23"/>
        <v>0</v>
      </c>
      <c r="AK93" s="53">
        <f t="shared" si="24"/>
        <v>0</v>
      </c>
    </row>
    <row r="94" spans="5:37" ht="13.5" hidden="1" customHeight="1">
      <c r="E94" s="139" t="s">
        <v>56</v>
      </c>
      <c r="F94" s="53">
        <f t="shared" si="22"/>
        <v>0</v>
      </c>
      <c r="G94" s="53">
        <f t="shared" si="22"/>
        <v>0</v>
      </c>
      <c r="H94" s="53">
        <f t="shared" si="22"/>
        <v>0</v>
      </c>
      <c r="I94" s="53">
        <f t="shared" si="22"/>
        <v>0</v>
      </c>
      <c r="J94" s="53">
        <f t="shared" si="22"/>
        <v>0</v>
      </c>
      <c r="K94" s="53">
        <f t="shared" si="22"/>
        <v>0</v>
      </c>
      <c r="L94" s="53">
        <f t="shared" si="22"/>
        <v>0</v>
      </c>
      <c r="M94" s="53">
        <f t="shared" si="22"/>
        <v>0</v>
      </c>
      <c r="N94" s="53">
        <f t="shared" si="22"/>
        <v>0</v>
      </c>
      <c r="O94" s="53">
        <f t="shared" si="22"/>
        <v>0</v>
      </c>
      <c r="P94" s="53">
        <f t="shared" si="22"/>
        <v>0</v>
      </c>
      <c r="Q94" s="53">
        <f t="shared" si="22"/>
        <v>0</v>
      </c>
      <c r="R94" s="53">
        <f t="shared" si="22"/>
        <v>0</v>
      </c>
      <c r="S94" s="53">
        <f t="shared" si="22"/>
        <v>0</v>
      </c>
      <c r="T94" s="53">
        <f t="shared" si="22"/>
        <v>0</v>
      </c>
      <c r="U94" s="53">
        <f t="shared" si="22"/>
        <v>0</v>
      </c>
      <c r="V94" s="53">
        <f t="shared" si="23"/>
        <v>0</v>
      </c>
      <c r="W94" s="53">
        <f t="shared" si="23"/>
        <v>0</v>
      </c>
      <c r="X94" s="53">
        <f t="shared" si="23"/>
        <v>0</v>
      </c>
      <c r="Y94" s="53">
        <f t="shared" si="23"/>
        <v>0</v>
      </c>
      <c r="Z94" s="53">
        <f t="shared" si="23"/>
        <v>0</v>
      </c>
      <c r="AA94" s="53">
        <f t="shared" si="23"/>
        <v>0</v>
      </c>
      <c r="AB94" s="53">
        <f t="shared" si="23"/>
        <v>0</v>
      </c>
      <c r="AC94" s="53">
        <f t="shared" si="23"/>
        <v>0</v>
      </c>
      <c r="AD94" s="53">
        <f t="shared" si="23"/>
        <v>0</v>
      </c>
      <c r="AE94" s="53">
        <f t="shared" si="23"/>
        <v>0</v>
      </c>
      <c r="AF94" s="53">
        <f t="shared" si="23"/>
        <v>0</v>
      </c>
      <c r="AG94" s="53">
        <f t="shared" si="23"/>
        <v>0</v>
      </c>
      <c r="AH94" s="53">
        <f t="shared" si="23"/>
        <v>0</v>
      </c>
      <c r="AI94" s="53">
        <f t="shared" si="23"/>
        <v>0</v>
      </c>
      <c r="AJ94" s="53">
        <f t="shared" si="23"/>
        <v>0</v>
      </c>
      <c r="AK94" s="53">
        <f t="shared" si="24"/>
        <v>0</v>
      </c>
    </row>
    <row r="95" spans="5:37" ht="13.5" hidden="1" customHeight="1">
      <c r="E95" s="139" t="s">
        <v>57</v>
      </c>
      <c r="F95" s="53">
        <f t="shared" si="22"/>
        <v>0</v>
      </c>
      <c r="G95" s="53">
        <f t="shared" si="22"/>
        <v>0</v>
      </c>
      <c r="H95" s="53">
        <f t="shared" si="22"/>
        <v>0</v>
      </c>
      <c r="I95" s="53">
        <f t="shared" si="22"/>
        <v>0</v>
      </c>
      <c r="J95" s="53">
        <f t="shared" si="22"/>
        <v>0</v>
      </c>
      <c r="K95" s="53">
        <f t="shared" si="22"/>
        <v>0</v>
      </c>
      <c r="L95" s="53">
        <f t="shared" si="22"/>
        <v>0</v>
      </c>
      <c r="M95" s="53">
        <f t="shared" si="22"/>
        <v>0</v>
      </c>
      <c r="N95" s="53">
        <f t="shared" si="22"/>
        <v>0</v>
      </c>
      <c r="O95" s="53">
        <f t="shared" si="22"/>
        <v>0</v>
      </c>
      <c r="P95" s="53">
        <f t="shared" si="22"/>
        <v>0</v>
      </c>
      <c r="Q95" s="53">
        <f t="shared" si="22"/>
        <v>0</v>
      </c>
      <c r="R95" s="53">
        <f t="shared" si="22"/>
        <v>0</v>
      </c>
      <c r="S95" s="53">
        <f t="shared" si="22"/>
        <v>0</v>
      </c>
      <c r="T95" s="53">
        <f t="shared" si="22"/>
        <v>0</v>
      </c>
      <c r="U95" s="53">
        <f t="shared" si="22"/>
        <v>0</v>
      </c>
      <c r="V95" s="53">
        <f t="shared" si="23"/>
        <v>0</v>
      </c>
      <c r="W95" s="53">
        <f t="shared" si="23"/>
        <v>0</v>
      </c>
      <c r="X95" s="53">
        <f t="shared" si="23"/>
        <v>0</v>
      </c>
      <c r="Y95" s="53">
        <f t="shared" si="23"/>
        <v>0</v>
      </c>
      <c r="Z95" s="53">
        <f t="shared" si="23"/>
        <v>0</v>
      </c>
      <c r="AA95" s="53">
        <f t="shared" si="23"/>
        <v>0</v>
      </c>
      <c r="AB95" s="53">
        <f t="shared" si="23"/>
        <v>0</v>
      </c>
      <c r="AC95" s="53">
        <f t="shared" si="23"/>
        <v>0</v>
      </c>
      <c r="AD95" s="53">
        <f t="shared" si="23"/>
        <v>0</v>
      </c>
      <c r="AE95" s="53">
        <f t="shared" si="23"/>
        <v>0</v>
      </c>
      <c r="AF95" s="53">
        <f t="shared" si="23"/>
        <v>0</v>
      </c>
      <c r="AG95" s="53">
        <f t="shared" si="23"/>
        <v>0</v>
      </c>
      <c r="AH95" s="53">
        <f t="shared" si="23"/>
        <v>0</v>
      </c>
      <c r="AI95" s="53">
        <f t="shared" si="23"/>
        <v>0</v>
      </c>
      <c r="AJ95" s="53">
        <f t="shared" si="23"/>
        <v>0</v>
      </c>
      <c r="AK95" s="53">
        <f t="shared" si="24"/>
        <v>0</v>
      </c>
    </row>
    <row r="96" spans="5:37" ht="13.5" hidden="1" customHeight="1">
      <c r="E96" s="139" t="s">
        <v>58</v>
      </c>
      <c r="F96" s="53">
        <f t="shared" si="22"/>
        <v>0</v>
      </c>
      <c r="G96" s="53">
        <f t="shared" si="22"/>
        <v>0</v>
      </c>
      <c r="H96" s="53">
        <f t="shared" si="22"/>
        <v>0</v>
      </c>
      <c r="I96" s="53">
        <f t="shared" si="22"/>
        <v>0</v>
      </c>
      <c r="J96" s="53">
        <f t="shared" si="22"/>
        <v>0</v>
      </c>
      <c r="K96" s="53">
        <f t="shared" si="22"/>
        <v>0</v>
      </c>
      <c r="L96" s="53">
        <f t="shared" si="22"/>
        <v>0</v>
      </c>
      <c r="M96" s="53">
        <f t="shared" si="22"/>
        <v>0</v>
      </c>
      <c r="N96" s="53">
        <f t="shared" si="22"/>
        <v>0</v>
      </c>
      <c r="O96" s="53">
        <f t="shared" si="22"/>
        <v>0</v>
      </c>
      <c r="P96" s="53">
        <f t="shared" si="22"/>
        <v>0</v>
      </c>
      <c r="Q96" s="53">
        <f t="shared" si="22"/>
        <v>0</v>
      </c>
      <c r="R96" s="53">
        <f t="shared" si="22"/>
        <v>0</v>
      </c>
      <c r="S96" s="53">
        <f t="shared" si="22"/>
        <v>0</v>
      </c>
      <c r="T96" s="53">
        <f t="shared" si="22"/>
        <v>0</v>
      </c>
      <c r="U96" s="53">
        <f t="shared" si="22"/>
        <v>0</v>
      </c>
      <c r="V96" s="53">
        <f t="shared" si="23"/>
        <v>0</v>
      </c>
      <c r="W96" s="53">
        <f t="shared" si="23"/>
        <v>0</v>
      </c>
      <c r="X96" s="53">
        <f t="shared" si="23"/>
        <v>0</v>
      </c>
      <c r="Y96" s="53">
        <f t="shared" si="23"/>
        <v>0</v>
      </c>
      <c r="Z96" s="53">
        <f t="shared" si="23"/>
        <v>0</v>
      </c>
      <c r="AA96" s="53">
        <f t="shared" si="23"/>
        <v>0</v>
      </c>
      <c r="AB96" s="53">
        <f t="shared" si="23"/>
        <v>0</v>
      </c>
      <c r="AC96" s="53">
        <f t="shared" si="23"/>
        <v>0</v>
      </c>
      <c r="AD96" s="53">
        <f t="shared" si="23"/>
        <v>0</v>
      </c>
      <c r="AE96" s="53">
        <f t="shared" si="23"/>
        <v>0</v>
      </c>
      <c r="AF96" s="53">
        <f t="shared" si="23"/>
        <v>0</v>
      </c>
      <c r="AG96" s="53">
        <f t="shared" si="23"/>
        <v>0</v>
      </c>
      <c r="AH96" s="53">
        <f t="shared" si="23"/>
        <v>0</v>
      </c>
      <c r="AI96" s="53">
        <f t="shared" si="23"/>
        <v>0</v>
      </c>
      <c r="AJ96" s="53">
        <f t="shared" si="23"/>
        <v>0</v>
      </c>
      <c r="AK96" s="53">
        <f t="shared" si="24"/>
        <v>0</v>
      </c>
    </row>
    <row r="97" spans="5:37" ht="13.5" hidden="1" customHeight="1">
      <c r="E97" s="139" t="s">
        <v>59</v>
      </c>
      <c r="F97" s="53">
        <f t="shared" si="22"/>
        <v>0</v>
      </c>
      <c r="G97" s="53">
        <f t="shared" si="22"/>
        <v>0</v>
      </c>
      <c r="H97" s="53">
        <f t="shared" si="22"/>
        <v>0</v>
      </c>
      <c r="I97" s="53">
        <f t="shared" si="22"/>
        <v>0</v>
      </c>
      <c r="J97" s="53">
        <f t="shared" si="22"/>
        <v>0</v>
      </c>
      <c r="K97" s="53">
        <f t="shared" si="22"/>
        <v>0</v>
      </c>
      <c r="L97" s="53">
        <f t="shared" si="22"/>
        <v>0</v>
      </c>
      <c r="M97" s="53">
        <f t="shared" si="22"/>
        <v>0</v>
      </c>
      <c r="N97" s="53">
        <f t="shared" si="22"/>
        <v>0</v>
      </c>
      <c r="O97" s="53">
        <f t="shared" si="22"/>
        <v>0</v>
      </c>
      <c r="P97" s="53">
        <f t="shared" si="22"/>
        <v>0</v>
      </c>
      <c r="Q97" s="53">
        <f t="shared" si="22"/>
        <v>0</v>
      </c>
      <c r="R97" s="53">
        <f t="shared" si="22"/>
        <v>0</v>
      </c>
      <c r="S97" s="53">
        <f t="shared" si="22"/>
        <v>0</v>
      </c>
      <c r="T97" s="53">
        <f t="shared" si="22"/>
        <v>0</v>
      </c>
      <c r="U97" s="53">
        <f t="shared" si="22"/>
        <v>0</v>
      </c>
      <c r="V97" s="53">
        <f t="shared" si="23"/>
        <v>0</v>
      </c>
      <c r="W97" s="53">
        <f t="shared" si="23"/>
        <v>0</v>
      </c>
      <c r="X97" s="53">
        <f t="shared" si="23"/>
        <v>0</v>
      </c>
      <c r="Y97" s="53">
        <f t="shared" si="23"/>
        <v>0</v>
      </c>
      <c r="Z97" s="53">
        <f t="shared" si="23"/>
        <v>0</v>
      </c>
      <c r="AA97" s="53">
        <f t="shared" si="23"/>
        <v>0</v>
      </c>
      <c r="AB97" s="53">
        <f t="shared" si="23"/>
        <v>0</v>
      </c>
      <c r="AC97" s="53">
        <f t="shared" si="23"/>
        <v>0</v>
      </c>
      <c r="AD97" s="53">
        <f t="shared" si="23"/>
        <v>0</v>
      </c>
      <c r="AE97" s="53">
        <f t="shared" si="23"/>
        <v>0</v>
      </c>
      <c r="AF97" s="53">
        <f t="shared" si="23"/>
        <v>0</v>
      </c>
      <c r="AG97" s="53">
        <f t="shared" si="23"/>
        <v>0</v>
      </c>
      <c r="AH97" s="53">
        <f t="shared" si="23"/>
        <v>0</v>
      </c>
      <c r="AI97" s="53">
        <f t="shared" si="23"/>
        <v>0</v>
      </c>
      <c r="AJ97" s="53">
        <f t="shared" si="23"/>
        <v>0</v>
      </c>
      <c r="AK97" s="53">
        <f t="shared" si="24"/>
        <v>0</v>
      </c>
    </row>
    <row r="98" spans="5:37" ht="13.5" hidden="1" customHeight="1">
      <c r="E98" s="139" t="s">
        <v>60</v>
      </c>
      <c r="F98" s="53">
        <f t="shared" si="22"/>
        <v>0</v>
      </c>
      <c r="G98" s="53">
        <f t="shared" si="22"/>
        <v>0</v>
      </c>
      <c r="H98" s="53">
        <f t="shared" si="22"/>
        <v>0</v>
      </c>
      <c r="I98" s="53">
        <f t="shared" si="22"/>
        <v>0</v>
      </c>
      <c r="J98" s="53">
        <f t="shared" si="22"/>
        <v>0</v>
      </c>
      <c r="K98" s="53">
        <f t="shared" si="22"/>
        <v>0</v>
      </c>
      <c r="L98" s="53">
        <f t="shared" si="22"/>
        <v>0</v>
      </c>
      <c r="M98" s="53">
        <f t="shared" si="22"/>
        <v>0</v>
      </c>
      <c r="N98" s="53">
        <f t="shared" si="22"/>
        <v>0</v>
      </c>
      <c r="O98" s="53">
        <f t="shared" si="22"/>
        <v>0</v>
      </c>
      <c r="P98" s="53">
        <f t="shared" si="22"/>
        <v>0</v>
      </c>
      <c r="Q98" s="53">
        <f t="shared" si="22"/>
        <v>0</v>
      </c>
      <c r="R98" s="53">
        <f t="shared" si="22"/>
        <v>0</v>
      </c>
      <c r="S98" s="53">
        <f t="shared" si="22"/>
        <v>0</v>
      </c>
      <c r="T98" s="53">
        <f t="shared" si="22"/>
        <v>0</v>
      </c>
      <c r="U98" s="53">
        <f t="shared" si="22"/>
        <v>0</v>
      </c>
      <c r="V98" s="53">
        <f t="shared" si="23"/>
        <v>0</v>
      </c>
      <c r="W98" s="53">
        <f t="shared" si="23"/>
        <v>0</v>
      </c>
      <c r="X98" s="53">
        <f t="shared" si="23"/>
        <v>0</v>
      </c>
      <c r="Y98" s="53">
        <f t="shared" si="23"/>
        <v>0</v>
      </c>
      <c r="Z98" s="53">
        <f t="shared" si="23"/>
        <v>0</v>
      </c>
      <c r="AA98" s="53">
        <f t="shared" si="23"/>
        <v>0</v>
      </c>
      <c r="AB98" s="53">
        <f t="shared" si="23"/>
        <v>0</v>
      </c>
      <c r="AC98" s="53">
        <f t="shared" si="23"/>
        <v>0</v>
      </c>
      <c r="AD98" s="53">
        <f t="shared" si="23"/>
        <v>0</v>
      </c>
      <c r="AE98" s="53">
        <f t="shared" si="23"/>
        <v>0</v>
      </c>
      <c r="AF98" s="53">
        <f t="shared" si="23"/>
        <v>0</v>
      </c>
      <c r="AG98" s="53">
        <f t="shared" si="23"/>
        <v>0</v>
      </c>
      <c r="AH98" s="53">
        <f t="shared" si="23"/>
        <v>0</v>
      </c>
      <c r="AI98" s="53">
        <f t="shared" si="23"/>
        <v>0</v>
      </c>
      <c r="AJ98" s="53">
        <f t="shared" si="23"/>
        <v>0</v>
      </c>
      <c r="AK98" s="53">
        <f t="shared" si="24"/>
        <v>0</v>
      </c>
    </row>
    <row r="99" spans="5:37" ht="13.5" hidden="1" customHeight="1">
      <c r="E99" s="139" t="s">
        <v>61</v>
      </c>
      <c r="F99" s="53">
        <f t="shared" si="22"/>
        <v>0</v>
      </c>
      <c r="G99" s="53">
        <f t="shared" si="22"/>
        <v>0</v>
      </c>
      <c r="H99" s="53">
        <f t="shared" si="22"/>
        <v>0</v>
      </c>
      <c r="I99" s="53">
        <f t="shared" si="22"/>
        <v>0</v>
      </c>
      <c r="J99" s="53">
        <f t="shared" si="22"/>
        <v>0</v>
      </c>
      <c r="K99" s="53">
        <f t="shared" si="22"/>
        <v>0</v>
      </c>
      <c r="L99" s="53">
        <f t="shared" si="22"/>
        <v>0</v>
      </c>
      <c r="M99" s="53">
        <f t="shared" si="22"/>
        <v>0</v>
      </c>
      <c r="N99" s="53">
        <f t="shared" si="22"/>
        <v>0</v>
      </c>
      <c r="O99" s="53">
        <f t="shared" si="22"/>
        <v>0</v>
      </c>
      <c r="P99" s="53">
        <f t="shared" si="22"/>
        <v>0</v>
      </c>
      <c r="Q99" s="53">
        <f t="shared" si="22"/>
        <v>0</v>
      </c>
      <c r="R99" s="53">
        <f t="shared" si="22"/>
        <v>0</v>
      </c>
      <c r="S99" s="53">
        <f t="shared" si="22"/>
        <v>0</v>
      </c>
      <c r="T99" s="53">
        <f t="shared" si="22"/>
        <v>0</v>
      </c>
      <c r="U99" s="53">
        <f t="shared" si="22"/>
        <v>0</v>
      </c>
      <c r="V99" s="53">
        <f t="shared" si="23"/>
        <v>0</v>
      </c>
      <c r="W99" s="53">
        <f t="shared" si="23"/>
        <v>0</v>
      </c>
      <c r="X99" s="53">
        <f t="shared" si="23"/>
        <v>0</v>
      </c>
      <c r="Y99" s="53">
        <f t="shared" si="23"/>
        <v>0</v>
      </c>
      <c r="Z99" s="53">
        <f t="shared" si="23"/>
        <v>0</v>
      </c>
      <c r="AA99" s="53">
        <f t="shared" si="23"/>
        <v>0</v>
      </c>
      <c r="AB99" s="53">
        <f t="shared" si="23"/>
        <v>0</v>
      </c>
      <c r="AC99" s="53">
        <f t="shared" si="23"/>
        <v>0</v>
      </c>
      <c r="AD99" s="53">
        <f t="shared" si="23"/>
        <v>0</v>
      </c>
      <c r="AE99" s="53">
        <f t="shared" si="23"/>
        <v>0</v>
      </c>
      <c r="AF99" s="53">
        <f t="shared" si="23"/>
        <v>0</v>
      </c>
      <c r="AG99" s="53">
        <f t="shared" si="23"/>
        <v>0</v>
      </c>
      <c r="AH99" s="53">
        <f t="shared" si="23"/>
        <v>0</v>
      </c>
      <c r="AI99" s="53">
        <f t="shared" si="23"/>
        <v>0</v>
      </c>
      <c r="AJ99" s="53">
        <f t="shared" si="23"/>
        <v>0</v>
      </c>
      <c r="AK99" s="53">
        <f>COUNTIF(F99:AJ99,1)</f>
        <v>0</v>
      </c>
    </row>
    <row r="100" spans="5:37" ht="13.5" hidden="1" customHeight="1">
      <c r="E100" s="139" t="s">
        <v>62</v>
      </c>
      <c r="F100" s="53">
        <f t="shared" si="22"/>
        <v>0</v>
      </c>
      <c r="G100" s="53">
        <f t="shared" si="22"/>
        <v>0</v>
      </c>
      <c r="H100" s="53">
        <f t="shared" si="22"/>
        <v>0</v>
      </c>
      <c r="I100" s="53">
        <f t="shared" si="22"/>
        <v>0</v>
      </c>
      <c r="J100" s="53">
        <f t="shared" si="22"/>
        <v>0</v>
      </c>
      <c r="K100" s="53">
        <f t="shared" si="22"/>
        <v>0</v>
      </c>
      <c r="L100" s="53">
        <f t="shared" si="22"/>
        <v>0</v>
      </c>
      <c r="M100" s="53">
        <f t="shared" si="22"/>
        <v>0</v>
      </c>
      <c r="N100" s="53">
        <f t="shared" si="22"/>
        <v>0</v>
      </c>
      <c r="O100" s="53">
        <f t="shared" si="22"/>
        <v>0</v>
      </c>
      <c r="P100" s="53">
        <f t="shared" si="22"/>
        <v>0</v>
      </c>
      <c r="Q100" s="53">
        <f t="shared" si="22"/>
        <v>0</v>
      </c>
      <c r="R100" s="53">
        <f t="shared" si="22"/>
        <v>0</v>
      </c>
      <c r="S100" s="53">
        <f t="shared" si="22"/>
        <v>0</v>
      </c>
      <c r="T100" s="53">
        <f t="shared" si="22"/>
        <v>0</v>
      </c>
      <c r="U100" s="53">
        <f t="shared" si="22"/>
        <v>0</v>
      </c>
      <c r="V100" s="53">
        <f t="shared" si="23"/>
        <v>0</v>
      </c>
      <c r="W100" s="53">
        <f t="shared" si="23"/>
        <v>0</v>
      </c>
      <c r="X100" s="53">
        <f t="shared" si="23"/>
        <v>0</v>
      </c>
      <c r="Y100" s="53">
        <f t="shared" si="23"/>
        <v>0</v>
      </c>
      <c r="Z100" s="53">
        <f t="shared" si="23"/>
        <v>0</v>
      </c>
      <c r="AA100" s="53">
        <f t="shared" si="23"/>
        <v>0</v>
      </c>
      <c r="AB100" s="53">
        <f t="shared" si="23"/>
        <v>0</v>
      </c>
      <c r="AC100" s="53">
        <f t="shared" si="23"/>
        <v>0</v>
      </c>
      <c r="AD100" s="53">
        <f t="shared" si="23"/>
        <v>0</v>
      </c>
      <c r="AE100" s="53">
        <f t="shared" si="23"/>
        <v>0</v>
      </c>
      <c r="AF100" s="53">
        <f t="shared" si="23"/>
        <v>0</v>
      </c>
      <c r="AG100" s="53">
        <f t="shared" si="23"/>
        <v>0</v>
      </c>
      <c r="AH100" s="53">
        <f t="shared" si="23"/>
        <v>0</v>
      </c>
      <c r="AI100" s="53">
        <f t="shared" si="23"/>
        <v>0</v>
      </c>
      <c r="AJ100" s="53">
        <f t="shared" si="23"/>
        <v>0</v>
      </c>
      <c r="AK100" s="53">
        <f>COUNTIF(F100:AJ100,1)</f>
        <v>0</v>
      </c>
    </row>
    <row r="101" spans="5:37" ht="13.5" hidden="1" customHeight="1">
      <c r="E101" s="139" t="s">
        <v>63</v>
      </c>
      <c r="F101" s="53">
        <f t="shared" si="22"/>
        <v>0</v>
      </c>
      <c r="G101" s="53">
        <f t="shared" si="22"/>
        <v>0</v>
      </c>
      <c r="H101" s="53">
        <f t="shared" si="22"/>
        <v>0</v>
      </c>
      <c r="I101" s="53">
        <f t="shared" si="22"/>
        <v>0</v>
      </c>
      <c r="J101" s="53">
        <f t="shared" si="22"/>
        <v>0</v>
      </c>
      <c r="K101" s="53">
        <f t="shared" si="22"/>
        <v>0</v>
      </c>
      <c r="L101" s="53">
        <f t="shared" si="22"/>
        <v>0</v>
      </c>
      <c r="M101" s="53">
        <f t="shared" si="22"/>
        <v>0</v>
      </c>
      <c r="N101" s="53">
        <f t="shared" si="22"/>
        <v>0</v>
      </c>
      <c r="O101" s="53">
        <f t="shared" si="22"/>
        <v>0</v>
      </c>
      <c r="P101" s="53">
        <f t="shared" si="22"/>
        <v>0</v>
      </c>
      <c r="Q101" s="53">
        <f t="shared" si="22"/>
        <v>0</v>
      </c>
      <c r="R101" s="53">
        <f t="shared" si="22"/>
        <v>0</v>
      </c>
      <c r="S101" s="53">
        <f t="shared" si="22"/>
        <v>0</v>
      </c>
      <c r="T101" s="53">
        <f t="shared" si="22"/>
        <v>0</v>
      </c>
      <c r="U101" s="53">
        <f t="shared" si="22"/>
        <v>0</v>
      </c>
      <c r="V101" s="53">
        <f t="shared" si="23"/>
        <v>0</v>
      </c>
      <c r="W101" s="53">
        <f t="shared" si="23"/>
        <v>0</v>
      </c>
      <c r="X101" s="53">
        <f t="shared" si="23"/>
        <v>0</v>
      </c>
      <c r="Y101" s="53">
        <f t="shared" si="23"/>
        <v>0</v>
      </c>
      <c r="Z101" s="53">
        <f t="shared" si="23"/>
        <v>0</v>
      </c>
      <c r="AA101" s="53">
        <f t="shared" si="23"/>
        <v>0</v>
      </c>
      <c r="AB101" s="53">
        <f t="shared" si="23"/>
        <v>0</v>
      </c>
      <c r="AC101" s="53">
        <f t="shared" si="23"/>
        <v>0</v>
      </c>
      <c r="AD101" s="53">
        <f t="shared" si="23"/>
        <v>0</v>
      </c>
      <c r="AE101" s="53">
        <f t="shared" si="23"/>
        <v>0</v>
      </c>
      <c r="AF101" s="53">
        <f t="shared" si="23"/>
        <v>0</v>
      </c>
      <c r="AG101" s="53">
        <f t="shared" si="23"/>
        <v>0</v>
      </c>
      <c r="AH101" s="53">
        <f t="shared" si="23"/>
        <v>0</v>
      </c>
      <c r="AI101" s="53">
        <f t="shared" si="23"/>
        <v>0</v>
      </c>
      <c r="AJ101" s="53">
        <f t="shared" si="23"/>
        <v>0</v>
      </c>
      <c r="AK101" s="53">
        <f>COUNTIF(F101:AJ101,1)</f>
        <v>0</v>
      </c>
    </row>
    <row r="102" spans="5:37" ht="13.5" hidden="1" customHeight="1">
      <c r="E102" s="139" t="s">
        <v>64</v>
      </c>
      <c r="F102" s="53">
        <f t="shared" si="22"/>
        <v>0</v>
      </c>
      <c r="G102" s="53">
        <f t="shared" si="22"/>
        <v>0</v>
      </c>
      <c r="H102" s="53">
        <f t="shared" si="22"/>
        <v>0</v>
      </c>
      <c r="I102" s="53">
        <f t="shared" si="22"/>
        <v>0</v>
      </c>
      <c r="J102" s="53">
        <f t="shared" si="22"/>
        <v>0</v>
      </c>
      <c r="K102" s="53">
        <f t="shared" si="22"/>
        <v>0</v>
      </c>
      <c r="L102" s="53">
        <f t="shared" si="22"/>
        <v>0</v>
      </c>
      <c r="M102" s="53">
        <f t="shared" si="22"/>
        <v>0</v>
      </c>
      <c r="N102" s="53">
        <f t="shared" si="22"/>
        <v>0</v>
      </c>
      <c r="O102" s="53">
        <f t="shared" si="22"/>
        <v>0</v>
      </c>
      <c r="P102" s="53">
        <f t="shared" si="22"/>
        <v>0</v>
      </c>
      <c r="Q102" s="53">
        <f t="shared" si="22"/>
        <v>0</v>
      </c>
      <c r="R102" s="53">
        <f t="shared" si="22"/>
        <v>0</v>
      </c>
      <c r="S102" s="53">
        <f t="shared" si="22"/>
        <v>0</v>
      </c>
      <c r="T102" s="53">
        <f t="shared" si="22"/>
        <v>0</v>
      </c>
      <c r="U102" s="53">
        <f t="shared" si="22"/>
        <v>0</v>
      </c>
      <c r="V102" s="53">
        <f t="shared" si="23"/>
        <v>0</v>
      </c>
      <c r="W102" s="53">
        <f t="shared" si="23"/>
        <v>0</v>
      </c>
      <c r="X102" s="53">
        <f t="shared" si="23"/>
        <v>0</v>
      </c>
      <c r="Y102" s="53">
        <f t="shared" si="23"/>
        <v>0</v>
      </c>
      <c r="Z102" s="53">
        <f t="shared" si="23"/>
        <v>0</v>
      </c>
      <c r="AA102" s="53">
        <f t="shared" si="23"/>
        <v>0</v>
      </c>
      <c r="AB102" s="53">
        <f t="shared" si="23"/>
        <v>0</v>
      </c>
      <c r="AC102" s="53">
        <f t="shared" si="23"/>
        <v>0</v>
      </c>
      <c r="AD102" s="53">
        <f t="shared" si="23"/>
        <v>0</v>
      </c>
      <c r="AE102" s="53">
        <f t="shared" si="23"/>
        <v>0</v>
      </c>
      <c r="AF102" s="53">
        <f t="shared" si="23"/>
        <v>0</v>
      </c>
      <c r="AG102" s="53">
        <f t="shared" si="23"/>
        <v>0</v>
      </c>
      <c r="AH102" s="53">
        <f t="shared" si="23"/>
        <v>0</v>
      </c>
      <c r="AI102" s="53">
        <f t="shared" si="23"/>
        <v>0</v>
      </c>
      <c r="AJ102" s="53">
        <f t="shared" si="23"/>
        <v>0</v>
      </c>
      <c r="AK102" s="53">
        <f>COUNTIF(F102:AJ102,1)</f>
        <v>0</v>
      </c>
    </row>
    <row r="103" spans="5:37" ht="13.5" hidden="1" customHeight="1">
      <c r="E103" s="139" t="s">
        <v>65</v>
      </c>
      <c r="F103" s="53">
        <f t="shared" si="22"/>
        <v>0</v>
      </c>
      <c r="G103" s="53">
        <f t="shared" si="22"/>
        <v>0</v>
      </c>
      <c r="H103" s="53">
        <f t="shared" si="22"/>
        <v>0</v>
      </c>
      <c r="I103" s="53">
        <f t="shared" si="22"/>
        <v>0</v>
      </c>
      <c r="J103" s="53">
        <f t="shared" si="22"/>
        <v>0</v>
      </c>
      <c r="K103" s="53">
        <f t="shared" si="22"/>
        <v>0</v>
      </c>
      <c r="L103" s="53">
        <f t="shared" si="22"/>
        <v>0</v>
      </c>
      <c r="M103" s="53">
        <f t="shared" si="22"/>
        <v>0</v>
      </c>
      <c r="N103" s="53">
        <f t="shared" si="22"/>
        <v>0</v>
      </c>
      <c r="O103" s="53">
        <f t="shared" si="22"/>
        <v>0</v>
      </c>
      <c r="P103" s="53">
        <f t="shared" si="22"/>
        <v>0</v>
      </c>
      <c r="Q103" s="53">
        <f t="shared" si="22"/>
        <v>0</v>
      </c>
      <c r="R103" s="53">
        <f t="shared" si="22"/>
        <v>0</v>
      </c>
      <c r="S103" s="53">
        <f t="shared" si="22"/>
        <v>0</v>
      </c>
      <c r="T103" s="53">
        <f t="shared" si="22"/>
        <v>0</v>
      </c>
      <c r="U103" s="53">
        <f t="shared" si="22"/>
        <v>0</v>
      </c>
      <c r="V103" s="53">
        <f t="shared" si="23"/>
        <v>0</v>
      </c>
      <c r="W103" s="53">
        <f t="shared" si="23"/>
        <v>0</v>
      </c>
      <c r="X103" s="53">
        <f t="shared" si="23"/>
        <v>0</v>
      </c>
      <c r="Y103" s="53">
        <f t="shared" si="23"/>
        <v>0</v>
      </c>
      <c r="Z103" s="53">
        <f t="shared" si="23"/>
        <v>0</v>
      </c>
      <c r="AA103" s="53">
        <f t="shared" si="23"/>
        <v>0</v>
      </c>
      <c r="AB103" s="53">
        <f t="shared" si="23"/>
        <v>0</v>
      </c>
      <c r="AC103" s="53">
        <f t="shared" si="23"/>
        <v>0</v>
      </c>
      <c r="AD103" s="53">
        <f t="shared" si="23"/>
        <v>0</v>
      </c>
      <c r="AE103" s="53">
        <f t="shared" si="23"/>
        <v>0</v>
      </c>
      <c r="AF103" s="53">
        <f t="shared" si="23"/>
        <v>0</v>
      </c>
      <c r="AG103" s="53">
        <f t="shared" si="23"/>
        <v>0</v>
      </c>
      <c r="AH103" s="53">
        <f t="shared" si="23"/>
        <v>0</v>
      </c>
      <c r="AI103" s="53">
        <f t="shared" si="23"/>
        <v>0</v>
      </c>
      <c r="AJ103" s="53">
        <f t="shared" si="23"/>
        <v>0</v>
      </c>
      <c r="AK103" s="53">
        <f>COUNTIF(F103:AJ103,1)</f>
        <v>0</v>
      </c>
    </row>
    <row r="104" spans="5:37" ht="13.5" hidden="1" customHeight="1">
      <c r="E104" s="139" t="s">
        <v>66</v>
      </c>
      <c r="F104" s="53">
        <f t="shared" si="22"/>
        <v>0</v>
      </c>
      <c r="G104" s="53">
        <f t="shared" si="22"/>
        <v>0</v>
      </c>
      <c r="H104" s="53">
        <f t="shared" si="22"/>
        <v>0</v>
      </c>
      <c r="I104" s="53">
        <f t="shared" si="22"/>
        <v>0</v>
      </c>
      <c r="J104" s="53">
        <f t="shared" si="22"/>
        <v>0</v>
      </c>
      <c r="K104" s="53">
        <f t="shared" si="22"/>
        <v>0</v>
      </c>
      <c r="L104" s="53">
        <f t="shared" si="22"/>
        <v>0</v>
      </c>
      <c r="M104" s="53">
        <f t="shared" si="22"/>
        <v>0</v>
      </c>
      <c r="N104" s="53">
        <f t="shared" si="22"/>
        <v>0</v>
      </c>
      <c r="O104" s="53">
        <f t="shared" si="22"/>
        <v>0</v>
      </c>
      <c r="P104" s="53">
        <f t="shared" si="22"/>
        <v>0</v>
      </c>
      <c r="Q104" s="53">
        <f t="shared" si="22"/>
        <v>0</v>
      </c>
      <c r="R104" s="53">
        <f t="shared" si="22"/>
        <v>0</v>
      </c>
      <c r="S104" s="53">
        <f t="shared" si="22"/>
        <v>0</v>
      </c>
      <c r="T104" s="53">
        <f t="shared" si="22"/>
        <v>0</v>
      </c>
      <c r="U104" s="53">
        <f t="shared" si="22"/>
        <v>0</v>
      </c>
      <c r="V104" s="53">
        <f t="shared" si="23"/>
        <v>0</v>
      </c>
      <c r="W104" s="53">
        <f t="shared" si="23"/>
        <v>0</v>
      </c>
      <c r="X104" s="53">
        <f t="shared" si="23"/>
        <v>0</v>
      </c>
      <c r="Y104" s="53">
        <f t="shared" si="23"/>
        <v>0</v>
      </c>
      <c r="Z104" s="53">
        <f t="shared" si="23"/>
        <v>0</v>
      </c>
      <c r="AA104" s="53">
        <f t="shared" si="23"/>
        <v>0</v>
      </c>
      <c r="AB104" s="53">
        <f t="shared" si="23"/>
        <v>0</v>
      </c>
      <c r="AC104" s="53">
        <f t="shared" si="23"/>
        <v>0</v>
      </c>
      <c r="AD104" s="53">
        <f t="shared" si="23"/>
        <v>0</v>
      </c>
      <c r="AE104" s="53">
        <f t="shared" si="23"/>
        <v>0</v>
      </c>
      <c r="AF104" s="53">
        <f t="shared" si="23"/>
        <v>0</v>
      </c>
      <c r="AG104" s="53">
        <f t="shared" si="23"/>
        <v>0</v>
      </c>
      <c r="AH104" s="53">
        <f t="shared" si="23"/>
        <v>0</v>
      </c>
      <c r="AI104" s="53">
        <f t="shared" si="23"/>
        <v>0</v>
      </c>
      <c r="AJ104" s="53">
        <f t="shared" si="23"/>
        <v>0</v>
      </c>
      <c r="AK104" s="53">
        <f t="shared" si="24"/>
        <v>0</v>
      </c>
    </row>
    <row r="105" spans="5:37" ht="13.5" hidden="1" customHeight="1">
      <c r="E105" s="139" t="s">
        <v>67</v>
      </c>
      <c r="F105" s="53">
        <f t="shared" si="22"/>
        <v>0</v>
      </c>
      <c r="G105" s="53">
        <f t="shared" si="22"/>
        <v>0</v>
      </c>
      <c r="H105" s="53">
        <f t="shared" si="22"/>
        <v>0</v>
      </c>
      <c r="I105" s="53">
        <f t="shared" si="22"/>
        <v>0</v>
      </c>
      <c r="J105" s="53">
        <f t="shared" si="22"/>
        <v>0</v>
      </c>
      <c r="K105" s="53">
        <f t="shared" si="22"/>
        <v>0</v>
      </c>
      <c r="L105" s="53">
        <f t="shared" si="22"/>
        <v>0</v>
      </c>
      <c r="M105" s="53">
        <f t="shared" si="22"/>
        <v>0</v>
      </c>
      <c r="N105" s="53">
        <f t="shared" si="22"/>
        <v>0</v>
      </c>
      <c r="O105" s="53">
        <f t="shared" si="22"/>
        <v>0</v>
      </c>
      <c r="P105" s="53">
        <f t="shared" si="22"/>
        <v>0</v>
      </c>
      <c r="Q105" s="53">
        <f t="shared" si="22"/>
        <v>0</v>
      </c>
      <c r="R105" s="53">
        <f t="shared" si="22"/>
        <v>0</v>
      </c>
      <c r="S105" s="53">
        <f t="shared" si="22"/>
        <v>0</v>
      </c>
      <c r="T105" s="53">
        <f t="shared" si="22"/>
        <v>0</v>
      </c>
      <c r="U105" s="53">
        <f t="shared" si="22"/>
        <v>0</v>
      </c>
      <c r="V105" s="53">
        <f t="shared" si="23"/>
        <v>0</v>
      </c>
      <c r="W105" s="53">
        <f t="shared" si="23"/>
        <v>0</v>
      </c>
      <c r="X105" s="53">
        <f t="shared" si="23"/>
        <v>0</v>
      </c>
      <c r="Y105" s="53">
        <f t="shared" si="23"/>
        <v>0</v>
      </c>
      <c r="Z105" s="53">
        <f t="shared" si="23"/>
        <v>0</v>
      </c>
      <c r="AA105" s="53">
        <f t="shared" si="23"/>
        <v>0</v>
      </c>
      <c r="AB105" s="53">
        <f t="shared" si="23"/>
        <v>0</v>
      </c>
      <c r="AC105" s="53">
        <f t="shared" si="23"/>
        <v>0</v>
      </c>
      <c r="AD105" s="53">
        <f t="shared" si="23"/>
        <v>0</v>
      </c>
      <c r="AE105" s="53">
        <f t="shared" si="23"/>
        <v>0</v>
      </c>
      <c r="AF105" s="53">
        <f t="shared" si="23"/>
        <v>0</v>
      </c>
      <c r="AG105" s="53">
        <f t="shared" si="23"/>
        <v>0</v>
      </c>
      <c r="AH105" s="53">
        <f t="shared" si="23"/>
        <v>0</v>
      </c>
      <c r="AI105" s="53">
        <f t="shared" si="23"/>
        <v>0</v>
      </c>
      <c r="AJ105" s="53">
        <f t="shared" si="23"/>
        <v>0</v>
      </c>
      <c r="AK105" s="53">
        <f t="shared" si="24"/>
        <v>0</v>
      </c>
    </row>
    <row r="106" spans="5:37" ht="13.5" hidden="1" customHeight="1">
      <c r="E106" s="139" t="s">
        <v>68</v>
      </c>
      <c r="F106" s="53">
        <f t="shared" si="22"/>
        <v>0</v>
      </c>
      <c r="G106" s="53">
        <f t="shared" si="22"/>
        <v>0</v>
      </c>
      <c r="H106" s="53">
        <f t="shared" si="22"/>
        <v>0</v>
      </c>
      <c r="I106" s="53">
        <f t="shared" si="22"/>
        <v>0</v>
      </c>
      <c r="J106" s="53">
        <f t="shared" si="22"/>
        <v>0</v>
      </c>
      <c r="K106" s="53">
        <f t="shared" si="22"/>
        <v>0</v>
      </c>
      <c r="L106" s="53">
        <f t="shared" si="22"/>
        <v>0</v>
      </c>
      <c r="M106" s="53">
        <f t="shared" si="22"/>
        <v>0</v>
      </c>
      <c r="N106" s="53">
        <f t="shared" si="22"/>
        <v>0</v>
      </c>
      <c r="O106" s="53">
        <f t="shared" si="22"/>
        <v>0</v>
      </c>
      <c r="P106" s="53">
        <f t="shared" si="22"/>
        <v>0</v>
      </c>
      <c r="Q106" s="53">
        <f t="shared" si="22"/>
        <v>0</v>
      </c>
      <c r="R106" s="53">
        <f t="shared" si="22"/>
        <v>0</v>
      </c>
      <c r="S106" s="53">
        <f t="shared" si="22"/>
        <v>0</v>
      </c>
      <c r="T106" s="53">
        <f t="shared" si="22"/>
        <v>0</v>
      </c>
      <c r="U106" s="53">
        <f t="shared" ref="U106:AJ106" si="25">IF(COUNTIF(V$11:V$30,$E106)=0,0,1)</f>
        <v>0</v>
      </c>
      <c r="V106" s="53">
        <f t="shared" si="25"/>
        <v>0</v>
      </c>
      <c r="W106" s="53">
        <f t="shared" si="25"/>
        <v>0</v>
      </c>
      <c r="X106" s="53">
        <f t="shared" si="25"/>
        <v>0</v>
      </c>
      <c r="Y106" s="53">
        <f t="shared" si="25"/>
        <v>0</v>
      </c>
      <c r="Z106" s="53">
        <f t="shared" si="25"/>
        <v>0</v>
      </c>
      <c r="AA106" s="53">
        <f t="shared" si="25"/>
        <v>0</v>
      </c>
      <c r="AB106" s="53">
        <f t="shared" si="25"/>
        <v>0</v>
      </c>
      <c r="AC106" s="53">
        <f t="shared" si="25"/>
        <v>0</v>
      </c>
      <c r="AD106" s="53">
        <f t="shared" si="25"/>
        <v>0</v>
      </c>
      <c r="AE106" s="53">
        <f t="shared" si="25"/>
        <v>0</v>
      </c>
      <c r="AF106" s="53">
        <f t="shared" si="25"/>
        <v>0</v>
      </c>
      <c r="AG106" s="53">
        <f t="shared" si="25"/>
        <v>0</v>
      </c>
      <c r="AH106" s="53">
        <f t="shared" si="25"/>
        <v>0</v>
      </c>
      <c r="AI106" s="53">
        <f t="shared" si="25"/>
        <v>0</v>
      </c>
      <c r="AJ106" s="53">
        <f t="shared" si="25"/>
        <v>0</v>
      </c>
      <c r="AK106" s="53">
        <f t="shared" si="24"/>
        <v>0</v>
      </c>
    </row>
    <row r="107" spans="5:37" ht="13.5" customHeight="1"/>
  </sheetData>
  <sheetProtection formatCells="0"/>
  <mergeCells count="478">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F49:BF50"/>
    <mergeCell ref="AS51:AS52"/>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D57:BD58"/>
    <mergeCell ref="BE57:BE58"/>
    <mergeCell ref="BF57:BF58"/>
    <mergeCell ref="AZ57:AZ58"/>
    <mergeCell ref="BA57:BA58"/>
    <mergeCell ref="BB57:BB58"/>
    <mergeCell ref="BC57:BC58"/>
    <mergeCell ref="BA55:BA56"/>
    <mergeCell ref="BB55:BB56"/>
    <mergeCell ref="BC55:BC56"/>
    <mergeCell ref="BD55:BD56"/>
    <mergeCell ref="BE55:BE56"/>
    <mergeCell ref="BF55:BF56"/>
    <mergeCell ref="BA53:BA54"/>
    <mergeCell ref="BB53:BB54"/>
    <mergeCell ref="BC53:BC54"/>
    <mergeCell ref="BD53:BD54"/>
    <mergeCell ref="BE53:BE54"/>
    <mergeCell ref="BF53:BF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F51:BF52"/>
    <mergeCell ref="AR63:AT63"/>
    <mergeCell ref="AR55:AT56"/>
    <mergeCell ref="AU55:AU56"/>
    <mergeCell ref="AV55:AV56"/>
    <mergeCell ref="AW55:AW56"/>
    <mergeCell ref="AX55:AX56"/>
    <mergeCell ref="AY55:AY56"/>
    <mergeCell ref="AZ55:AZ56"/>
    <mergeCell ref="AZ53:AZ54"/>
    <mergeCell ref="AR62:AT62"/>
  </mergeCells>
  <phoneticPr fontId="1"/>
  <conditionalFormatting sqref="B11:B30 E11:AJ30 F37:AJ49">
    <cfRule type="containsBlanks" dxfId="88" priority="22" stopIfTrue="1">
      <formula>LEN(TRIM(B11))=0</formula>
    </cfRule>
  </conditionalFormatting>
  <conditionalFormatting sqref="G33:AJ33">
    <cfRule type="containsBlanks" dxfId="87" priority="21" stopIfTrue="1">
      <formula>LEN(TRIM(G33))=0</formula>
    </cfRule>
  </conditionalFormatting>
  <conditionalFormatting sqref="G53:V53">
    <cfRule type="containsBlanks" dxfId="86" priority="20" stopIfTrue="1">
      <formula>LEN(TRIM(G53))=0</formula>
    </cfRule>
  </conditionalFormatting>
  <conditionalFormatting sqref="G36:AJ36 G7:AJ10">
    <cfRule type="expression" dxfId="85" priority="18" stopIfTrue="1">
      <formula>WEEKDAY(G7,1)=1</formula>
    </cfRule>
    <cfRule type="expression" dxfId="84" priority="19" stopIfTrue="1">
      <formula>WEEKDAY(G7,1)=7</formula>
    </cfRule>
  </conditionalFormatting>
  <conditionalFormatting sqref="AE5 AM5">
    <cfRule type="containsBlanks" dxfId="83" priority="17" stopIfTrue="1">
      <formula>LEN(TRIM(AE5))=0</formula>
    </cfRule>
  </conditionalFormatting>
  <conditionalFormatting sqref="AW1:AW2">
    <cfRule type="containsBlanks" dxfId="82" priority="15" stopIfTrue="1">
      <formula>LEN(TRIM(AW1))=0</formula>
    </cfRule>
  </conditionalFormatting>
  <conditionalFormatting sqref="AK11:AK30 AK37:AK49">
    <cfRule type="containsBlanks" dxfId="81" priority="14" stopIfTrue="1">
      <formula>LEN(TRIM(AK11))=0</formula>
    </cfRule>
  </conditionalFormatting>
  <conditionalFormatting sqref="AK33">
    <cfRule type="containsBlanks" dxfId="80" priority="13" stopIfTrue="1">
      <formula>LEN(TRIM(AK33))=0</formula>
    </cfRule>
  </conditionalFormatting>
  <conditionalFormatting sqref="AK36 AK7:AK10">
    <cfRule type="expression" dxfId="79" priority="11" stopIfTrue="1">
      <formula>WEEKDAY(AK7,1)=1</formula>
    </cfRule>
    <cfRule type="expression" dxfId="78" priority="12" stopIfTrue="1">
      <formula>WEEKDAY(AK7,1)=7</formula>
    </cfRule>
  </conditionalFormatting>
  <conditionalFormatting sqref="AS9:AS54 AU9:AU54">
    <cfRule type="containsBlanks" dxfId="77" priority="4">
      <formula>LEN(TRIM(AS9))=0</formula>
    </cfRule>
  </conditionalFormatting>
  <conditionalFormatting sqref="AV9:AV54 AX19:AX48 AZ9:AZ28 BB9:BB28 BD19:BE48 BF9:BF54">
    <cfRule type="containsBlanks" dxfId="76" priority="3">
      <formula>LEN(TRIM(AV9))=0</formula>
    </cfRule>
  </conditionalFormatting>
  <conditionalFormatting sqref="BE3:BF3 BE5:BF5">
    <cfRule type="containsBlanks" dxfId="75" priority="2">
      <formula>LEN(TRIM(BE3))=0</formula>
    </cfRule>
  </conditionalFormatting>
  <conditionalFormatting sqref="BC19:BC28">
    <cfRule type="containsBlanks" dxfId="3" priority="1" stopIfTrue="1">
      <formula>LEN(TRIM(BC19))=0</formula>
    </cfRule>
  </conditionalFormatting>
  <dataValidations disablePrompts="1" count="5">
    <dataValidation type="list" allowBlank="1" showInputMessage="1" showErrorMessage="1" sqref="B11:B30">
      <formula1>"TR,FW1,FW2,FW3"</formula1>
    </dataValidation>
    <dataValidation type="whole" operator="lessThanOrEqual" allowBlank="1" showInputMessage="1" showErrorMessage="1" error="月当たりの上限額は２万円となります。_x000a_（男性研修生は対象外）" sqref="BE19:BE54 BE65562:BE65591 BE131098:BE131127 BE196634:BE196663 BE262170:BE262199 BE327706:BE327735 BE393242:BE393271 BE458778:BE458807 BE524314:BE524343 BE589850:BE589879 BE655386:BE655415 BE720922:BE720951 BE786458:BE786487 BE851994:BE852023 BE917530:BE917559 BE983066:BE983095">
      <formula1>20000</formula1>
    </dataValidation>
    <dataValidation type="list" allowBlank="1" showInputMessage="1" showErrorMessage="1" sqref="WWO983084:WXS983096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80:AK65592 KC65580:LG65592 TY65580:VC65592 ADU65580:AEY65592 ANQ65580:AOU65592 AXM65580:AYQ65592 BHI65580:BIM65592 BRE65580:BSI65592 CBA65580:CCE65592 CKW65580:CMA65592 CUS65580:CVW65592 DEO65580:DFS65592 DOK65580:DPO65592 DYG65580:DZK65592 EIC65580:EJG65592 ERY65580:ETC65592 FBU65580:FCY65592 FLQ65580:FMU65592 FVM65580:FWQ65592 GFI65580:GGM65592 GPE65580:GQI65592 GZA65580:HAE65592 HIW65580:HKA65592 HSS65580:HTW65592 ICO65580:IDS65592 IMK65580:INO65592 IWG65580:IXK65592 JGC65580:JHG65592 JPY65580:JRC65592 JZU65580:KAY65592 KJQ65580:KKU65592 KTM65580:KUQ65592 LDI65580:LEM65592 LNE65580:LOI65592 LXA65580:LYE65592 MGW65580:MIA65592 MQS65580:MRW65592 NAO65580:NBS65592 NKK65580:NLO65592 NUG65580:NVK65592 OEC65580:OFG65592 ONY65580:OPC65592 OXU65580:OYY65592 PHQ65580:PIU65592 PRM65580:PSQ65592 QBI65580:QCM65592 QLE65580:QMI65592 QVA65580:QWE65592 REW65580:RGA65592 ROS65580:RPW65592 RYO65580:RZS65592 SIK65580:SJO65592 SSG65580:STK65592 TCC65580:TDG65592 TLY65580:TNC65592 TVU65580:TWY65592 UFQ65580:UGU65592 UPM65580:UQQ65592 UZI65580:VAM65592 VJE65580:VKI65592 VTA65580:VUE65592 WCW65580:WEA65592 WMS65580:WNW65592 WWO65580:WXS65592 F131116:AK131128 KC131116:LG131128 TY131116:VC131128 ADU131116:AEY131128 ANQ131116:AOU131128 AXM131116:AYQ131128 BHI131116:BIM131128 BRE131116:BSI131128 CBA131116:CCE131128 CKW131116:CMA131128 CUS131116:CVW131128 DEO131116:DFS131128 DOK131116:DPO131128 DYG131116:DZK131128 EIC131116:EJG131128 ERY131116:ETC131128 FBU131116:FCY131128 FLQ131116:FMU131128 FVM131116:FWQ131128 GFI131116:GGM131128 GPE131116:GQI131128 GZA131116:HAE131128 HIW131116:HKA131128 HSS131116:HTW131128 ICO131116:IDS131128 IMK131116:INO131128 IWG131116:IXK131128 JGC131116:JHG131128 JPY131116:JRC131128 JZU131116:KAY131128 KJQ131116:KKU131128 KTM131116:KUQ131128 LDI131116:LEM131128 LNE131116:LOI131128 LXA131116:LYE131128 MGW131116:MIA131128 MQS131116:MRW131128 NAO131116:NBS131128 NKK131116:NLO131128 NUG131116:NVK131128 OEC131116:OFG131128 ONY131116:OPC131128 OXU131116:OYY131128 PHQ131116:PIU131128 PRM131116:PSQ131128 QBI131116:QCM131128 QLE131116:QMI131128 QVA131116:QWE131128 REW131116:RGA131128 ROS131116:RPW131128 RYO131116:RZS131128 SIK131116:SJO131128 SSG131116:STK131128 TCC131116:TDG131128 TLY131116:TNC131128 TVU131116:TWY131128 UFQ131116:UGU131128 UPM131116:UQQ131128 UZI131116:VAM131128 VJE131116:VKI131128 VTA131116:VUE131128 WCW131116:WEA131128 WMS131116:WNW131128 WWO131116:WXS131128 F196652:AK196664 KC196652:LG196664 TY196652:VC196664 ADU196652:AEY196664 ANQ196652:AOU196664 AXM196652:AYQ196664 BHI196652:BIM196664 BRE196652:BSI196664 CBA196652:CCE196664 CKW196652:CMA196664 CUS196652:CVW196664 DEO196652:DFS196664 DOK196652:DPO196664 DYG196652:DZK196664 EIC196652:EJG196664 ERY196652:ETC196664 FBU196652:FCY196664 FLQ196652:FMU196664 FVM196652:FWQ196664 GFI196652:GGM196664 GPE196652:GQI196664 GZA196652:HAE196664 HIW196652:HKA196664 HSS196652:HTW196664 ICO196652:IDS196664 IMK196652:INO196664 IWG196652:IXK196664 JGC196652:JHG196664 JPY196652:JRC196664 JZU196652:KAY196664 KJQ196652:KKU196664 KTM196652:KUQ196664 LDI196652:LEM196664 LNE196652:LOI196664 LXA196652:LYE196664 MGW196652:MIA196664 MQS196652:MRW196664 NAO196652:NBS196664 NKK196652:NLO196664 NUG196652:NVK196664 OEC196652:OFG196664 ONY196652:OPC196664 OXU196652:OYY196664 PHQ196652:PIU196664 PRM196652:PSQ196664 QBI196652:QCM196664 QLE196652:QMI196664 QVA196652:QWE196664 REW196652:RGA196664 ROS196652:RPW196664 RYO196652:RZS196664 SIK196652:SJO196664 SSG196652:STK196664 TCC196652:TDG196664 TLY196652:TNC196664 TVU196652:TWY196664 UFQ196652:UGU196664 UPM196652:UQQ196664 UZI196652:VAM196664 VJE196652:VKI196664 VTA196652:VUE196664 WCW196652:WEA196664 WMS196652:WNW196664 WWO196652:WXS196664 F262188:AK262200 KC262188:LG262200 TY262188:VC262200 ADU262188:AEY262200 ANQ262188:AOU262200 AXM262188:AYQ262200 BHI262188:BIM262200 BRE262188:BSI262200 CBA262188:CCE262200 CKW262188:CMA262200 CUS262188:CVW262200 DEO262188:DFS262200 DOK262188:DPO262200 DYG262188:DZK262200 EIC262188:EJG262200 ERY262188:ETC262200 FBU262188:FCY262200 FLQ262188:FMU262200 FVM262188:FWQ262200 GFI262188:GGM262200 GPE262188:GQI262200 GZA262188:HAE262200 HIW262188:HKA262200 HSS262188:HTW262200 ICO262188:IDS262200 IMK262188:INO262200 IWG262188:IXK262200 JGC262188:JHG262200 JPY262188:JRC262200 JZU262188:KAY262200 KJQ262188:KKU262200 KTM262188:KUQ262200 LDI262188:LEM262200 LNE262188:LOI262200 LXA262188:LYE262200 MGW262188:MIA262200 MQS262188:MRW262200 NAO262188:NBS262200 NKK262188:NLO262200 NUG262188:NVK262200 OEC262188:OFG262200 ONY262188:OPC262200 OXU262188:OYY262200 PHQ262188:PIU262200 PRM262188:PSQ262200 QBI262188:QCM262200 QLE262188:QMI262200 QVA262188:QWE262200 REW262188:RGA262200 ROS262188:RPW262200 RYO262188:RZS262200 SIK262188:SJO262200 SSG262188:STK262200 TCC262188:TDG262200 TLY262188:TNC262200 TVU262188:TWY262200 UFQ262188:UGU262200 UPM262188:UQQ262200 UZI262188:VAM262200 VJE262188:VKI262200 VTA262188:VUE262200 WCW262188:WEA262200 WMS262188:WNW262200 WWO262188:WXS262200 F327724:AK327736 KC327724:LG327736 TY327724:VC327736 ADU327724:AEY327736 ANQ327724:AOU327736 AXM327724:AYQ327736 BHI327724:BIM327736 BRE327724:BSI327736 CBA327724:CCE327736 CKW327724:CMA327736 CUS327724:CVW327736 DEO327724:DFS327736 DOK327724:DPO327736 DYG327724:DZK327736 EIC327724:EJG327736 ERY327724:ETC327736 FBU327724:FCY327736 FLQ327724:FMU327736 FVM327724:FWQ327736 GFI327724:GGM327736 GPE327724:GQI327736 GZA327724:HAE327736 HIW327724:HKA327736 HSS327724:HTW327736 ICO327724:IDS327736 IMK327724:INO327736 IWG327724:IXK327736 JGC327724:JHG327736 JPY327724:JRC327736 JZU327724:KAY327736 KJQ327724:KKU327736 KTM327724:KUQ327736 LDI327724:LEM327736 LNE327724:LOI327736 LXA327724:LYE327736 MGW327724:MIA327736 MQS327724:MRW327736 NAO327724:NBS327736 NKK327724:NLO327736 NUG327724:NVK327736 OEC327724:OFG327736 ONY327724:OPC327736 OXU327724:OYY327736 PHQ327724:PIU327736 PRM327724:PSQ327736 QBI327724:QCM327736 QLE327724:QMI327736 QVA327724:QWE327736 REW327724:RGA327736 ROS327724:RPW327736 RYO327724:RZS327736 SIK327724:SJO327736 SSG327724:STK327736 TCC327724:TDG327736 TLY327724:TNC327736 TVU327724:TWY327736 UFQ327724:UGU327736 UPM327724:UQQ327736 UZI327724:VAM327736 VJE327724:VKI327736 VTA327724:VUE327736 WCW327724:WEA327736 WMS327724:WNW327736 WWO327724:WXS327736 F393260:AK393272 KC393260:LG393272 TY393260:VC393272 ADU393260:AEY393272 ANQ393260:AOU393272 AXM393260:AYQ393272 BHI393260:BIM393272 BRE393260:BSI393272 CBA393260:CCE393272 CKW393260:CMA393272 CUS393260:CVW393272 DEO393260:DFS393272 DOK393260:DPO393272 DYG393260:DZK393272 EIC393260:EJG393272 ERY393260:ETC393272 FBU393260:FCY393272 FLQ393260:FMU393272 FVM393260:FWQ393272 GFI393260:GGM393272 GPE393260:GQI393272 GZA393260:HAE393272 HIW393260:HKA393272 HSS393260:HTW393272 ICO393260:IDS393272 IMK393260:INO393272 IWG393260:IXK393272 JGC393260:JHG393272 JPY393260:JRC393272 JZU393260:KAY393272 KJQ393260:KKU393272 KTM393260:KUQ393272 LDI393260:LEM393272 LNE393260:LOI393272 LXA393260:LYE393272 MGW393260:MIA393272 MQS393260:MRW393272 NAO393260:NBS393272 NKK393260:NLO393272 NUG393260:NVK393272 OEC393260:OFG393272 ONY393260:OPC393272 OXU393260:OYY393272 PHQ393260:PIU393272 PRM393260:PSQ393272 QBI393260:QCM393272 QLE393260:QMI393272 QVA393260:QWE393272 REW393260:RGA393272 ROS393260:RPW393272 RYO393260:RZS393272 SIK393260:SJO393272 SSG393260:STK393272 TCC393260:TDG393272 TLY393260:TNC393272 TVU393260:TWY393272 UFQ393260:UGU393272 UPM393260:UQQ393272 UZI393260:VAM393272 VJE393260:VKI393272 VTA393260:VUE393272 WCW393260:WEA393272 WMS393260:WNW393272 WWO393260:WXS393272 F458796:AK458808 KC458796:LG458808 TY458796:VC458808 ADU458796:AEY458808 ANQ458796:AOU458808 AXM458796:AYQ458808 BHI458796:BIM458808 BRE458796:BSI458808 CBA458796:CCE458808 CKW458796:CMA458808 CUS458796:CVW458808 DEO458796:DFS458808 DOK458796:DPO458808 DYG458796:DZK458808 EIC458796:EJG458808 ERY458796:ETC458808 FBU458796:FCY458808 FLQ458796:FMU458808 FVM458796:FWQ458808 GFI458796:GGM458808 GPE458796:GQI458808 GZA458796:HAE458808 HIW458796:HKA458808 HSS458796:HTW458808 ICO458796:IDS458808 IMK458796:INO458808 IWG458796:IXK458808 JGC458796:JHG458808 JPY458796:JRC458808 JZU458796:KAY458808 KJQ458796:KKU458808 KTM458796:KUQ458808 LDI458796:LEM458808 LNE458796:LOI458808 LXA458796:LYE458808 MGW458796:MIA458808 MQS458796:MRW458808 NAO458796:NBS458808 NKK458796:NLO458808 NUG458796:NVK458808 OEC458796:OFG458808 ONY458796:OPC458808 OXU458796:OYY458808 PHQ458796:PIU458808 PRM458796:PSQ458808 QBI458796:QCM458808 QLE458796:QMI458808 QVA458796:QWE458808 REW458796:RGA458808 ROS458796:RPW458808 RYO458796:RZS458808 SIK458796:SJO458808 SSG458796:STK458808 TCC458796:TDG458808 TLY458796:TNC458808 TVU458796:TWY458808 UFQ458796:UGU458808 UPM458796:UQQ458808 UZI458796:VAM458808 VJE458796:VKI458808 VTA458796:VUE458808 WCW458796:WEA458808 WMS458796:WNW458808 WWO458796:WXS458808 F524332:AK524344 KC524332:LG524344 TY524332:VC524344 ADU524332:AEY524344 ANQ524332:AOU524344 AXM524332:AYQ524344 BHI524332:BIM524344 BRE524332:BSI524344 CBA524332:CCE524344 CKW524332:CMA524344 CUS524332:CVW524344 DEO524332:DFS524344 DOK524332:DPO524344 DYG524332:DZK524344 EIC524332:EJG524344 ERY524332:ETC524344 FBU524332:FCY524344 FLQ524332:FMU524344 FVM524332:FWQ524344 GFI524332:GGM524344 GPE524332:GQI524344 GZA524332:HAE524344 HIW524332:HKA524344 HSS524332:HTW524344 ICO524332:IDS524344 IMK524332:INO524344 IWG524332:IXK524344 JGC524332:JHG524344 JPY524332:JRC524344 JZU524332:KAY524344 KJQ524332:KKU524344 KTM524332:KUQ524344 LDI524332:LEM524344 LNE524332:LOI524344 LXA524332:LYE524344 MGW524332:MIA524344 MQS524332:MRW524344 NAO524332:NBS524344 NKK524332:NLO524344 NUG524332:NVK524344 OEC524332:OFG524344 ONY524332:OPC524344 OXU524332:OYY524344 PHQ524332:PIU524344 PRM524332:PSQ524344 QBI524332:QCM524344 QLE524332:QMI524344 QVA524332:QWE524344 REW524332:RGA524344 ROS524332:RPW524344 RYO524332:RZS524344 SIK524332:SJO524344 SSG524332:STK524344 TCC524332:TDG524344 TLY524332:TNC524344 TVU524332:TWY524344 UFQ524332:UGU524344 UPM524332:UQQ524344 UZI524332:VAM524344 VJE524332:VKI524344 VTA524332:VUE524344 WCW524332:WEA524344 WMS524332:WNW524344 WWO524332:WXS524344 F589868:AK589880 KC589868:LG589880 TY589868:VC589880 ADU589868:AEY589880 ANQ589868:AOU589880 AXM589868:AYQ589880 BHI589868:BIM589880 BRE589868:BSI589880 CBA589868:CCE589880 CKW589868:CMA589880 CUS589868:CVW589880 DEO589868:DFS589880 DOK589868:DPO589880 DYG589868:DZK589880 EIC589868:EJG589880 ERY589868:ETC589880 FBU589868:FCY589880 FLQ589868:FMU589880 FVM589868:FWQ589880 GFI589868:GGM589880 GPE589868:GQI589880 GZA589868:HAE589880 HIW589868:HKA589880 HSS589868:HTW589880 ICO589868:IDS589880 IMK589868:INO589880 IWG589868:IXK589880 JGC589868:JHG589880 JPY589868:JRC589880 JZU589868:KAY589880 KJQ589868:KKU589880 KTM589868:KUQ589880 LDI589868:LEM589880 LNE589868:LOI589880 LXA589868:LYE589880 MGW589868:MIA589880 MQS589868:MRW589880 NAO589868:NBS589880 NKK589868:NLO589880 NUG589868:NVK589880 OEC589868:OFG589880 ONY589868:OPC589880 OXU589868:OYY589880 PHQ589868:PIU589880 PRM589868:PSQ589880 QBI589868:QCM589880 QLE589868:QMI589880 QVA589868:QWE589880 REW589868:RGA589880 ROS589868:RPW589880 RYO589868:RZS589880 SIK589868:SJO589880 SSG589868:STK589880 TCC589868:TDG589880 TLY589868:TNC589880 TVU589868:TWY589880 UFQ589868:UGU589880 UPM589868:UQQ589880 UZI589868:VAM589880 VJE589868:VKI589880 VTA589868:VUE589880 WCW589868:WEA589880 WMS589868:WNW589880 WWO589868:WXS589880 F655404:AK655416 KC655404:LG655416 TY655404:VC655416 ADU655404:AEY655416 ANQ655404:AOU655416 AXM655404:AYQ655416 BHI655404:BIM655416 BRE655404:BSI655416 CBA655404:CCE655416 CKW655404:CMA655416 CUS655404:CVW655416 DEO655404:DFS655416 DOK655404:DPO655416 DYG655404:DZK655416 EIC655404:EJG655416 ERY655404:ETC655416 FBU655404:FCY655416 FLQ655404:FMU655416 FVM655404:FWQ655416 GFI655404:GGM655416 GPE655404:GQI655416 GZA655404:HAE655416 HIW655404:HKA655416 HSS655404:HTW655416 ICO655404:IDS655416 IMK655404:INO655416 IWG655404:IXK655416 JGC655404:JHG655416 JPY655404:JRC655416 JZU655404:KAY655416 KJQ655404:KKU655416 KTM655404:KUQ655416 LDI655404:LEM655416 LNE655404:LOI655416 LXA655404:LYE655416 MGW655404:MIA655416 MQS655404:MRW655416 NAO655404:NBS655416 NKK655404:NLO655416 NUG655404:NVK655416 OEC655404:OFG655416 ONY655404:OPC655416 OXU655404:OYY655416 PHQ655404:PIU655416 PRM655404:PSQ655416 QBI655404:QCM655416 QLE655404:QMI655416 QVA655404:QWE655416 REW655404:RGA655416 ROS655404:RPW655416 RYO655404:RZS655416 SIK655404:SJO655416 SSG655404:STK655416 TCC655404:TDG655416 TLY655404:TNC655416 TVU655404:TWY655416 UFQ655404:UGU655416 UPM655404:UQQ655416 UZI655404:VAM655416 VJE655404:VKI655416 VTA655404:VUE655416 WCW655404:WEA655416 WMS655404:WNW655416 WWO655404:WXS655416 F720940:AK720952 KC720940:LG720952 TY720940:VC720952 ADU720940:AEY720952 ANQ720940:AOU720952 AXM720940:AYQ720952 BHI720940:BIM720952 BRE720940:BSI720952 CBA720940:CCE720952 CKW720940:CMA720952 CUS720940:CVW720952 DEO720940:DFS720952 DOK720940:DPO720952 DYG720940:DZK720952 EIC720940:EJG720952 ERY720940:ETC720952 FBU720940:FCY720952 FLQ720940:FMU720952 FVM720940:FWQ720952 GFI720940:GGM720952 GPE720940:GQI720952 GZA720940:HAE720952 HIW720940:HKA720952 HSS720940:HTW720952 ICO720940:IDS720952 IMK720940:INO720952 IWG720940:IXK720952 JGC720940:JHG720952 JPY720940:JRC720952 JZU720940:KAY720952 KJQ720940:KKU720952 KTM720940:KUQ720952 LDI720940:LEM720952 LNE720940:LOI720952 LXA720940:LYE720952 MGW720940:MIA720952 MQS720940:MRW720952 NAO720940:NBS720952 NKK720940:NLO720952 NUG720940:NVK720952 OEC720940:OFG720952 ONY720940:OPC720952 OXU720940:OYY720952 PHQ720940:PIU720952 PRM720940:PSQ720952 QBI720940:QCM720952 QLE720940:QMI720952 QVA720940:QWE720952 REW720940:RGA720952 ROS720940:RPW720952 RYO720940:RZS720952 SIK720940:SJO720952 SSG720940:STK720952 TCC720940:TDG720952 TLY720940:TNC720952 TVU720940:TWY720952 UFQ720940:UGU720952 UPM720940:UQQ720952 UZI720940:VAM720952 VJE720940:VKI720952 VTA720940:VUE720952 WCW720940:WEA720952 WMS720940:WNW720952 WWO720940:WXS720952 F786476:AK786488 KC786476:LG786488 TY786476:VC786488 ADU786476:AEY786488 ANQ786476:AOU786488 AXM786476:AYQ786488 BHI786476:BIM786488 BRE786476:BSI786488 CBA786476:CCE786488 CKW786476:CMA786488 CUS786476:CVW786488 DEO786476:DFS786488 DOK786476:DPO786488 DYG786476:DZK786488 EIC786476:EJG786488 ERY786476:ETC786488 FBU786476:FCY786488 FLQ786476:FMU786488 FVM786476:FWQ786488 GFI786476:GGM786488 GPE786476:GQI786488 GZA786476:HAE786488 HIW786476:HKA786488 HSS786476:HTW786488 ICO786476:IDS786488 IMK786476:INO786488 IWG786476:IXK786488 JGC786476:JHG786488 JPY786476:JRC786488 JZU786476:KAY786488 KJQ786476:KKU786488 KTM786476:KUQ786488 LDI786476:LEM786488 LNE786476:LOI786488 LXA786476:LYE786488 MGW786476:MIA786488 MQS786476:MRW786488 NAO786476:NBS786488 NKK786476:NLO786488 NUG786476:NVK786488 OEC786476:OFG786488 ONY786476:OPC786488 OXU786476:OYY786488 PHQ786476:PIU786488 PRM786476:PSQ786488 QBI786476:QCM786488 QLE786476:QMI786488 QVA786476:QWE786488 REW786476:RGA786488 ROS786476:RPW786488 RYO786476:RZS786488 SIK786476:SJO786488 SSG786476:STK786488 TCC786476:TDG786488 TLY786476:TNC786488 TVU786476:TWY786488 UFQ786476:UGU786488 UPM786476:UQQ786488 UZI786476:VAM786488 VJE786476:VKI786488 VTA786476:VUE786488 WCW786476:WEA786488 WMS786476:WNW786488 WWO786476:WXS786488 F852012:AK852024 KC852012:LG852024 TY852012:VC852024 ADU852012:AEY852024 ANQ852012:AOU852024 AXM852012:AYQ852024 BHI852012:BIM852024 BRE852012:BSI852024 CBA852012:CCE852024 CKW852012:CMA852024 CUS852012:CVW852024 DEO852012:DFS852024 DOK852012:DPO852024 DYG852012:DZK852024 EIC852012:EJG852024 ERY852012:ETC852024 FBU852012:FCY852024 FLQ852012:FMU852024 FVM852012:FWQ852024 GFI852012:GGM852024 GPE852012:GQI852024 GZA852012:HAE852024 HIW852012:HKA852024 HSS852012:HTW852024 ICO852012:IDS852024 IMK852012:INO852024 IWG852012:IXK852024 JGC852012:JHG852024 JPY852012:JRC852024 JZU852012:KAY852024 KJQ852012:KKU852024 KTM852012:KUQ852024 LDI852012:LEM852024 LNE852012:LOI852024 LXA852012:LYE852024 MGW852012:MIA852024 MQS852012:MRW852024 NAO852012:NBS852024 NKK852012:NLO852024 NUG852012:NVK852024 OEC852012:OFG852024 ONY852012:OPC852024 OXU852012:OYY852024 PHQ852012:PIU852024 PRM852012:PSQ852024 QBI852012:QCM852024 QLE852012:QMI852024 QVA852012:QWE852024 REW852012:RGA852024 ROS852012:RPW852024 RYO852012:RZS852024 SIK852012:SJO852024 SSG852012:STK852024 TCC852012:TDG852024 TLY852012:TNC852024 TVU852012:TWY852024 UFQ852012:UGU852024 UPM852012:UQQ852024 UZI852012:VAM852024 VJE852012:VKI852024 VTA852012:VUE852024 WCW852012:WEA852024 WMS852012:WNW852024 WWO852012:WXS852024 F917548:AK917560 KC917548:LG917560 TY917548:VC917560 ADU917548:AEY917560 ANQ917548:AOU917560 AXM917548:AYQ917560 BHI917548:BIM917560 BRE917548:BSI917560 CBA917548:CCE917560 CKW917548:CMA917560 CUS917548:CVW917560 DEO917548:DFS917560 DOK917548:DPO917560 DYG917548:DZK917560 EIC917548:EJG917560 ERY917548:ETC917560 FBU917548:FCY917560 FLQ917548:FMU917560 FVM917548:FWQ917560 GFI917548:GGM917560 GPE917548:GQI917560 GZA917548:HAE917560 HIW917548:HKA917560 HSS917548:HTW917560 ICO917548:IDS917560 IMK917548:INO917560 IWG917548:IXK917560 JGC917548:JHG917560 JPY917548:JRC917560 JZU917548:KAY917560 KJQ917548:KKU917560 KTM917548:KUQ917560 LDI917548:LEM917560 LNE917548:LOI917560 LXA917548:LYE917560 MGW917548:MIA917560 MQS917548:MRW917560 NAO917548:NBS917560 NKK917548:NLO917560 NUG917548:NVK917560 OEC917548:OFG917560 ONY917548:OPC917560 OXU917548:OYY917560 PHQ917548:PIU917560 PRM917548:PSQ917560 QBI917548:QCM917560 QLE917548:QMI917560 QVA917548:QWE917560 REW917548:RGA917560 ROS917548:RPW917560 RYO917548:RZS917560 SIK917548:SJO917560 SSG917548:STK917560 TCC917548:TDG917560 TLY917548:TNC917560 TVU917548:TWY917560 UFQ917548:UGU917560 UPM917548:UQQ917560 UZI917548:VAM917560 VJE917548:VKI917560 VTA917548:VUE917560 WCW917548:WEA917560 WMS917548:WNW917560 WWO917548:WXS917560 F983084:AK983096 KC983084:LG983096 TY983084:VC983096 ADU983084:AEY983096 ANQ983084:AOU983096 AXM983084:AYQ983096 BHI983084:BIM983096 BRE983084:BSI983096 CBA983084:CCE983096 CKW983084:CMA983096 CUS983084:CVW983096 DEO983084:DFS983096 DOK983084:DPO983096 DYG983084:DZK983096 EIC983084:EJG983096 ERY983084:ETC983096 FBU983084:FCY983096 FLQ983084:FMU983096 FVM983084:FWQ983096 GFI983084:GGM983096 GPE983084:GQI983096 GZA983084:HAE983096 HIW983084:HKA983096 HSS983084:HTW983096 ICO983084:IDS983096 IMK983084:INO983096 IWG983084:IXK983096 JGC983084:JHG983096 JPY983084:JRC983096 JZU983084:KAY983096 KJQ983084:KKU983096 KTM983084:KUQ983096 LDI983084:LEM983096 LNE983084:LOI983096 LXA983084:LYE983096 MGW983084:MIA983096 MQS983084:MRW983096 NAO983084:NBS983096 NKK983084:NLO983096 NUG983084:NVK983096 OEC983084:OFG983096 ONY983084:OPC983096 OXU983084:OYY983096 PHQ983084:PIU983096 PRM983084:PSQ983096 QBI983084:QCM983096 QLE983084:QMI983096 QVA983084:QWE983096 REW983084:RGA983096 ROS983084:RPW983096 RYO983084:RZS983096 SIK983084:SJO983096 SSG983084:STK983096 TCC983084:TDG983096 TLY983084:TNC983096 TVU983084:TWY983096 UFQ983084:UGU983096 UPM983084:UQQ983096 UZI983084:VAM983096 VJE983084:VKI983096 VTA983084:VUE983096 WCW983084:WEA983096 WMS983084:WNW983096 G37:AK49">
      <formula1>"出"</formula1>
    </dataValidation>
    <dataValidation type="list" allowBlank="1" showInputMessage="1" showErrorMessage="1" sqref="WWO983058:WXS983077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54:AK65573 KC65554:LG65573 TY65554:VC65573 ADU65554:AEY65573 ANQ65554:AOU65573 AXM65554:AYQ65573 BHI65554:BIM65573 BRE65554:BSI65573 CBA65554:CCE65573 CKW65554:CMA65573 CUS65554:CVW65573 DEO65554:DFS65573 DOK65554:DPO65573 DYG65554:DZK65573 EIC65554:EJG65573 ERY65554:ETC65573 FBU65554:FCY65573 FLQ65554:FMU65573 FVM65554:FWQ65573 GFI65554:GGM65573 GPE65554:GQI65573 GZA65554:HAE65573 HIW65554:HKA65573 HSS65554:HTW65573 ICO65554:IDS65573 IMK65554:INO65573 IWG65554:IXK65573 JGC65554:JHG65573 JPY65554:JRC65573 JZU65554:KAY65573 KJQ65554:KKU65573 KTM65554:KUQ65573 LDI65554:LEM65573 LNE65554:LOI65573 LXA65554:LYE65573 MGW65554:MIA65573 MQS65554:MRW65573 NAO65554:NBS65573 NKK65554:NLO65573 NUG65554:NVK65573 OEC65554:OFG65573 ONY65554:OPC65573 OXU65554:OYY65573 PHQ65554:PIU65573 PRM65554:PSQ65573 QBI65554:QCM65573 QLE65554:QMI65573 QVA65554:QWE65573 REW65554:RGA65573 ROS65554:RPW65573 RYO65554:RZS65573 SIK65554:SJO65573 SSG65554:STK65573 TCC65554:TDG65573 TLY65554:TNC65573 TVU65554:TWY65573 UFQ65554:UGU65573 UPM65554:UQQ65573 UZI65554:VAM65573 VJE65554:VKI65573 VTA65554:VUE65573 WCW65554:WEA65573 WMS65554:WNW65573 WWO65554:WXS65573 F131090:AK131109 KC131090:LG131109 TY131090:VC131109 ADU131090:AEY131109 ANQ131090:AOU131109 AXM131090:AYQ131109 BHI131090:BIM131109 BRE131090:BSI131109 CBA131090:CCE131109 CKW131090:CMA131109 CUS131090:CVW131109 DEO131090:DFS131109 DOK131090:DPO131109 DYG131090:DZK131109 EIC131090:EJG131109 ERY131090:ETC131109 FBU131090:FCY131109 FLQ131090:FMU131109 FVM131090:FWQ131109 GFI131090:GGM131109 GPE131090:GQI131109 GZA131090:HAE131109 HIW131090:HKA131109 HSS131090:HTW131109 ICO131090:IDS131109 IMK131090:INO131109 IWG131090:IXK131109 JGC131090:JHG131109 JPY131090:JRC131109 JZU131090:KAY131109 KJQ131090:KKU131109 KTM131090:KUQ131109 LDI131090:LEM131109 LNE131090:LOI131109 LXA131090:LYE131109 MGW131090:MIA131109 MQS131090:MRW131109 NAO131090:NBS131109 NKK131090:NLO131109 NUG131090:NVK131109 OEC131090:OFG131109 ONY131090:OPC131109 OXU131090:OYY131109 PHQ131090:PIU131109 PRM131090:PSQ131109 QBI131090:QCM131109 QLE131090:QMI131109 QVA131090:QWE131109 REW131090:RGA131109 ROS131090:RPW131109 RYO131090:RZS131109 SIK131090:SJO131109 SSG131090:STK131109 TCC131090:TDG131109 TLY131090:TNC131109 TVU131090:TWY131109 UFQ131090:UGU131109 UPM131090:UQQ131109 UZI131090:VAM131109 VJE131090:VKI131109 VTA131090:VUE131109 WCW131090:WEA131109 WMS131090:WNW131109 WWO131090:WXS131109 F196626:AK196645 KC196626:LG196645 TY196626:VC196645 ADU196626:AEY196645 ANQ196626:AOU196645 AXM196626:AYQ196645 BHI196626:BIM196645 BRE196626:BSI196645 CBA196626:CCE196645 CKW196626:CMA196645 CUS196626:CVW196645 DEO196626:DFS196645 DOK196626:DPO196645 DYG196626:DZK196645 EIC196626:EJG196645 ERY196626:ETC196645 FBU196626:FCY196645 FLQ196626:FMU196645 FVM196626:FWQ196645 GFI196626:GGM196645 GPE196626:GQI196645 GZA196626:HAE196645 HIW196626:HKA196645 HSS196626:HTW196645 ICO196626:IDS196645 IMK196626:INO196645 IWG196626:IXK196645 JGC196626:JHG196645 JPY196626:JRC196645 JZU196626:KAY196645 KJQ196626:KKU196645 KTM196626:KUQ196645 LDI196626:LEM196645 LNE196626:LOI196645 LXA196626:LYE196645 MGW196626:MIA196645 MQS196626:MRW196645 NAO196626:NBS196645 NKK196626:NLO196645 NUG196626:NVK196645 OEC196626:OFG196645 ONY196626:OPC196645 OXU196626:OYY196645 PHQ196626:PIU196645 PRM196626:PSQ196645 QBI196626:QCM196645 QLE196626:QMI196645 QVA196626:QWE196645 REW196626:RGA196645 ROS196626:RPW196645 RYO196626:RZS196645 SIK196626:SJO196645 SSG196626:STK196645 TCC196626:TDG196645 TLY196626:TNC196645 TVU196626:TWY196645 UFQ196626:UGU196645 UPM196626:UQQ196645 UZI196626:VAM196645 VJE196626:VKI196645 VTA196626:VUE196645 WCW196626:WEA196645 WMS196626:WNW196645 WWO196626:WXS196645 F262162:AK262181 KC262162:LG262181 TY262162:VC262181 ADU262162:AEY262181 ANQ262162:AOU262181 AXM262162:AYQ262181 BHI262162:BIM262181 BRE262162:BSI262181 CBA262162:CCE262181 CKW262162:CMA262181 CUS262162:CVW262181 DEO262162:DFS262181 DOK262162:DPO262181 DYG262162:DZK262181 EIC262162:EJG262181 ERY262162:ETC262181 FBU262162:FCY262181 FLQ262162:FMU262181 FVM262162:FWQ262181 GFI262162:GGM262181 GPE262162:GQI262181 GZA262162:HAE262181 HIW262162:HKA262181 HSS262162:HTW262181 ICO262162:IDS262181 IMK262162:INO262181 IWG262162:IXK262181 JGC262162:JHG262181 JPY262162:JRC262181 JZU262162:KAY262181 KJQ262162:KKU262181 KTM262162:KUQ262181 LDI262162:LEM262181 LNE262162:LOI262181 LXA262162:LYE262181 MGW262162:MIA262181 MQS262162:MRW262181 NAO262162:NBS262181 NKK262162:NLO262181 NUG262162:NVK262181 OEC262162:OFG262181 ONY262162:OPC262181 OXU262162:OYY262181 PHQ262162:PIU262181 PRM262162:PSQ262181 QBI262162:QCM262181 QLE262162:QMI262181 QVA262162:QWE262181 REW262162:RGA262181 ROS262162:RPW262181 RYO262162:RZS262181 SIK262162:SJO262181 SSG262162:STK262181 TCC262162:TDG262181 TLY262162:TNC262181 TVU262162:TWY262181 UFQ262162:UGU262181 UPM262162:UQQ262181 UZI262162:VAM262181 VJE262162:VKI262181 VTA262162:VUE262181 WCW262162:WEA262181 WMS262162:WNW262181 WWO262162:WXS262181 F327698:AK327717 KC327698:LG327717 TY327698:VC327717 ADU327698:AEY327717 ANQ327698:AOU327717 AXM327698:AYQ327717 BHI327698:BIM327717 BRE327698:BSI327717 CBA327698:CCE327717 CKW327698:CMA327717 CUS327698:CVW327717 DEO327698:DFS327717 DOK327698:DPO327717 DYG327698:DZK327717 EIC327698:EJG327717 ERY327698:ETC327717 FBU327698:FCY327717 FLQ327698:FMU327717 FVM327698:FWQ327717 GFI327698:GGM327717 GPE327698:GQI327717 GZA327698:HAE327717 HIW327698:HKA327717 HSS327698:HTW327717 ICO327698:IDS327717 IMK327698:INO327717 IWG327698:IXK327717 JGC327698:JHG327717 JPY327698:JRC327717 JZU327698:KAY327717 KJQ327698:KKU327717 KTM327698:KUQ327717 LDI327698:LEM327717 LNE327698:LOI327717 LXA327698:LYE327717 MGW327698:MIA327717 MQS327698:MRW327717 NAO327698:NBS327717 NKK327698:NLO327717 NUG327698:NVK327717 OEC327698:OFG327717 ONY327698:OPC327717 OXU327698:OYY327717 PHQ327698:PIU327717 PRM327698:PSQ327717 QBI327698:QCM327717 QLE327698:QMI327717 QVA327698:QWE327717 REW327698:RGA327717 ROS327698:RPW327717 RYO327698:RZS327717 SIK327698:SJO327717 SSG327698:STK327717 TCC327698:TDG327717 TLY327698:TNC327717 TVU327698:TWY327717 UFQ327698:UGU327717 UPM327698:UQQ327717 UZI327698:VAM327717 VJE327698:VKI327717 VTA327698:VUE327717 WCW327698:WEA327717 WMS327698:WNW327717 WWO327698:WXS327717 F393234:AK393253 KC393234:LG393253 TY393234:VC393253 ADU393234:AEY393253 ANQ393234:AOU393253 AXM393234:AYQ393253 BHI393234:BIM393253 BRE393234:BSI393253 CBA393234:CCE393253 CKW393234:CMA393253 CUS393234:CVW393253 DEO393234:DFS393253 DOK393234:DPO393253 DYG393234:DZK393253 EIC393234:EJG393253 ERY393234:ETC393253 FBU393234:FCY393253 FLQ393234:FMU393253 FVM393234:FWQ393253 GFI393234:GGM393253 GPE393234:GQI393253 GZA393234:HAE393253 HIW393234:HKA393253 HSS393234:HTW393253 ICO393234:IDS393253 IMK393234:INO393253 IWG393234:IXK393253 JGC393234:JHG393253 JPY393234:JRC393253 JZU393234:KAY393253 KJQ393234:KKU393253 KTM393234:KUQ393253 LDI393234:LEM393253 LNE393234:LOI393253 LXA393234:LYE393253 MGW393234:MIA393253 MQS393234:MRW393253 NAO393234:NBS393253 NKK393234:NLO393253 NUG393234:NVK393253 OEC393234:OFG393253 ONY393234:OPC393253 OXU393234:OYY393253 PHQ393234:PIU393253 PRM393234:PSQ393253 QBI393234:QCM393253 QLE393234:QMI393253 QVA393234:QWE393253 REW393234:RGA393253 ROS393234:RPW393253 RYO393234:RZS393253 SIK393234:SJO393253 SSG393234:STK393253 TCC393234:TDG393253 TLY393234:TNC393253 TVU393234:TWY393253 UFQ393234:UGU393253 UPM393234:UQQ393253 UZI393234:VAM393253 VJE393234:VKI393253 VTA393234:VUE393253 WCW393234:WEA393253 WMS393234:WNW393253 WWO393234:WXS393253 F458770:AK458789 KC458770:LG458789 TY458770:VC458789 ADU458770:AEY458789 ANQ458770:AOU458789 AXM458770:AYQ458789 BHI458770:BIM458789 BRE458770:BSI458789 CBA458770:CCE458789 CKW458770:CMA458789 CUS458770:CVW458789 DEO458770:DFS458789 DOK458770:DPO458789 DYG458770:DZK458789 EIC458770:EJG458789 ERY458770:ETC458789 FBU458770:FCY458789 FLQ458770:FMU458789 FVM458770:FWQ458789 GFI458770:GGM458789 GPE458770:GQI458789 GZA458770:HAE458789 HIW458770:HKA458789 HSS458770:HTW458789 ICO458770:IDS458789 IMK458770:INO458789 IWG458770:IXK458789 JGC458770:JHG458789 JPY458770:JRC458789 JZU458770:KAY458789 KJQ458770:KKU458789 KTM458770:KUQ458789 LDI458770:LEM458789 LNE458770:LOI458789 LXA458770:LYE458789 MGW458770:MIA458789 MQS458770:MRW458789 NAO458770:NBS458789 NKK458770:NLO458789 NUG458770:NVK458789 OEC458770:OFG458789 ONY458770:OPC458789 OXU458770:OYY458789 PHQ458770:PIU458789 PRM458770:PSQ458789 QBI458770:QCM458789 QLE458770:QMI458789 QVA458770:QWE458789 REW458770:RGA458789 ROS458770:RPW458789 RYO458770:RZS458789 SIK458770:SJO458789 SSG458770:STK458789 TCC458770:TDG458789 TLY458770:TNC458789 TVU458770:TWY458789 UFQ458770:UGU458789 UPM458770:UQQ458789 UZI458770:VAM458789 VJE458770:VKI458789 VTA458770:VUE458789 WCW458770:WEA458789 WMS458770:WNW458789 WWO458770:WXS458789 F524306:AK524325 KC524306:LG524325 TY524306:VC524325 ADU524306:AEY524325 ANQ524306:AOU524325 AXM524306:AYQ524325 BHI524306:BIM524325 BRE524306:BSI524325 CBA524306:CCE524325 CKW524306:CMA524325 CUS524306:CVW524325 DEO524306:DFS524325 DOK524306:DPO524325 DYG524306:DZK524325 EIC524306:EJG524325 ERY524306:ETC524325 FBU524306:FCY524325 FLQ524306:FMU524325 FVM524306:FWQ524325 GFI524306:GGM524325 GPE524306:GQI524325 GZA524306:HAE524325 HIW524306:HKA524325 HSS524306:HTW524325 ICO524306:IDS524325 IMK524306:INO524325 IWG524306:IXK524325 JGC524306:JHG524325 JPY524306:JRC524325 JZU524306:KAY524325 KJQ524306:KKU524325 KTM524306:KUQ524325 LDI524306:LEM524325 LNE524306:LOI524325 LXA524306:LYE524325 MGW524306:MIA524325 MQS524306:MRW524325 NAO524306:NBS524325 NKK524306:NLO524325 NUG524306:NVK524325 OEC524306:OFG524325 ONY524306:OPC524325 OXU524306:OYY524325 PHQ524306:PIU524325 PRM524306:PSQ524325 QBI524306:QCM524325 QLE524306:QMI524325 QVA524306:QWE524325 REW524306:RGA524325 ROS524306:RPW524325 RYO524306:RZS524325 SIK524306:SJO524325 SSG524306:STK524325 TCC524306:TDG524325 TLY524306:TNC524325 TVU524306:TWY524325 UFQ524306:UGU524325 UPM524306:UQQ524325 UZI524306:VAM524325 VJE524306:VKI524325 VTA524306:VUE524325 WCW524306:WEA524325 WMS524306:WNW524325 WWO524306:WXS524325 F589842:AK589861 KC589842:LG589861 TY589842:VC589861 ADU589842:AEY589861 ANQ589842:AOU589861 AXM589842:AYQ589861 BHI589842:BIM589861 BRE589842:BSI589861 CBA589842:CCE589861 CKW589842:CMA589861 CUS589842:CVW589861 DEO589842:DFS589861 DOK589842:DPO589861 DYG589842:DZK589861 EIC589842:EJG589861 ERY589842:ETC589861 FBU589842:FCY589861 FLQ589842:FMU589861 FVM589842:FWQ589861 GFI589842:GGM589861 GPE589842:GQI589861 GZA589842:HAE589861 HIW589842:HKA589861 HSS589842:HTW589861 ICO589842:IDS589861 IMK589842:INO589861 IWG589842:IXK589861 JGC589842:JHG589861 JPY589842:JRC589861 JZU589842:KAY589861 KJQ589842:KKU589861 KTM589842:KUQ589861 LDI589842:LEM589861 LNE589842:LOI589861 LXA589842:LYE589861 MGW589842:MIA589861 MQS589842:MRW589861 NAO589842:NBS589861 NKK589842:NLO589861 NUG589842:NVK589861 OEC589842:OFG589861 ONY589842:OPC589861 OXU589842:OYY589861 PHQ589842:PIU589861 PRM589842:PSQ589861 QBI589842:QCM589861 QLE589842:QMI589861 QVA589842:QWE589861 REW589842:RGA589861 ROS589842:RPW589861 RYO589842:RZS589861 SIK589842:SJO589861 SSG589842:STK589861 TCC589842:TDG589861 TLY589842:TNC589861 TVU589842:TWY589861 UFQ589842:UGU589861 UPM589842:UQQ589861 UZI589842:VAM589861 VJE589842:VKI589861 VTA589842:VUE589861 WCW589842:WEA589861 WMS589842:WNW589861 WWO589842:WXS589861 F655378:AK655397 KC655378:LG655397 TY655378:VC655397 ADU655378:AEY655397 ANQ655378:AOU655397 AXM655378:AYQ655397 BHI655378:BIM655397 BRE655378:BSI655397 CBA655378:CCE655397 CKW655378:CMA655397 CUS655378:CVW655397 DEO655378:DFS655397 DOK655378:DPO655397 DYG655378:DZK655397 EIC655378:EJG655397 ERY655378:ETC655397 FBU655378:FCY655397 FLQ655378:FMU655397 FVM655378:FWQ655397 GFI655378:GGM655397 GPE655378:GQI655397 GZA655378:HAE655397 HIW655378:HKA655397 HSS655378:HTW655397 ICO655378:IDS655397 IMK655378:INO655397 IWG655378:IXK655397 JGC655378:JHG655397 JPY655378:JRC655397 JZU655378:KAY655397 KJQ655378:KKU655397 KTM655378:KUQ655397 LDI655378:LEM655397 LNE655378:LOI655397 LXA655378:LYE655397 MGW655378:MIA655397 MQS655378:MRW655397 NAO655378:NBS655397 NKK655378:NLO655397 NUG655378:NVK655397 OEC655378:OFG655397 ONY655378:OPC655397 OXU655378:OYY655397 PHQ655378:PIU655397 PRM655378:PSQ655397 QBI655378:QCM655397 QLE655378:QMI655397 QVA655378:QWE655397 REW655378:RGA655397 ROS655378:RPW655397 RYO655378:RZS655397 SIK655378:SJO655397 SSG655378:STK655397 TCC655378:TDG655397 TLY655378:TNC655397 TVU655378:TWY655397 UFQ655378:UGU655397 UPM655378:UQQ655397 UZI655378:VAM655397 VJE655378:VKI655397 VTA655378:VUE655397 WCW655378:WEA655397 WMS655378:WNW655397 WWO655378:WXS655397 F720914:AK720933 KC720914:LG720933 TY720914:VC720933 ADU720914:AEY720933 ANQ720914:AOU720933 AXM720914:AYQ720933 BHI720914:BIM720933 BRE720914:BSI720933 CBA720914:CCE720933 CKW720914:CMA720933 CUS720914:CVW720933 DEO720914:DFS720933 DOK720914:DPO720933 DYG720914:DZK720933 EIC720914:EJG720933 ERY720914:ETC720933 FBU720914:FCY720933 FLQ720914:FMU720933 FVM720914:FWQ720933 GFI720914:GGM720933 GPE720914:GQI720933 GZA720914:HAE720933 HIW720914:HKA720933 HSS720914:HTW720933 ICO720914:IDS720933 IMK720914:INO720933 IWG720914:IXK720933 JGC720914:JHG720933 JPY720914:JRC720933 JZU720914:KAY720933 KJQ720914:KKU720933 KTM720914:KUQ720933 LDI720914:LEM720933 LNE720914:LOI720933 LXA720914:LYE720933 MGW720914:MIA720933 MQS720914:MRW720933 NAO720914:NBS720933 NKK720914:NLO720933 NUG720914:NVK720933 OEC720914:OFG720933 ONY720914:OPC720933 OXU720914:OYY720933 PHQ720914:PIU720933 PRM720914:PSQ720933 QBI720914:QCM720933 QLE720914:QMI720933 QVA720914:QWE720933 REW720914:RGA720933 ROS720914:RPW720933 RYO720914:RZS720933 SIK720914:SJO720933 SSG720914:STK720933 TCC720914:TDG720933 TLY720914:TNC720933 TVU720914:TWY720933 UFQ720914:UGU720933 UPM720914:UQQ720933 UZI720914:VAM720933 VJE720914:VKI720933 VTA720914:VUE720933 WCW720914:WEA720933 WMS720914:WNW720933 WWO720914:WXS720933 F786450:AK786469 KC786450:LG786469 TY786450:VC786469 ADU786450:AEY786469 ANQ786450:AOU786469 AXM786450:AYQ786469 BHI786450:BIM786469 BRE786450:BSI786469 CBA786450:CCE786469 CKW786450:CMA786469 CUS786450:CVW786469 DEO786450:DFS786469 DOK786450:DPO786469 DYG786450:DZK786469 EIC786450:EJG786469 ERY786450:ETC786469 FBU786450:FCY786469 FLQ786450:FMU786469 FVM786450:FWQ786469 GFI786450:GGM786469 GPE786450:GQI786469 GZA786450:HAE786469 HIW786450:HKA786469 HSS786450:HTW786469 ICO786450:IDS786469 IMK786450:INO786469 IWG786450:IXK786469 JGC786450:JHG786469 JPY786450:JRC786469 JZU786450:KAY786469 KJQ786450:KKU786469 KTM786450:KUQ786469 LDI786450:LEM786469 LNE786450:LOI786469 LXA786450:LYE786469 MGW786450:MIA786469 MQS786450:MRW786469 NAO786450:NBS786469 NKK786450:NLO786469 NUG786450:NVK786469 OEC786450:OFG786469 ONY786450:OPC786469 OXU786450:OYY786469 PHQ786450:PIU786469 PRM786450:PSQ786469 QBI786450:QCM786469 QLE786450:QMI786469 QVA786450:QWE786469 REW786450:RGA786469 ROS786450:RPW786469 RYO786450:RZS786469 SIK786450:SJO786469 SSG786450:STK786469 TCC786450:TDG786469 TLY786450:TNC786469 TVU786450:TWY786469 UFQ786450:UGU786469 UPM786450:UQQ786469 UZI786450:VAM786469 VJE786450:VKI786469 VTA786450:VUE786469 WCW786450:WEA786469 WMS786450:WNW786469 WWO786450:WXS786469 F851986:AK852005 KC851986:LG852005 TY851986:VC852005 ADU851986:AEY852005 ANQ851986:AOU852005 AXM851986:AYQ852005 BHI851986:BIM852005 BRE851986:BSI852005 CBA851986:CCE852005 CKW851986:CMA852005 CUS851986:CVW852005 DEO851986:DFS852005 DOK851986:DPO852005 DYG851986:DZK852005 EIC851986:EJG852005 ERY851986:ETC852005 FBU851986:FCY852005 FLQ851986:FMU852005 FVM851986:FWQ852005 GFI851986:GGM852005 GPE851986:GQI852005 GZA851986:HAE852005 HIW851986:HKA852005 HSS851986:HTW852005 ICO851986:IDS852005 IMK851986:INO852005 IWG851986:IXK852005 JGC851986:JHG852005 JPY851986:JRC852005 JZU851986:KAY852005 KJQ851986:KKU852005 KTM851986:KUQ852005 LDI851986:LEM852005 LNE851986:LOI852005 LXA851986:LYE852005 MGW851986:MIA852005 MQS851986:MRW852005 NAO851986:NBS852005 NKK851986:NLO852005 NUG851986:NVK852005 OEC851986:OFG852005 ONY851986:OPC852005 OXU851986:OYY852005 PHQ851986:PIU852005 PRM851986:PSQ852005 QBI851986:QCM852005 QLE851986:QMI852005 QVA851986:QWE852005 REW851986:RGA852005 ROS851986:RPW852005 RYO851986:RZS852005 SIK851986:SJO852005 SSG851986:STK852005 TCC851986:TDG852005 TLY851986:TNC852005 TVU851986:TWY852005 UFQ851986:UGU852005 UPM851986:UQQ852005 UZI851986:VAM852005 VJE851986:VKI852005 VTA851986:VUE852005 WCW851986:WEA852005 WMS851986:WNW852005 WWO851986:WXS852005 F917522:AK917541 KC917522:LG917541 TY917522:VC917541 ADU917522:AEY917541 ANQ917522:AOU917541 AXM917522:AYQ917541 BHI917522:BIM917541 BRE917522:BSI917541 CBA917522:CCE917541 CKW917522:CMA917541 CUS917522:CVW917541 DEO917522:DFS917541 DOK917522:DPO917541 DYG917522:DZK917541 EIC917522:EJG917541 ERY917522:ETC917541 FBU917522:FCY917541 FLQ917522:FMU917541 FVM917522:FWQ917541 GFI917522:GGM917541 GPE917522:GQI917541 GZA917522:HAE917541 HIW917522:HKA917541 HSS917522:HTW917541 ICO917522:IDS917541 IMK917522:INO917541 IWG917522:IXK917541 JGC917522:JHG917541 JPY917522:JRC917541 JZU917522:KAY917541 KJQ917522:KKU917541 KTM917522:KUQ917541 LDI917522:LEM917541 LNE917522:LOI917541 LXA917522:LYE917541 MGW917522:MIA917541 MQS917522:MRW917541 NAO917522:NBS917541 NKK917522:NLO917541 NUG917522:NVK917541 OEC917522:OFG917541 ONY917522:OPC917541 OXU917522:OYY917541 PHQ917522:PIU917541 PRM917522:PSQ917541 QBI917522:QCM917541 QLE917522:QMI917541 QVA917522:QWE917541 REW917522:RGA917541 ROS917522:RPW917541 RYO917522:RZS917541 SIK917522:SJO917541 SSG917522:STK917541 TCC917522:TDG917541 TLY917522:TNC917541 TVU917522:TWY917541 UFQ917522:UGU917541 UPM917522:UQQ917541 UZI917522:VAM917541 VJE917522:VKI917541 VTA917522:VUE917541 WCW917522:WEA917541 WMS917522:WNW917541 WWO917522:WXS917541 F983058:AK983077 KC983058:LG983077 TY983058:VC983077 ADU983058:AEY983077 ANQ983058:AOU983077 AXM983058:AYQ983077 BHI983058:BIM983077 BRE983058:BSI983077 CBA983058:CCE983077 CKW983058:CMA983077 CUS983058:CVW983077 DEO983058:DFS983077 DOK983058:DPO983077 DYG983058:DZK983077 EIC983058:EJG983077 ERY983058:ETC983077 FBU983058:FCY983077 FLQ983058:FMU983077 FVM983058:FWQ983077 GFI983058:GGM983077 GPE983058:GQI983077 GZA983058:HAE983077 HIW983058:HKA983077 HSS983058:HTW983077 ICO983058:IDS983077 IMK983058:INO983077 IWG983058:IXK983077 JGC983058:JHG983077 JPY983058:JRC983077 JZU983058:KAY983077 KJQ983058:KKU983077 KTM983058:KUQ983077 LDI983058:LEM983077 LNE983058:LOI983077 LXA983058:LYE983077 MGW983058:MIA983077 MQS983058:MRW983077 NAO983058:NBS983077 NKK983058:NLO983077 NUG983058:NVK983077 OEC983058:OFG983077 ONY983058:OPC983077 OXU983058:OYY983077 PHQ983058:PIU983077 PRM983058:PSQ983077 QBI983058:QCM983077 QLE983058:QMI983077 QVA983058:QWE983077 REW983058:RGA983077 ROS983058:RPW983077 RYO983058:RZS983077 SIK983058:SJO983077 SSG983058:STK983077 TCC983058:TDG983077 TLY983058:TNC983077 TVU983058:TWY983077 UFQ983058:UGU983077 UPM983058:UQQ983077 UZI983058:VAM983077 VJE983058:VKI983077 VTA983058:VUE983077 WCW983058:WEA983077 WMS983058:WNW983077 G11:AK30">
      <formula1>INDIRECT("$K$68:$K$83")</formula1>
    </dataValidation>
    <dataValidation type="list" allowBlank="1" showInputMessage="1" showErrorMessage="1" sqref="WWO983080:WXS983080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76:AK65576 KC65576:LG65576 TY65576:VC65576 ADU65576:AEY65576 ANQ65576:AOU65576 AXM65576:AYQ65576 BHI65576:BIM65576 BRE65576:BSI65576 CBA65576:CCE65576 CKW65576:CMA65576 CUS65576:CVW65576 DEO65576:DFS65576 DOK65576:DPO65576 DYG65576:DZK65576 EIC65576:EJG65576 ERY65576:ETC65576 FBU65576:FCY65576 FLQ65576:FMU65576 FVM65576:FWQ65576 GFI65576:GGM65576 GPE65576:GQI65576 GZA65576:HAE65576 HIW65576:HKA65576 HSS65576:HTW65576 ICO65576:IDS65576 IMK65576:INO65576 IWG65576:IXK65576 JGC65576:JHG65576 JPY65576:JRC65576 JZU65576:KAY65576 KJQ65576:KKU65576 KTM65576:KUQ65576 LDI65576:LEM65576 LNE65576:LOI65576 LXA65576:LYE65576 MGW65576:MIA65576 MQS65576:MRW65576 NAO65576:NBS65576 NKK65576:NLO65576 NUG65576:NVK65576 OEC65576:OFG65576 ONY65576:OPC65576 OXU65576:OYY65576 PHQ65576:PIU65576 PRM65576:PSQ65576 QBI65576:QCM65576 QLE65576:QMI65576 QVA65576:QWE65576 REW65576:RGA65576 ROS65576:RPW65576 RYO65576:RZS65576 SIK65576:SJO65576 SSG65576:STK65576 TCC65576:TDG65576 TLY65576:TNC65576 TVU65576:TWY65576 UFQ65576:UGU65576 UPM65576:UQQ65576 UZI65576:VAM65576 VJE65576:VKI65576 VTA65576:VUE65576 WCW65576:WEA65576 WMS65576:WNW65576 WWO65576:WXS65576 F131112:AK131112 KC131112:LG131112 TY131112:VC131112 ADU131112:AEY131112 ANQ131112:AOU131112 AXM131112:AYQ131112 BHI131112:BIM131112 BRE131112:BSI131112 CBA131112:CCE131112 CKW131112:CMA131112 CUS131112:CVW131112 DEO131112:DFS131112 DOK131112:DPO131112 DYG131112:DZK131112 EIC131112:EJG131112 ERY131112:ETC131112 FBU131112:FCY131112 FLQ131112:FMU131112 FVM131112:FWQ131112 GFI131112:GGM131112 GPE131112:GQI131112 GZA131112:HAE131112 HIW131112:HKA131112 HSS131112:HTW131112 ICO131112:IDS131112 IMK131112:INO131112 IWG131112:IXK131112 JGC131112:JHG131112 JPY131112:JRC131112 JZU131112:KAY131112 KJQ131112:KKU131112 KTM131112:KUQ131112 LDI131112:LEM131112 LNE131112:LOI131112 LXA131112:LYE131112 MGW131112:MIA131112 MQS131112:MRW131112 NAO131112:NBS131112 NKK131112:NLO131112 NUG131112:NVK131112 OEC131112:OFG131112 ONY131112:OPC131112 OXU131112:OYY131112 PHQ131112:PIU131112 PRM131112:PSQ131112 QBI131112:QCM131112 QLE131112:QMI131112 QVA131112:QWE131112 REW131112:RGA131112 ROS131112:RPW131112 RYO131112:RZS131112 SIK131112:SJO131112 SSG131112:STK131112 TCC131112:TDG131112 TLY131112:TNC131112 TVU131112:TWY131112 UFQ131112:UGU131112 UPM131112:UQQ131112 UZI131112:VAM131112 VJE131112:VKI131112 VTA131112:VUE131112 WCW131112:WEA131112 WMS131112:WNW131112 WWO131112:WXS131112 F196648:AK196648 KC196648:LG196648 TY196648:VC196648 ADU196648:AEY196648 ANQ196648:AOU196648 AXM196648:AYQ196648 BHI196648:BIM196648 BRE196648:BSI196648 CBA196648:CCE196648 CKW196648:CMA196648 CUS196648:CVW196648 DEO196648:DFS196648 DOK196648:DPO196648 DYG196648:DZK196648 EIC196648:EJG196648 ERY196648:ETC196648 FBU196648:FCY196648 FLQ196648:FMU196648 FVM196648:FWQ196648 GFI196648:GGM196648 GPE196648:GQI196648 GZA196648:HAE196648 HIW196648:HKA196648 HSS196648:HTW196648 ICO196648:IDS196648 IMK196648:INO196648 IWG196648:IXK196648 JGC196648:JHG196648 JPY196648:JRC196648 JZU196648:KAY196648 KJQ196648:KKU196648 KTM196648:KUQ196648 LDI196648:LEM196648 LNE196648:LOI196648 LXA196648:LYE196648 MGW196648:MIA196648 MQS196648:MRW196648 NAO196648:NBS196648 NKK196648:NLO196648 NUG196648:NVK196648 OEC196648:OFG196648 ONY196648:OPC196648 OXU196648:OYY196648 PHQ196648:PIU196648 PRM196648:PSQ196648 QBI196648:QCM196648 QLE196648:QMI196648 QVA196648:QWE196648 REW196648:RGA196648 ROS196648:RPW196648 RYO196648:RZS196648 SIK196648:SJO196648 SSG196648:STK196648 TCC196648:TDG196648 TLY196648:TNC196648 TVU196648:TWY196648 UFQ196648:UGU196648 UPM196648:UQQ196648 UZI196648:VAM196648 VJE196648:VKI196648 VTA196648:VUE196648 WCW196648:WEA196648 WMS196648:WNW196648 WWO196648:WXS196648 F262184:AK262184 KC262184:LG262184 TY262184:VC262184 ADU262184:AEY262184 ANQ262184:AOU262184 AXM262184:AYQ262184 BHI262184:BIM262184 BRE262184:BSI262184 CBA262184:CCE262184 CKW262184:CMA262184 CUS262184:CVW262184 DEO262184:DFS262184 DOK262184:DPO262184 DYG262184:DZK262184 EIC262184:EJG262184 ERY262184:ETC262184 FBU262184:FCY262184 FLQ262184:FMU262184 FVM262184:FWQ262184 GFI262184:GGM262184 GPE262184:GQI262184 GZA262184:HAE262184 HIW262184:HKA262184 HSS262184:HTW262184 ICO262184:IDS262184 IMK262184:INO262184 IWG262184:IXK262184 JGC262184:JHG262184 JPY262184:JRC262184 JZU262184:KAY262184 KJQ262184:KKU262184 KTM262184:KUQ262184 LDI262184:LEM262184 LNE262184:LOI262184 LXA262184:LYE262184 MGW262184:MIA262184 MQS262184:MRW262184 NAO262184:NBS262184 NKK262184:NLO262184 NUG262184:NVK262184 OEC262184:OFG262184 ONY262184:OPC262184 OXU262184:OYY262184 PHQ262184:PIU262184 PRM262184:PSQ262184 QBI262184:QCM262184 QLE262184:QMI262184 QVA262184:QWE262184 REW262184:RGA262184 ROS262184:RPW262184 RYO262184:RZS262184 SIK262184:SJO262184 SSG262184:STK262184 TCC262184:TDG262184 TLY262184:TNC262184 TVU262184:TWY262184 UFQ262184:UGU262184 UPM262184:UQQ262184 UZI262184:VAM262184 VJE262184:VKI262184 VTA262184:VUE262184 WCW262184:WEA262184 WMS262184:WNW262184 WWO262184:WXS262184 F327720:AK327720 KC327720:LG327720 TY327720:VC327720 ADU327720:AEY327720 ANQ327720:AOU327720 AXM327720:AYQ327720 BHI327720:BIM327720 BRE327720:BSI327720 CBA327720:CCE327720 CKW327720:CMA327720 CUS327720:CVW327720 DEO327720:DFS327720 DOK327720:DPO327720 DYG327720:DZK327720 EIC327720:EJG327720 ERY327720:ETC327720 FBU327720:FCY327720 FLQ327720:FMU327720 FVM327720:FWQ327720 GFI327720:GGM327720 GPE327720:GQI327720 GZA327720:HAE327720 HIW327720:HKA327720 HSS327720:HTW327720 ICO327720:IDS327720 IMK327720:INO327720 IWG327720:IXK327720 JGC327720:JHG327720 JPY327720:JRC327720 JZU327720:KAY327720 KJQ327720:KKU327720 KTM327720:KUQ327720 LDI327720:LEM327720 LNE327720:LOI327720 LXA327720:LYE327720 MGW327720:MIA327720 MQS327720:MRW327720 NAO327720:NBS327720 NKK327720:NLO327720 NUG327720:NVK327720 OEC327720:OFG327720 ONY327720:OPC327720 OXU327720:OYY327720 PHQ327720:PIU327720 PRM327720:PSQ327720 QBI327720:QCM327720 QLE327720:QMI327720 QVA327720:QWE327720 REW327720:RGA327720 ROS327720:RPW327720 RYO327720:RZS327720 SIK327720:SJO327720 SSG327720:STK327720 TCC327720:TDG327720 TLY327720:TNC327720 TVU327720:TWY327720 UFQ327720:UGU327720 UPM327720:UQQ327720 UZI327720:VAM327720 VJE327720:VKI327720 VTA327720:VUE327720 WCW327720:WEA327720 WMS327720:WNW327720 WWO327720:WXS327720 F393256:AK393256 KC393256:LG393256 TY393256:VC393256 ADU393256:AEY393256 ANQ393256:AOU393256 AXM393256:AYQ393256 BHI393256:BIM393256 BRE393256:BSI393256 CBA393256:CCE393256 CKW393256:CMA393256 CUS393256:CVW393256 DEO393256:DFS393256 DOK393256:DPO393256 DYG393256:DZK393256 EIC393256:EJG393256 ERY393256:ETC393256 FBU393256:FCY393256 FLQ393256:FMU393256 FVM393256:FWQ393256 GFI393256:GGM393256 GPE393256:GQI393256 GZA393256:HAE393256 HIW393256:HKA393256 HSS393256:HTW393256 ICO393256:IDS393256 IMK393256:INO393256 IWG393256:IXK393256 JGC393256:JHG393256 JPY393256:JRC393256 JZU393256:KAY393256 KJQ393256:KKU393256 KTM393256:KUQ393256 LDI393256:LEM393256 LNE393256:LOI393256 LXA393256:LYE393256 MGW393256:MIA393256 MQS393256:MRW393256 NAO393256:NBS393256 NKK393256:NLO393256 NUG393256:NVK393256 OEC393256:OFG393256 ONY393256:OPC393256 OXU393256:OYY393256 PHQ393256:PIU393256 PRM393256:PSQ393256 QBI393256:QCM393256 QLE393256:QMI393256 QVA393256:QWE393256 REW393256:RGA393256 ROS393256:RPW393256 RYO393256:RZS393256 SIK393256:SJO393256 SSG393256:STK393256 TCC393256:TDG393256 TLY393256:TNC393256 TVU393256:TWY393256 UFQ393256:UGU393256 UPM393256:UQQ393256 UZI393256:VAM393256 VJE393256:VKI393256 VTA393256:VUE393256 WCW393256:WEA393256 WMS393256:WNW393256 WWO393256:WXS393256 F458792:AK458792 KC458792:LG458792 TY458792:VC458792 ADU458792:AEY458792 ANQ458792:AOU458792 AXM458792:AYQ458792 BHI458792:BIM458792 BRE458792:BSI458792 CBA458792:CCE458792 CKW458792:CMA458792 CUS458792:CVW458792 DEO458792:DFS458792 DOK458792:DPO458792 DYG458792:DZK458792 EIC458792:EJG458792 ERY458792:ETC458792 FBU458792:FCY458792 FLQ458792:FMU458792 FVM458792:FWQ458792 GFI458792:GGM458792 GPE458792:GQI458792 GZA458792:HAE458792 HIW458792:HKA458792 HSS458792:HTW458792 ICO458792:IDS458792 IMK458792:INO458792 IWG458792:IXK458792 JGC458792:JHG458792 JPY458792:JRC458792 JZU458792:KAY458792 KJQ458792:KKU458792 KTM458792:KUQ458792 LDI458792:LEM458792 LNE458792:LOI458792 LXA458792:LYE458792 MGW458792:MIA458792 MQS458792:MRW458792 NAO458792:NBS458792 NKK458792:NLO458792 NUG458792:NVK458792 OEC458792:OFG458792 ONY458792:OPC458792 OXU458792:OYY458792 PHQ458792:PIU458792 PRM458792:PSQ458792 QBI458792:QCM458792 QLE458792:QMI458792 QVA458792:QWE458792 REW458792:RGA458792 ROS458792:RPW458792 RYO458792:RZS458792 SIK458792:SJO458792 SSG458792:STK458792 TCC458792:TDG458792 TLY458792:TNC458792 TVU458792:TWY458792 UFQ458792:UGU458792 UPM458792:UQQ458792 UZI458792:VAM458792 VJE458792:VKI458792 VTA458792:VUE458792 WCW458792:WEA458792 WMS458792:WNW458792 WWO458792:WXS458792 F524328:AK524328 KC524328:LG524328 TY524328:VC524328 ADU524328:AEY524328 ANQ524328:AOU524328 AXM524328:AYQ524328 BHI524328:BIM524328 BRE524328:BSI524328 CBA524328:CCE524328 CKW524328:CMA524328 CUS524328:CVW524328 DEO524328:DFS524328 DOK524328:DPO524328 DYG524328:DZK524328 EIC524328:EJG524328 ERY524328:ETC524328 FBU524328:FCY524328 FLQ524328:FMU524328 FVM524328:FWQ524328 GFI524328:GGM524328 GPE524328:GQI524328 GZA524328:HAE524328 HIW524328:HKA524328 HSS524328:HTW524328 ICO524328:IDS524328 IMK524328:INO524328 IWG524328:IXK524328 JGC524328:JHG524328 JPY524328:JRC524328 JZU524328:KAY524328 KJQ524328:KKU524328 KTM524328:KUQ524328 LDI524328:LEM524328 LNE524328:LOI524328 LXA524328:LYE524328 MGW524328:MIA524328 MQS524328:MRW524328 NAO524328:NBS524328 NKK524328:NLO524328 NUG524328:NVK524328 OEC524328:OFG524328 ONY524328:OPC524328 OXU524328:OYY524328 PHQ524328:PIU524328 PRM524328:PSQ524328 QBI524328:QCM524328 QLE524328:QMI524328 QVA524328:QWE524328 REW524328:RGA524328 ROS524328:RPW524328 RYO524328:RZS524328 SIK524328:SJO524328 SSG524328:STK524328 TCC524328:TDG524328 TLY524328:TNC524328 TVU524328:TWY524328 UFQ524328:UGU524328 UPM524328:UQQ524328 UZI524328:VAM524328 VJE524328:VKI524328 VTA524328:VUE524328 WCW524328:WEA524328 WMS524328:WNW524328 WWO524328:WXS524328 F589864:AK589864 KC589864:LG589864 TY589864:VC589864 ADU589864:AEY589864 ANQ589864:AOU589864 AXM589864:AYQ589864 BHI589864:BIM589864 BRE589864:BSI589864 CBA589864:CCE589864 CKW589864:CMA589864 CUS589864:CVW589864 DEO589864:DFS589864 DOK589864:DPO589864 DYG589864:DZK589864 EIC589864:EJG589864 ERY589864:ETC589864 FBU589864:FCY589864 FLQ589864:FMU589864 FVM589864:FWQ589864 GFI589864:GGM589864 GPE589864:GQI589864 GZA589864:HAE589864 HIW589864:HKA589864 HSS589864:HTW589864 ICO589864:IDS589864 IMK589864:INO589864 IWG589864:IXK589864 JGC589864:JHG589864 JPY589864:JRC589864 JZU589864:KAY589864 KJQ589864:KKU589864 KTM589864:KUQ589864 LDI589864:LEM589864 LNE589864:LOI589864 LXA589864:LYE589864 MGW589864:MIA589864 MQS589864:MRW589864 NAO589864:NBS589864 NKK589864:NLO589864 NUG589864:NVK589864 OEC589864:OFG589864 ONY589864:OPC589864 OXU589864:OYY589864 PHQ589864:PIU589864 PRM589864:PSQ589864 QBI589864:QCM589864 QLE589864:QMI589864 QVA589864:QWE589864 REW589864:RGA589864 ROS589864:RPW589864 RYO589864:RZS589864 SIK589864:SJO589864 SSG589864:STK589864 TCC589864:TDG589864 TLY589864:TNC589864 TVU589864:TWY589864 UFQ589864:UGU589864 UPM589864:UQQ589864 UZI589864:VAM589864 VJE589864:VKI589864 VTA589864:VUE589864 WCW589864:WEA589864 WMS589864:WNW589864 WWO589864:WXS589864 F655400:AK655400 KC655400:LG655400 TY655400:VC655400 ADU655400:AEY655400 ANQ655400:AOU655400 AXM655400:AYQ655400 BHI655400:BIM655400 BRE655400:BSI655400 CBA655400:CCE655400 CKW655400:CMA655400 CUS655400:CVW655400 DEO655400:DFS655400 DOK655400:DPO655400 DYG655400:DZK655400 EIC655400:EJG655400 ERY655400:ETC655400 FBU655400:FCY655400 FLQ655400:FMU655400 FVM655400:FWQ655400 GFI655400:GGM655400 GPE655400:GQI655400 GZA655400:HAE655400 HIW655400:HKA655400 HSS655400:HTW655400 ICO655400:IDS655400 IMK655400:INO655400 IWG655400:IXK655400 JGC655400:JHG655400 JPY655400:JRC655400 JZU655400:KAY655400 KJQ655400:KKU655400 KTM655400:KUQ655400 LDI655400:LEM655400 LNE655400:LOI655400 LXA655400:LYE655400 MGW655400:MIA655400 MQS655400:MRW655400 NAO655400:NBS655400 NKK655400:NLO655400 NUG655400:NVK655400 OEC655400:OFG655400 ONY655400:OPC655400 OXU655400:OYY655400 PHQ655400:PIU655400 PRM655400:PSQ655400 QBI655400:QCM655400 QLE655400:QMI655400 QVA655400:QWE655400 REW655400:RGA655400 ROS655400:RPW655400 RYO655400:RZS655400 SIK655400:SJO655400 SSG655400:STK655400 TCC655400:TDG655400 TLY655400:TNC655400 TVU655400:TWY655400 UFQ655400:UGU655400 UPM655400:UQQ655400 UZI655400:VAM655400 VJE655400:VKI655400 VTA655400:VUE655400 WCW655400:WEA655400 WMS655400:WNW655400 WWO655400:WXS655400 F720936:AK720936 KC720936:LG720936 TY720936:VC720936 ADU720936:AEY720936 ANQ720936:AOU720936 AXM720936:AYQ720936 BHI720936:BIM720936 BRE720936:BSI720936 CBA720936:CCE720936 CKW720936:CMA720936 CUS720936:CVW720936 DEO720936:DFS720936 DOK720936:DPO720936 DYG720936:DZK720936 EIC720936:EJG720936 ERY720936:ETC720936 FBU720936:FCY720936 FLQ720936:FMU720936 FVM720936:FWQ720936 GFI720936:GGM720936 GPE720936:GQI720936 GZA720936:HAE720936 HIW720936:HKA720936 HSS720936:HTW720936 ICO720936:IDS720936 IMK720936:INO720936 IWG720936:IXK720936 JGC720936:JHG720936 JPY720936:JRC720936 JZU720936:KAY720936 KJQ720936:KKU720936 KTM720936:KUQ720936 LDI720936:LEM720936 LNE720936:LOI720936 LXA720936:LYE720936 MGW720936:MIA720936 MQS720936:MRW720936 NAO720936:NBS720936 NKK720936:NLO720936 NUG720936:NVK720936 OEC720936:OFG720936 ONY720936:OPC720936 OXU720936:OYY720936 PHQ720936:PIU720936 PRM720936:PSQ720936 QBI720936:QCM720936 QLE720936:QMI720936 QVA720936:QWE720936 REW720936:RGA720936 ROS720936:RPW720936 RYO720936:RZS720936 SIK720936:SJO720936 SSG720936:STK720936 TCC720936:TDG720936 TLY720936:TNC720936 TVU720936:TWY720936 UFQ720936:UGU720936 UPM720936:UQQ720936 UZI720936:VAM720936 VJE720936:VKI720936 VTA720936:VUE720936 WCW720936:WEA720936 WMS720936:WNW720936 WWO720936:WXS720936 F786472:AK786472 KC786472:LG786472 TY786472:VC786472 ADU786472:AEY786472 ANQ786472:AOU786472 AXM786472:AYQ786472 BHI786472:BIM786472 BRE786472:BSI786472 CBA786472:CCE786472 CKW786472:CMA786472 CUS786472:CVW786472 DEO786472:DFS786472 DOK786472:DPO786472 DYG786472:DZK786472 EIC786472:EJG786472 ERY786472:ETC786472 FBU786472:FCY786472 FLQ786472:FMU786472 FVM786472:FWQ786472 GFI786472:GGM786472 GPE786472:GQI786472 GZA786472:HAE786472 HIW786472:HKA786472 HSS786472:HTW786472 ICO786472:IDS786472 IMK786472:INO786472 IWG786472:IXK786472 JGC786472:JHG786472 JPY786472:JRC786472 JZU786472:KAY786472 KJQ786472:KKU786472 KTM786472:KUQ786472 LDI786472:LEM786472 LNE786472:LOI786472 LXA786472:LYE786472 MGW786472:MIA786472 MQS786472:MRW786472 NAO786472:NBS786472 NKK786472:NLO786472 NUG786472:NVK786472 OEC786472:OFG786472 ONY786472:OPC786472 OXU786472:OYY786472 PHQ786472:PIU786472 PRM786472:PSQ786472 QBI786472:QCM786472 QLE786472:QMI786472 QVA786472:QWE786472 REW786472:RGA786472 ROS786472:RPW786472 RYO786472:RZS786472 SIK786472:SJO786472 SSG786472:STK786472 TCC786472:TDG786472 TLY786472:TNC786472 TVU786472:TWY786472 UFQ786472:UGU786472 UPM786472:UQQ786472 UZI786472:VAM786472 VJE786472:VKI786472 VTA786472:VUE786472 WCW786472:WEA786472 WMS786472:WNW786472 WWO786472:WXS786472 F852008:AK852008 KC852008:LG852008 TY852008:VC852008 ADU852008:AEY852008 ANQ852008:AOU852008 AXM852008:AYQ852008 BHI852008:BIM852008 BRE852008:BSI852008 CBA852008:CCE852008 CKW852008:CMA852008 CUS852008:CVW852008 DEO852008:DFS852008 DOK852008:DPO852008 DYG852008:DZK852008 EIC852008:EJG852008 ERY852008:ETC852008 FBU852008:FCY852008 FLQ852008:FMU852008 FVM852008:FWQ852008 GFI852008:GGM852008 GPE852008:GQI852008 GZA852008:HAE852008 HIW852008:HKA852008 HSS852008:HTW852008 ICO852008:IDS852008 IMK852008:INO852008 IWG852008:IXK852008 JGC852008:JHG852008 JPY852008:JRC852008 JZU852008:KAY852008 KJQ852008:KKU852008 KTM852008:KUQ852008 LDI852008:LEM852008 LNE852008:LOI852008 LXA852008:LYE852008 MGW852008:MIA852008 MQS852008:MRW852008 NAO852008:NBS852008 NKK852008:NLO852008 NUG852008:NVK852008 OEC852008:OFG852008 ONY852008:OPC852008 OXU852008:OYY852008 PHQ852008:PIU852008 PRM852008:PSQ852008 QBI852008:QCM852008 QLE852008:QMI852008 QVA852008:QWE852008 REW852008:RGA852008 ROS852008:RPW852008 RYO852008:RZS852008 SIK852008:SJO852008 SSG852008:STK852008 TCC852008:TDG852008 TLY852008:TNC852008 TVU852008:TWY852008 UFQ852008:UGU852008 UPM852008:UQQ852008 UZI852008:VAM852008 VJE852008:VKI852008 VTA852008:VUE852008 WCW852008:WEA852008 WMS852008:WNW852008 WWO852008:WXS852008 F917544:AK917544 KC917544:LG917544 TY917544:VC917544 ADU917544:AEY917544 ANQ917544:AOU917544 AXM917544:AYQ917544 BHI917544:BIM917544 BRE917544:BSI917544 CBA917544:CCE917544 CKW917544:CMA917544 CUS917544:CVW917544 DEO917544:DFS917544 DOK917544:DPO917544 DYG917544:DZK917544 EIC917544:EJG917544 ERY917544:ETC917544 FBU917544:FCY917544 FLQ917544:FMU917544 FVM917544:FWQ917544 GFI917544:GGM917544 GPE917544:GQI917544 GZA917544:HAE917544 HIW917544:HKA917544 HSS917544:HTW917544 ICO917544:IDS917544 IMK917544:INO917544 IWG917544:IXK917544 JGC917544:JHG917544 JPY917544:JRC917544 JZU917544:KAY917544 KJQ917544:KKU917544 KTM917544:KUQ917544 LDI917544:LEM917544 LNE917544:LOI917544 LXA917544:LYE917544 MGW917544:MIA917544 MQS917544:MRW917544 NAO917544:NBS917544 NKK917544:NLO917544 NUG917544:NVK917544 OEC917544:OFG917544 ONY917544:OPC917544 OXU917544:OYY917544 PHQ917544:PIU917544 PRM917544:PSQ917544 QBI917544:QCM917544 QLE917544:QMI917544 QVA917544:QWE917544 REW917544:RGA917544 ROS917544:RPW917544 RYO917544:RZS917544 SIK917544:SJO917544 SSG917544:STK917544 TCC917544:TDG917544 TLY917544:TNC917544 TVU917544:TWY917544 UFQ917544:UGU917544 UPM917544:UQQ917544 UZI917544:VAM917544 VJE917544:VKI917544 VTA917544:VUE917544 WCW917544:WEA917544 WMS917544:WNW917544 WWO917544:WXS917544 F983080:AK983080 KC983080:LG983080 TY983080:VC983080 ADU983080:AEY983080 ANQ983080:AOU983080 AXM983080:AYQ983080 BHI983080:BIM983080 BRE983080:BSI983080 CBA983080:CCE983080 CKW983080:CMA983080 CUS983080:CVW983080 DEO983080:DFS983080 DOK983080:DPO983080 DYG983080:DZK983080 EIC983080:EJG983080 ERY983080:ETC983080 FBU983080:FCY983080 FLQ983080:FMU983080 FVM983080:FWQ983080 GFI983080:GGM983080 GPE983080:GQI983080 GZA983080:HAE983080 HIW983080:HKA983080 HSS983080:HTW983080 ICO983080:IDS983080 IMK983080:INO983080 IWG983080:IXK983080 JGC983080:JHG983080 JPY983080:JRC983080 JZU983080:KAY983080 KJQ983080:KKU983080 KTM983080:KUQ983080 LDI983080:LEM983080 LNE983080:LOI983080 LXA983080:LYE983080 MGW983080:MIA983080 MQS983080:MRW983080 NAO983080:NBS983080 NKK983080:NLO983080 NUG983080:NVK983080 OEC983080:OFG983080 ONY983080:OPC983080 OXU983080:OYY983080 PHQ983080:PIU983080 PRM983080:PSQ983080 QBI983080:QCM983080 QLE983080:QMI983080 QVA983080:QWE983080 REW983080:RGA983080 ROS983080:RPW983080 RYO983080:RZS983080 SIK983080:SJO983080 SSG983080:STK983080 TCC983080:TDG983080 TLY983080:TNC983080 TVU983080:TWY983080 UFQ983080:UGU983080 UPM983080:UQQ983080 UZI983080:VAM983080 VJE983080:VKI983080 VTA983080:VUE983080 WCW983080:WEA983080 WMS983080:WNW983080 G33:AK33">
      <formula1>"○,無"</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62"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E107"/>
  <sheetViews>
    <sheetView view="pageBreakPreview" zoomScale="55" zoomScaleNormal="75" zoomScaleSheetLayoutView="55" workbookViewId="0">
      <selection activeCell="BG1" sqref="BG1"/>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6" width="4.25" style="4" customWidth="1"/>
    <col min="37" max="37" width="4.25" style="4" hidden="1"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40" t="s">
        <v>0</v>
      </c>
      <c r="B1" s="441"/>
      <c r="C1" s="441"/>
      <c r="D1" s="441"/>
      <c r="E1" s="442"/>
      <c r="F1" s="1"/>
      <c r="G1" s="2"/>
      <c r="H1" s="2"/>
      <c r="I1" s="2"/>
      <c r="J1" s="3"/>
      <c r="L1" s="5"/>
      <c r="AJ1" s="6"/>
      <c r="AK1" s="6"/>
      <c r="AO1" s="443" t="s">
        <v>1</v>
      </c>
      <c r="AP1" s="443"/>
      <c r="AQ1" s="59"/>
      <c r="AU1" s="133" t="s">
        <v>117</v>
      </c>
      <c r="AV1" s="437" t="s">
        <v>118</v>
      </c>
      <c r="AW1" s="412">
        <f>【10月】月集計表!AW1</f>
        <v>0</v>
      </c>
    </row>
    <row r="2" spans="1:83" ht="24" customHeight="1" thickBot="1">
      <c r="A2" s="7"/>
      <c r="B2" s="7"/>
      <c r="C2" s="7"/>
      <c r="D2" s="7"/>
      <c r="E2" s="7"/>
      <c r="G2" s="8"/>
      <c r="I2" s="9"/>
      <c r="J2" s="9"/>
      <c r="K2" s="9"/>
      <c r="L2" s="9"/>
      <c r="M2" s="9"/>
      <c r="N2" s="9"/>
      <c r="O2" s="9"/>
      <c r="P2" s="9"/>
      <c r="Q2" s="9"/>
      <c r="R2" s="9"/>
      <c r="W2" s="10"/>
      <c r="X2" s="10"/>
      <c r="AJ2" s="11"/>
      <c r="AK2" s="11"/>
      <c r="AO2" s="444"/>
      <c r="AP2" s="444"/>
      <c r="AQ2" s="60"/>
      <c r="AV2" s="437"/>
      <c r="AW2" s="413"/>
    </row>
    <row r="3" spans="1:83" ht="24" customHeight="1">
      <c r="A3" s="445">
        <v>44895</v>
      </c>
      <c r="B3" s="445"/>
      <c r="C3" s="445"/>
      <c r="D3" s="445"/>
      <c r="E3" s="445"/>
      <c r="F3" s="445"/>
      <c r="G3" s="445"/>
      <c r="H3" s="446" t="s">
        <v>199</v>
      </c>
      <c r="I3" s="446"/>
      <c r="J3" s="446"/>
      <c r="K3" s="446"/>
      <c r="L3" s="446"/>
      <c r="M3" s="446"/>
      <c r="N3" s="446"/>
      <c r="O3" s="446"/>
      <c r="P3" s="446"/>
      <c r="Q3" s="446"/>
      <c r="R3" s="446"/>
      <c r="S3" s="446"/>
      <c r="T3" s="446"/>
      <c r="U3" s="446"/>
      <c r="V3" s="446"/>
      <c r="W3" s="446"/>
      <c r="X3" s="446"/>
      <c r="Y3" s="446"/>
      <c r="Z3" s="446"/>
      <c r="AJ3" s="11"/>
      <c r="AK3" s="11"/>
      <c r="AO3" s="444"/>
      <c r="AP3" s="444"/>
      <c r="AQ3" s="60"/>
      <c r="AS3" s="414">
        <f>A3</f>
        <v>44895</v>
      </c>
      <c r="AT3" s="415"/>
      <c r="AU3" s="415"/>
      <c r="AV3" s="415"/>
      <c r="AW3" s="416" t="s">
        <v>200</v>
      </c>
      <c r="AX3" s="416"/>
      <c r="AY3" s="416"/>
      <c r="AZ3" s="416"/>
      <c r="BA3" s="416"/>
      <c r="BB3" s="416"/>
      <c r="BC3" s="137"/>
      <c r="BD3" s="138" t="s">
        <v>2</v>
      </c>
      <c r="BE3" s="438" t="str">
        <f>IF(AE5="","",AE5)</f>
        <v/>
      </c>
      <c r="BF3" s="439"/>
    </row>
    <row r="4" spans="1:83" ht="8.1" customHeight="1">
      <c r="A4" s="445"/>
      <c r="B4" s="445"/>
      <c r="C4" s="445"/>
      <c r="D4" s="445"/>
      <c r="E4" s="445"/>
      <c r="F4" s="445"/>
      <c r="G4" s="445"/>
      <c r="H4" s="446"/>
      <c r="I4" s="446"/>
      <c r="J4" s="446"/>
      <c r="K4" s="446"/>
      <c r="L4" s="446"/>
      <c r="M4" s="446"/>
      <c r="N4" s="446"/>
      <c r="O4" s="446"/>
      <c r="P4" s="446"/>
      <c r="Q4" s="446"/>
      <c r="R4" s="446"/>
      <c r="S4" s="446"/>
      <c r="T4" s="446"/>
      <c r="U4" s="446"/>
      <c r="V4" s="446"/>
      <c r="W4" s="446"/>
      <c r="X4" s="446"/>
      <c r="Y4" s="446"/>
      <c r="Z4" s="446"/>
      <c r="AJ4" s="11"/>
      <c r="AK4" s="11"/>
      <c r="AO4" s="61"/>
      <c r="AP4" s="61"/>
      <c r="AQ4" s="60"/>
      <c r="AS4" s="415"/>
      <c r="AT4" s="415"/>
      <c r="AU4" s="415"/>
      <c r="AV4" s="415"/>
      <c r="AW4" s="416"/>
      <c r="AX4" s="416"/>
      <c r="AY4" s="416"/>
      <c r="AZ4" s="416"/>
      <c r="BA4" s="416"/>
      <c r="BB4" s="416"/>
      <c r="BC4" s="137"/>
      <c r="BD4" s="88"/>
    </row>
    <row r="5" spans="1:83" ht="24" customHeight="1">
      <c r="A5" s="445"/>
      <c r="B5" s="445"/>
      <c r="C5" s="445"/>
      <c r="D5" s="445"/>
      <c r="E5" s="445"/>
      <c r="F5" s="445"/>
      <c r="G5" s="445"/>
      <c r="H5" s="446"/>
      <c r="I5" s="446"/>
      <c r="J5" s="446"/>
      <c r="K5" s="446"/>
      <c r="L5" s="446"/>
      <c r="M5" s="446"/>
      <c r="N5" s="446"/>
      <c r="O5" s="446"/>
      <c r="P5" s="446"/>
      <c r="Q5" s="446"/>
      <c r="R5" s="446"/>
      <c r="S5" s="446"/>
      <c r="T5" s="446"/>
      <c r="U5" s="446"/>
      <c r="V5" s="446"/>
      <c r="W5" s="446"/>
      <c r="X5" s="446"/>
      <c r="Y5" s="446"/>
      <c r="Z5" s="446"/>
      <c r="AB5" s="447" t="s">
        <v>2</v>
      </c>
      <c r="AC5" s="447"/>
      <c r="AD5" s="447"/>
      <c r="AE5" s="536"/>
      <c r="AF5" s="536"/>
      <c r="AG5" s="536"/>
      <c r="AH5" s="536"/>
      <c r="AI5" s="536"/>
      <c r="AJ5" s="536"/>
      <c r="AK5" s="536"/>
      <c r="AL5" s="138" t="s">
        <v>3</v>
      </c>
      <c r="AM5" s="451"/>
      <c r="AN5" s="452"/>
      <c r="AO5" s="452"/>
      <c r="AP5" s="452"/>
      <c r="AQ5" s="453"/>
      <c r="AS5" s="415"/>
      <c r="AT5" s="415"/>
      <c r="AU5" s="415"/>
      <c r="AV5" s="415"/>
      <c r="AW5" s="416"/>
      <c r="AX5" s="416"/>
      <c r="AY5" s="416"/>
      <c r="AZ5" s="416"/>
      <c r="BA5" s="416"/>
      <c r="BB5" s="416"/>
      <c r="BC5" s="137"/>
      <c r="BD5" s="138" t="s">
        <v>119</v>
      </c>
      <c r="BE5" s="438" t="str">
        <f>IF(AM5="","",AM5)</f>
        <v/>
      </c>
      <c r="BF5" s="439"/>
    </row>
    <row r="6" spans="1:83" ht="8.1" customHeight="1" thickBot="1">
      <c r="N6" s="8"/>
      <c r="O6" s="8"/>
      <c r="P6" s="8"/>
      <c r="Q6" s="8"/>
      <c r="R6" s="8"/>
      <c r="S6" s="8"/>
      <c r="T6" s="8"/>
      <c r="U6" s="8"/>
      <c r="V6" s="8"/>
      <c r="W6" s="8"/>
      <c r="X6" s="8"/>
      <c r="Y6" s="8"/>
      <c r="Z6" s="8"/>
      <c r="AA6" s="8"/>
      <c r="AB6" s="8"/>
      <c r="AC6" s="8"/>
      <c r="AJ6" s="8"/>
      <c r="AK6" s="8"/>
      <c r="AN6" s="8"/>
    </row>
    <row r="7" spans="1:83" ht="15.75" customHeight="1">
      <c r="A7" s="454" t="s">
        <v>4</v>
      </c>
      <c r="B7" s="455"/>
      <c r="C7" s="433" t="s">
        <v>5</v>
      </c>
      <c r="D7" s="433" t="s">
        <v>6</v>
      </c>
      <c r="E7" s="459" t="s">
        <v>111</v>
      </c>
      <c r="F7" s="459" t="s">
        <v>7</v>
      </c>
      <c r="G7" s="429">
        <f t="shared" ref="G7:AJ7" si="0">G36</f>
        <v>44866</v>
      </c>
      <c r="H7" s="429">
        <f t="shared" si="0"/>
        <v>44867</v>
      </c>
      <c r="I7" s="429">
        <f t="shared" si="0"/>
        <v>44868</v>
      </c>
      <c r="J7" s="429">
        <f t="shared" si="0"/>
        <v>44869</v>
      </c>
      <c r="K7" s="429">
        <f t="shared" si="0"/>
        <v>44870</v>
      </c>
      <c r="L7" s="429">
        <f t="shared" si="0"/>
        <v>44871</v>
      </c>
      <c r="M7" s="429">
        <f t="shared" si="0"/>
        <v>44872</v>
      </c>
      <c r="N7" s="429">
        <f t="shared" si="0"/>
        <v>44873</v>
      </c>
      <c r="O7" s="429">
        <f t="shared" si="0"/>
        <v>44874</v>
      </c>
      <c r="P7" s="429">
        <f t="shared" si="0"/>
        <v>44875</v>
      </c>
      <c r="Q7" s="429">
        <f t="shared" si="0"/>
        <v>44876</v>
      </c>
      <c r="R7" s="429">
        <f t="shared" si="0"/>
        <v>44877</v>
      </c>
      <c r="S7" s="429">
        <f t="shared" si="0"/>
        <v>44878</v>
      </c>
      <c r="T7" s="429">
        <f t="shared" si="0"/>
        <v>44879</v>
      </c>
      <c r="U7" s="429">
        <f t="shared" si="0"/>
        <v>44880</v>
      </c>
      <c r="V7" s="429">
        <f t="shared" si="0"/>
        <v>44881</v>
      </c>
      <c r="W7" s="429">
        <f t="shared" si="0"/>
        <v>44882</v>
      </c>
      <c r="X7" s="429">
        <f t="shared" si="0"/>
        <v>44883</v>
      </c>
      <c r="Y7" s="429">
        <f t="shared" si="0"/>
        <v>44884</v>
      </c>
      <c r="Z7" s="429">
        <f t="shared" si="0"/>
        <v>44885</v>
      </c>
      <c r="AA7" s="429">
        <f t="shared" si="0"/>
        <v>44886</v>
      </c>
      <c r="AB7" s="429">
        <f t="shared" si="0"/>
        <v>44887</v>
      </c>
      <c r="AC7" s="429">
        <f t="shared" si="0"/>
        <v>44888</v>
      </c>
      <c r="AD7" s="429">
        <f t="shared" si="0"/>
        <v>44889</v>
      </c>
      <c r="AE7" s="429">
        <f t="shared" si="0"/>
        <v>44890</v>
      </c>
      <c r="AF7" s="429">
        <f t="shared" si="0"/>
        <v>44891</v>
      </c>
      <c r="AG7" s="429">
        <f t="shared" si="0"/>
        <v>44892</v>
      </c>
      <c r="AH7" s="429">
        <f t="shared" si="0"/>
        <v>44893</v>
      </c>
      <c r="AI7" s="429">
        <f t="shared" si="0"/>
        <v>44894</v>
      </c>
      <c r="AJ7" s="467">
        <f t="shared" si="0"/>
        <v>44895</v>
      </c>
      <c r="AK7" s="540"/>
      <c r="AL7" s="462" t="s">
        <v>8</v>
      </c>
      <c r="AM7" s="462" t="s">
        <v>9</v>
      </c>
      <c r="AN7" s="462" t="s">
        <v>10</v>
      </c>
      <c r="AO7" s="462" t="s">
        <v>11</v>
      </c>
      <c r="AP7" s="13"/>
      <c r="AQ7" s="13"/>
      <c r="AR7" s="431"/>
      <c r="AS7" s="433" t="s">
        <v>138</v>
      </c>
      <c r="AT7" s="433" t="s">
        <v>120</v>
      </c>
      <c r="AU7" s="435" t="s">
        <v>121</v>
      </c>
      <c r="AV7" s="428" t="s">
        <v>122</v>
      </c>
      <c r="AW7" s="427" t="s">
        <v>123</v>
      </c>
      <c r="AX7" s="428" t="s">
        <v>124</v>
      </c>
      <c r="AY7" s="427" t="s">
        <v>125</v>
      </c>
      <c r="AZ7" s="428" t="s">
        <v>126</v>
      </c>
      <c r="BA7" s="427" t="s">
        <v>127</v>
      </c>
      <c r="BB7" s="417" t="s">
        <v>128</v>
      </c>
      <c r="BC7" s="419" t="s">
        <v>129</v>
      </c>
      <c r="BD7" s="421" t="s">
        <v>130</v>
      </c>
      <c r="BE7" s="423" t="s">
        <v>131</v>
      </c>
      <c r="BF7" s="425" t="s">
        <v>132</v>
      </c>
    </row>
    <row r="8" spans="1:83" ht="15.75" customHeight="1" thickBot="1">
      <c r="A8" s="456"/>
      <c r="B8" s="457"/>
      <c r="C8" s="458"/>
      <c r="D8" s="458"/>
      <c r="E8" s="460"/>
      <c r="F8" s="460"/>
      <c r="G8" s="430" t="s">
        <v>12</v>
      </c>
      <c r="H8" s="430" t="s">
        <v>13</v>
      </c>
      <c r="I8" s="430" t="s">
        <v>14</v>
      </c>
      <c r="J8" s="430" t="s">
        <v>15</v>
      </c>
      <c r="K8" s="430" t="s">
        <v>16</v>
      </c>
      <c r="L8" s="430" t="s">
        <v>17</v>
      </c>
      <c r="M8" s="430" t="s">
        <v>18</v>
      </c>
      <c r="N8" s="430" t="s">
        <v>19</v>
      </c>
      <c r="O8" s="430" t="s">
        <v>20</v>
      </c>
      <c r="P8" s="430" t="s">
        <v>21</v>
      </c>
      <c r="Q8" s="430" t="s">
        <v>22</v>
      </c>
      <c r="R8" s="430" t="s">
        <v>23</v>
      </c>
      <c r="S8" s="430" t="s">
        <v>24</v>
      </c>
      <c r="T8" s="430" t="s">
        <v>25</v>
      </c>
      <c r="U8" s="430" t="s">
        <v>26</v>
      </c>
      <c r="V8" s="430" t="s">
        <v>27</v>
      </c>
      <c r="W8" s="430">
        <v>0</v>
      </c>
      <c r="X8" s="430">
        <v>0</v>
      </c>
      <c r="Y8" s="430">
        <v>0</v>
      </c>
      <c r="Z8" s="430">
        <v>0</v>
      </c>
      <c r="AA8" s="430">
        <v>0</v>
      </c>
      <c r="AB8" s="430">
        <v>0</v>
      </c>
      <c r="AC8" s="430">
        <v>0</v>
      </c>
      <c r="AD8" s="430">
        <v>0</v>
      </c>
      <c r="AE8" s="430">
        <v>0</v>
      </c>
      <c r="AF8" s="430">
        <v>0</v>
      </c>
      <c r="AG8" s="430">
        <v>0</v>
      </c>
      <c r="AH8" s="430">
        <v>0</v>
      </c>
      <c r="AI8" s="430">
        <v>0</v>
      </c>
      <c r="AJ8" s="468">
        <v>0</v>
      </c>
      <c r="AK8" s="541"/>
      <c r="AL8" s="463"/>
      <c r="AM8" s="463"/>
      <c r="AN8" s="463"/>
      <c r="AO8" s="463"/>
      <c r="AP8" s="13"/>
      <c r="AQ8" s="13"/>
      <c r="AR8" s="432"/>
      <c r="AS8" s="434"/>
      <c r="AT8" s="434"/>
      <c r="AU8" s="436"/>
      <c r="AV8" s="418"/>
      <c r="AW8" s="422"/>
      <c r="AX8" s="418"/>
      <c r="AY8" s="422"/>
      <c r="AZ8" s="418"/>
      <c r="BA8" s="422"/>
      <c r="BB8" s="418"/>
      <c r="BC8" s="420"/>
      <c r="BD8" s="422"/>
      <c r="BE8" s="424"/>
      <c r="BF8" s="426"/>
      <c r="CA8" s="533" t="s">
        <v>112</v>
      </c>
      <c r="CB8" s="510" t="s">
        <v>113</v>
      </c>
      <c r="CC8" s="510" t="s">
        <v>114</v>
      </c>
      <c r="CD8" s="510" t="s">
        <v>115</v>
      </c>
      <c r="CE8" s="510" t="s">
        <v>116</v>
      </c>
    </row>
    <row r="9" spans="1:83" ht="15.75" customHeight="1">
      <c r="A9" s="456"/>
      <c r="B9" s="457"/>
      <c r="C9" s="458"/>
      <c r="D9" s="458"/>
      <c r="E9" s="460"/>
      <c r="F9" s="460"/>
      <c r="G9" s="430">
        <v>42380</v>
      </c>
      <c r="H9" s="430">
        <v>42411</v>
      </c>
      <c r="I9" s="430">
        <v>42449</v>
      </c>
      <c r="J9" s="430">
        <v>42450</v>
      </c>
      <c r="K9" s="430">
        <v>42489</v>
      </c>
      <c r="L9" s="430">
        <v>42493</v>
      </c>
      <c r="M9" s="430">
        <v>42494</v>
      </c>
      <c r="N9" s="430">
        <v>42495</v>
      </c>
      <c r="O9" s="430">
        <v>42569</v>
      </c>
      <c r="P9" s="430">
        <v>42593</v>
      </c>
      <c r="Q9" s="430">
        <v>42632</v>
      </c>
      <c r="R9" s="430">
        <v>42635</v>
      </c>
      <c r="S9" s="430">
        <v>42653</v>
      </c>
      <c r="T9" s="430">
        <v>42677</v>
      </c>
      <c r="U9" s="430">
        <v>42697</v>
      </c>
      <c r="V9" s="430">
        <v>42727</v>
      </c>
      <c r="W9" s="430">
        <v>0</v>
      </c>
      <c r="X9" s="430">
        <v>0</v>
      </c>
      <c r="Y9" s="430">
        <v>0</v>
      </c>
      <c r="Z9" s="430">
        <v>0</v>
      </c>
      <c r="AA9" s="430">
        <v>0</v>
      </c>
      <c r="AB9" s="430">
        <v>0</v>
      </c>
      <c r="AC9" s="430">
        <v>0</v>
      </c>
      <c r="AD9" s="430">
        <v>0</v>
      </c>
      <c r="AE9" s="430">
        <v>0</v>
      </c>
      <c r="AF9" s="430">
        <v>0</v>
      </c>
      <c r="AG9" s="430">
        <v>0</v>
      </c>
      <c r="AH9" s="430">
        <v>0</v>
      </c>
      <c r="AI9" s="430">
        <v>0</v>
      </c>
      <c r="AJ9" s="468">
        <v>0</v>
      </c>
      <c r="AK9" s="541"/>
      <c r="AL9" s="463"/>
      <c r="AM9" s="463"/>
      <c r="AN9" s="463"/>
      <c r="AO9" s="463"/>
      <c r="AP9" s="14"/>
      <c r="AQ9" s="13"/>
      <c r="AR9" s="400" t="s">
        <v>133</v>
      </c>
      <c r="AS9" s="352" t="str">
        <f>IFERROR(INDEX($B$11:$F$31,MATCH("TR",$B$11:$B$31,0),2),"")</f>
        <v/>
      </c>
      <c r="AT9" s="403"/>
      <c r="AU9" s="405" t="str">
        <f>IFERROR(INDEX($B$11:$F$31,MATCH("TR",$B$11:$B$31,0),5),"")</f>
        <v/>
      </c>
      <c r="AV9" s="384"/>
      <c r="AW9" s="380">
        <f>IF(90000&lt;=AV9,90000,AV9)</f>
        <v>0</v>
      </c>
      <c r="AX9" s="381"/>
      <c r="AY9" s="382"/>
      <c r="AZ9" s="384"/>
      <c r="BA9" s="380">
        <f>IF(20000&lt;=AZ9,20000,AZ9)</f>
        <v>0</v>
      </c>
      <c r="BB9" s="384"/>
      <c r="BC9" s="410"/>
      <c r="BD9" s="382"/>
      <c r="BE9" s="411"/>
      <c r="BF9" s="377"/>
      <c r="BH9" s="354" t="s">
        <v>43</v>
      </c>
      <c r="BI9" s="355"/>
      <c r="BJ9" s="113">
        <f>IF(AW1&lt;&gt;"",AW1,BH13)</f>
        <v>0</v>
      </c>
      <c r="BK9" s="114"/>
      <c r="BL9" s="114"/>
      <c r="BM9" s="114"/>
      <c r="BN9" s="114"/>
      <c r="BO9" s="114"/>
      <c r="BP9" s="114"/>
      <c r="BQ9" s="114"/>
      <c r="BR9" s="114"/>
      <c r="BS9" s="114"/>
      <c r="BT9" s="114"/>
      <c r="BU9" s="114"/>
      <c r="BV9" s="114"/>
      <c r="BW9" s="114"/>
      <c r="BX9" s="114"/>
      <c r="BY9" s="114"/>
      <c r="BZ9" s="114"/>
      <c r="CA9" s="533"/>
      <c r="CB9" s="510"/>
      <c r="CC9" s="510"/>
      <c r="CD9" s="510"/>
      <c r="CE9" s="510"/>
    </row>
    <row r="10" spans="1:83" ht="15.75" customHeight="1" thickBot="1">
      <c r="A10" s="456"/>
      <c r="B10" s="457"/>
      <c r="C10" s="434"/>
      <c r="D10" s="434"/>
      <c r="E10" s="461"/>
      <c r="F10" s="461"/>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430">
        <v>0</v>
      </c>
      <c r="AB10" s="430">
        <v>0</v>
      </c>
      <c r="AC10" s="430">
        <v>0</v>
      </c>
      <c r="AD10" s="430">
        <v>0</v>
      </c>
      <c r="AE10" s="430">
        <v>0</v>
      </c>
      <c r="AF10" s="430">
        <v>0</v>
      </c>
      <c r="AG10" s="430">
        <v>0</v>
      </c>
      <c r="AH10" s="430">
        <v>0</v>
      </c>
      <c r="AI10" s="430">
        <v>0</v>
      </c>
      <c r="AJ10" s="468">
        <v>0</v>
      </c>
      <c r="AK10" s="541"/>
      <c r="AL10" s="463"/>
      <c r="AM10" s="463"/>
      <c r="AN10" s="537"/>
      <c r="AO10" s="537"/>
      <c r="AP10" s="14"/>
      <c r="AQ10" s="13"/>
      <c r="AR10" s="401"/>
      <c r="AS10" s="353"/>
      <c r="AT10" s="404"/>
      <c r="AU10" s="535"/>
      <c r="AV10" s="351"/>
      <c r="AW10" s="339"/>
      <c r="AX10" s="341"/>
      <c r="AY10" s="343"/>
      <c r="AZ10" s="337"/>
      <c r="BA10" s="339"/>
      <c r="BB10" s="337"/>
      <c r="BC10" s="407"/>
      <c r="BD10" s="343"/>
      <c r="BE10" s="346"/>
      <c r="BF10" s="307"/>
      <c r="BH10" s="114"/>
      <c r="BI10" s="114"/>
      <c r="BJ10" s="114"/>
      <c r="BK10" s="114"/>
      <c r="BL10" s="114"/>
      <c r="BM10" s="114"/>
      <c r="BN10" s="114"/>
      <c r="BO10" s="114"/>
      <c r="BP10" s="114"/>
      <c r="BQ10" s="114"/>
      <c r="BR10" s="114"/>
      <c r="BS10" s="114"/>
      <c r="BT10" s="114"/>
      <c r="BU10" s="114"/>
      <c r="BV10" s="114"/>
      <c r="BW10" s="114"/>
      <c r="BX10" s="114"/>
      <c r="BY10" s="114"/>
      <c r="BZ10" s="114"/>
      <c r="CA10" s="533"/>
      <c r="CB10" s="510"/>
      <c r="CC10" s="510"/>
      <c r="CD10" s="510"/>
      <c r="CE10" s="510"/>
    </row>
    <row r="11" spans="1:83" ht="15.75" customHeight="1">
      <c r="A11" s="464" t="s">
        <v>28</v>
      </c>
      <c r="B11" s="144"/>
      <c r="C11" s="15">
        <v>1</v>
      </c>
      <c r="D11" s="62"/>
      <c r="E11" s="14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176"/>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401"/>
      <c r="AS11" s="331" t="str">
        <f ca="1">IF(AS9="","",IFERROR(INDEX(INDIRECT("$B$" &amp; AS9+11 &amp;  ":$F$31"),MATCH("TR",INDIRECT("$B$" &amp; AS9+11 &amp; ":$B$31"),0),2),""))</f>
        <v/>
      </c>
      <c r="AT11" s="333"/>
      <c r="AU11" s="378" t="str">
        <f ca="1">IF(AS9="","",IFERROR(INDEX(INDIRECT("$B$" &amp; AS9+11 &amp;  ":$F$31"),MATCH("TR",INDIRECT("$B$" &amp; AS9+11 &amp; ":$B$31"),0),5),""))</f>
        <v/>
      </c>
      <c r="AV11" s="337"/>
      <c r="AW11" s="339">
        <f>IF(90000&lt;=AV11,90000,AV11)</f>
        <v>0</v>
      </c>
      <c r="AX11" s="341"/>
      <c r="AY11" s="343"/>
      <c r="AZ11" s="337"/>
      <c r="BA11" s="339">
        <f>IF(20000&lt;=AZ11,20000,AZ11)</f>
        <v>0</v>
      </c>
      <c r="BB11" s="337"/>
      <c r="BC11" s="407"/>
      <c r="BD11" s="343"/>
      <c r="BE11" s="346"/>
      <c r="BF11" s="307"/>
      <c r="BH11" s="356" t="s">
        <v>45</v>
      </c>
      <c r="BI11" s="356"/>
      <c r="BJ11" s="356"/>
      <c r="BK11" s="356"/>
      <c r="BL11" s="128" t="s">
        <v>46</v>
      </c>
      <c r="BM11" s="128" t="s">
        <v>47</v>
      </c>
      <c r="BN11" s="116" t="s">
        <v>48</v>
      </c>
      <c r="BO11" s="119"/>
      <c r="BP11" s="119"/>
      <c r="BQ11" s="119"/>
      <c r="BR11" s="119"/>
      <c r="BS11" s="119"/>
      <c r="BT11" s="119"/>
      <c r="BU11" s="119"/>
      <c r="BV11" s="119"/>
      <c r="BW11" s="119"/>
      <c r="BX11" s="119"/>
      <c r="BY11" s="119"/>
      <c r="BZ11" s="119"/>
      <c r="CA11" s="125" t="str">
        <f t="shared" ref="CA11:CA30" si="5">B11&amp;E11&amp;F11</f>
        <v/>
      </c>
      <c r="CB11" s="123">
        <f t="shared" ref="CB11:CB30" si="6">AN11</f>
        <v>0</v>
      </c>
      <c r="CC11" s="123">
        <f t="shared" ref="CC11:CC30" si="7">AO11</f>
        <v>0</v>
      </c>
      <c r="CD11" s="80">
        <f>IF(ISERROR(VLOOKUP($CA11,【10月】月集計表!$CA:$CC,2,FALSE))=TRUE,0,VLOOKUP($CA11,【10月】月集計表!$CA:$CC,2,FALSE))</f>
        <v>0</v>
      </c>
      <c r="CE11" s="80">
        <f>IF(ISERROR(VLOOKUP($CA11,【10月】月集計表!$CA:$CC,3,FALSE))=TRUE,0,VLOOKUP($CA11,【10月】月集計表!$CA:$CC,3,FALSE))</f>
        <v>0</v>
      </c>
    </row>
    <row r="12" spans="1:83" ht="16.5" customHeight="1">
      <c r="A12" s="465"/>
      <c r="B12" s="145"/>
      <c r="C12" s="20">
        <v>2</v>
      </c>
      <c r="D12" s="24"/>
      <c r="E12" s="14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177"/>
      <c r="AL12" s="23">
        <f t="shared" si="1"/>
        <v>0</v>
      </c>
      <c r="AM12" s="23">
        <f t="shared" si="2"/>
        <v>0</v>
      </c>
      <c r="AN12" s="23">
        <f t="shared" si="3"/>
        <v>0</v>
      </c>
      <c r="AO12" s="23">
        <f t="shared" si="4"/>
        <v>0</v>
      </c>
      <c r="AP12" s="14"/>
      <c r="AQ12" s="13"/>
      <c r="AR12" s="401"/>
      <c r="AS12" s="331"/>
      <c r="AT12" s="349"/>
      <c r="AU12" s="379"/>
      <c r="AV12" s="351"/>
      <c r="AW12" s="339"/>
      <c r="AX12" s="341"/>
      <c r="AY12" s="343"/>
      <c r="AZ12" s="337"/>
      <c r="BA12" s="339"/>
      <c r="BB12" s="337"/>
      <c r="BC12" s="407"/>
      <c r="BD12" s="343"/>
      <c r="BE12" s="346"/>
      <c r="BF12" s="307"/>
      <c r="BH12" s="126">
        <v>1</v>
      </c>
      <c r="BI12" s="127" t="s">
        <v>49</v>
      </c>
      <c r="BJ12" s="127"/>
      <c r="BK12" s="116"/>
      <c r="BL12" s="128">
        <v>1.05</v>
      </c>
      <c r="BM12" s="356">
        <f>IF(BJ9="新規・5年利用無",BL13,IF(BJ9&lt;BH15,BL15,IF(AND(BJ9&gt;=BH14,BJ9&lt;BJ14),BL14,IF(AND(BJ9&gt;=BH13,BJ9&lt;BJ13),BL13,IF(BJ9=BH12,BL12,"")))))</f>
        <v>0.9</v>
      </c>
      <c r="BN12" s="357">
        <f>IF(AW1&lt;&gt;"",BM12*90000,"")</f>
        <v>81000</v>
      </c>
      <c r="BO12" s="120"/>
      <c r="BP12" s="120"/>
      <c r="BQ12" s="120"/>
      <c r="BR12" s="120"/>
      <c r="BS12" s="120"/>
      <c r="BT12" s="120"/>
      <c r="BU12" s="120"/>
      <c r="BV12" s="120"/>
      <c r="BW12" s="120"/>
      <c r="BX12" s="120"/>
      <c r="BY12" s="120"/>
      <c r="BZ12" s="120"/>
      <c r="CA12" s="78" t="str">
        <f t="shared" si="5"/>
        <v/>
      </c>
      <c r="CB12" s="79">
        <f t="shared" si="6"/>
        <v>0</v>
      </c>
      <c r="CC12" s="79">
        <f t="shared" si="7"/>
        <v>0</v>
      </c>
      <c r="CD12" s="77">
        <f>IF(ISERROR(VLOOKUP($CA12,【10月】月集計表!$CA:$CC,2,FALSE))=TRUE,0,VLOOKUP($CA12,【10月】月集計表!$CA:$CC,2,FALSE))</f>
        <v>0</v>
      </c>
      <c r="CE12" s="77">
        <f>IF(ISERROR(VLOOKUP($CA12,【10月】月集計表!$CA:$CC,3,FALSE))=TRUE,0,VLOOKUP($CA12,【10月】月集計表!$CA:$CC,3,FALSE))</f>
        <v>0</v>
      </c>
    </row>
    <row r="13" spans="1:83" ht="16.5" customHeight="1">
      <c r="A13" s="465"/>
      <c r="B13" s="145"/>
      <c r="C13" s="20">
        <v>3</v>
      </c>
      <c r="D13" s="24"/>
      <c r="E13" s="14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177"/>
      <c r="AL13" s="23">
        <f t="shared" si="1"/>
        <v>0</v>
      </c>
      <c r="AM13" s="23">
        <f t="shared" si="2"/>
        <v>0</v>
      </c>
      <c r="AN13" s="23">
        <f t="shared" si="3"/>
        <v>0</v>
      </c>
      <c r="AO13" s="23">
        <f t="shared" si="4"/>
        <v>0</v>
      </c>
      <c r="AR13" s="401"/>
      <c r="AS13" s="331" t="str">
        <f ca="1">IF(AS11="","",IFERROR(INDEX(INDIRECT("$B$" &amp; AS11+11 &amp;  ":$F$31"),MATCH("TR",INDIRECT("$B$" &amp; AS11+11 &amp; ":$B$31"),0),2),""))</f>
        <v/>
      </c>
      <c r="AT13" s="333"/>
      <c r="AU13" s="335" t="str">
        <f ca="1">IF(AS11="","",IFERROR(INDEX(INDIRECT("$B$" &amp; AS11+11 &amp;  ":$F$31"),MATCH("TR",INDIRECT("$B$" &amp; AS11+11 &amp; ":$B$31"),0),5),""))</f>
        <v/>
      </c>
      <c r="AV13" s="337"/>
      <c r="AW13" s="339">
        <f>IF(90000&lt;=AV13,90000,AV13)</f>
        <v>0</v>
      </c>
      <c r="AX13" s="341"/>
      <c r="AY13" s="343"/>
      <c r="AZ13" s="337"/>
      <c r="BA13" s="339">
        <f>IF(20000&lt;=AZ13,20000,AZ13)</f>
        <v>0</v>
      </c>
      <c r="BB13" s="337"/>
      <c r="BC13" s="407"/>
      <c r="BD13" s="343"/>
      <c r="BE13" s="346"/>
      <c r="BF13" s="307"/>
      <c r="BH13" s="126">
        <v>0.8</v>
      </c>
      <c r="BI13" s="127" t="s">
        <v>49</v>
      </c>
      <c r="BJ13" s="127">
        <v>1</v>
      </c>
      <c r="BK13" s="116" t="s">
        <v>50</v>
      </c>
      <c r="BL13" s="128">
        <v>1</v>
      </c>
      <c r="BM13" s="356"/>
      <c r="BN13" s="358"/>
      <c r="BO13" s="120"/>
      <c r="BP13" s="120"/>
      <c r="BQ13" s="120"/>
      <c r="BR13" s="120"/>
      <c r="BS13" s="120"/>
      <c r="BT13" s="120"/>
      <c r="BU13" s="120"/>
      <c r="BV13" s="120"/>
      <c r="BW13" s="120"/>
      <c r="BX13" s="120"/>
      <c r="BY13" s="120"/>
      <c r="BZ13" s="120"/>
      <c r="CA13" s="78" t="str">
        <f t="shared" si="5"/>
        <v/>
      </c>
      <c r="CB13" s="79">
        <f t="shared" si="6"/>
        <v>0</v>
      </c>
      <c r="CC13" s="79">
        <f t="shared" si="7"/>
        <v>0</v>
      </c>
      <c r="CD13" s="77">
        <f>IF(ISERROR(VLOOKUP($CA13,【10月】月集計表!$CA:$CC,2,FALSE))=TRUE,0,VLOOKUP($CA13,【10月】月集計表!$CA:$CC,2,FALSE))</f>
        <v>0</v>
      </c>
      <c r="CE13" s="77">
        <f>IF(ISERROR(VLOOKUP($CA13,【10月】月集計表!$CA:$CC,3,FALSE))=TRUE,0,VLOOKUP($CA13,【10月】月集計表!$CA:$CC,3,FALSE))</f>
        <v>0</v>
      </c>
    </row>
    <row r="14" spans="1:83" ht="16.5" customHeight="1">
      <c r="A14" s="465"/>
      <c r="B14" s="145"/>
      <c r="C14" s="20">
        <v>4</v>
      </c>
      <c r="D14" s="24"/>
      <c r="E14" s="14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177"/>
      <c r="AL14" s="23">
        <f t="shared" si="1"/>
        <v>0</v>
      </c>
      <c r="AM14" s="23">
        <f t="shared" si="2"/>
        <v>0</v>
      </c>
      <c r="AN14" s="23">
        <f t="shared" si="3"/>
        <v>0</v>
      </c>
      <c r="AO14" s="23">
        <f t="shared" si="4"/>
        <v>0</v>
      </c>
      <c r="AR14" s="401"/>
      <c r="AS14" s="331"/>
      <c r="AT14" s="349"/>
      <c r="AU14" s="535"/>
      <c r="AV14" s="351"/>
      <c r="AW14" s="339"/>
      <c r="AX14" s="341"/>
      <c r="AY14" s="343"/>
      <c r="AZ14" s="337"/>
      <c r="BA14" s="339"/>
      <c r="BB14" s="337"/>
      <c r="BC14" s="407"/>
      <c r="BD14" s="343"/>
      <c r="BE14" s="346"/>
      <c r="BF14" s="307"/>
      <c r="BH14" s="126">
        <v>0.6</v>
      </c>
      <c r="BI14" s="127" t="s">
        <v>49</v>
      </c>
      <c r="BJ14" s="127">
        <v>0.8</v>
      </c>
      <c r="BK14" s="116" t="s">
        <v>50</v>
      </c>
      <c r="BL14" s="128">
        <v>0.95</v>
      </c>
      <c r="BM14" s="356"/>
      <c r="BN14" s="358"/>
      <c r="BO14" s="120"/>
      <c r="BP14" s="120"/>
      <c r="BQ14" s="120"/>
      <c r="BR14" s="120"/>
      <c r="BS14" s="120"/>
      <c r="BT14" s="120"/>
      <c r="BU14" s="120"/>
      <c r="BV14" s="120"/>
      <c r="BW14" s="120"/>
      <c r="BX14" s="120"/>
      <c r="BY14" s="120"/>
      <c r="BZ14" s="120"/>
      <c r="CA14" s="78" t="str">
        <f t="shared" si="5"/>
        <v/>
      </c>
      <c r="CB14" s="79">
        <f t="shared" si="6"/>
        <v>0</v>
      </c>
      <c r="CC14" s="79">
        <f t="shared" si="7"/>
        <v>0</v>
      </c>
      <c r="CD14" s="77">
        <f>IF(ISERROR(VLOOKUP($CA14,【10月】月集計表!$CA:$CC,2,FALSE))=TRUE,0,VLOOKUP($CA14,【10月】月集計表!$CA:$CC,2,FALSE))</f>
        <v>0</v>
      </c>
      <c r="CE14" s="77">
        <f>IF(ISERROR(VLOOKUP($CA14,【10月】月集計表!$CA:$CC,3,FALSE))=TRUE,0,VLOOKUP($CA14,【10月】月集計表!$CA:$CC,3,FALSE))</f>
        <v>0</v>
      </c>
    </row>
    <row r="15" spans="1:83" ht="16.5" customHeight="1">
      <c r="A15" s="465"/>
      <c r="B15" s="145"/>
      <c r="C15" s="20">
        <v>5</v>
      </c>
      <c r="D15" s="24"/>
      <c r="E15" s="14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177"/>
      <c r="AL15" s="23">
        <f t="shared" si="1"/>
        <v>0</v>
      </c>
      <c r="AM15" s="23">
        <f t="shared" si="2"/>
        <v>0</v>
      </c>
      <c r="AN15" s="23">
        <f t="shared" si="3"/>
        <v>0</v>
      </c>
      <c r="AO15" s="23">
        <f t="shared" si="4"/>
        <v>0</v>
      </c>
      <c r="AR15" s="401"/>
      <c r="AS15" s="331" t="str">
        <f ca="1">IF(AS13="","",IFERROR(INDEX(INDIRECT("$B$" &amp; AS13+11 &amp;  ":$F$31"),MATCH("TR",INDIRECT("$B$" &amp; AS13+11 &amp; ":$B$31"),0),2),""))</f>
        <v/>
      </c>
      <c r="AT15" s="333"/>
      <c r="AU15" s="335" t="str">
        <f ca="1">IF(AS13="","",IFERROR(INDEX(INDIRECT("$B$" &amp; AS13+11 &amp;  ":$F$31"),MATCH("TR",INDIRECT("$B$" &amp; AS13+11 &amp; ":$B$31"),0),5),""))</f>
        <v/>
      </c>
      <c r="AV15" s="337"/>
      <c r="AW15" s="339">
        <f>IF(90000&lt;=AV15,90000,AV15)</f>
        <v>0</v>
      </c>
      <c r="AX15" s="341"/>
      <c r="AY15" s="343"/>
      <c r="AZ15" s="337"/>
      <c r="BA15" s="339">
        <f>IF(20000&lt;=AZ15,20000,AZ15)</f>
        <v>0</v>
      </c>
      <c r="BB15" s="337"/>
      <c r="BC15" s="407"/>
      <c r="BD15" s="343"/>
      <c r="BE15" s="346"/>
      <c r="BF15" s="307"/>
      <c r="BH15" s="126">
        <v>0.6</v>
      </c>
      <c r="BI15" s="127" t="s">
        <v>50</v>
      </c>
      <c r="BJ15" s="127"/>
      <c r="BK15" s="116"/>
      <c r="BL15" s="128">
        <v>0.9</v>
      </c>
      <c r="BM15" s="356"/>
      <c r="BN15" s="359"/>
      <c r="BO15" s="120"/>
      <c r="BP15" s="120"/>
      <c r="BQ15" s="120"/>
      <c r="BR15" s="120"/>
      <c r="BS15" s="120"/>
      <c r="BT15" s="120"/>
      <c r="BU15" s="120"/>
      <c r="BV15" s="120"/>
      <c r="BW15" s="120"/>
      <c r="BX15" s="120"/>
      <c r="BY15" s="120"/>
      <c r="BZ15" s="120"/>
      <c r="CA15" s="78" t="str">
        <f t="shared" si="5"/>
        <v/>
      </c>
      <c r="CB15" s="79">
        <f t="shared" si="6"/>
        <v>0</v>
      </c>
      <c r="CC15" s="79">
        <f t="shared" si="7"/>
        <v>0</v>
      </c>
      <c r="CD15" s="77">
        <f>IF(ISERROR(VLOOKUP($CA15,【10月】月集計表!$CA:$CC,2,FALSE))=TRUE,0,VLOOKUP($CA15,【10月】月集計表!$CA:$CC,2,FALSE))</f>
        <v>0</v>
      </c>
      <c r="CE15" s="77">
        <f>IF(ISERROR(VLOOKUP($CA15,【10月】月集計表!$CA:$CC,3,FALSE))=TRUE,0,VLOOKUP($CA15,【10月】月集計表!$CA:$CC,3,FALSE))</f>
        <v>0</v>
      </c>
    </row>
    <row r="16" spans="1:83" ht="16.5" customHeight="1">
      <c r="A16" s="465"/>
      <c r="B16" s="145"/>
      <c r="C16" s="20">
        <v>6</v>
      </c>
      <c r="D16" s="24"/>
      <c r="E16" s="14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177"/>
      <c r="AL16" s="23">
        <f t="shared" si="1"/>
        <v>0</v>
      </c>
      <c r="AM16" s="23">
        <f t="shared" si="2"/>
        <v>0</v>
      </c>
      <c r="AN16" s="23">
        <f t="shared" si="3"/>
        <v>0</v>
      </c>
      <c r="AO16" s="23">
        <f t="shared" si="4"/>
        <v>0</v>
      </c>
      <c r="AR16" s="401"/>
      <c r="AS16" s="331"/>
      <c r="AT16" s="349"/>
      <c r="AU16" s="535"/>
      <c r="AV16" s="351"/>
      <c r="AW16" s="339"/>
      <c r="AX16" s="341"/>
      <c r="AY16" s="343"/>
      <c r="AZ16" s="337"/>
      <c r="BA16" s="339"/>
      <c r="BB16" s="337"/>
      <c r="BC16" s="407"/>
      <c r="BD16" s="343"/>
      <c r="BE16" s="346"/>
      <c r="BF16" s="307"/>
      <c r="CA16" s="78" t="str">
        <f t="shared" si="5"/>
        <v/>
      </c>
      <c r="CB16" s="79">
        <f t="shared" si="6"/>
        <v>0</v>
      </c>
      <c r="CC16" s="79">
        <f t="shared" si="7"/>
        <v>0</v>
      </c>
      <c r="CD16" s="77">
        <f>IF(ISERROR(VLOOKUP($CA16,【10月】月集計表!$CA:$CC,2,FALSE))=TRUE,0,VLOOKUP($CA16,【10月】月集計表!$CA:$CC,2,FALSE))</f>
        <v>0</v>
      </c>
      <c r="CE16" s="77">
        <f>IF(ISERROR(VLOOKUP($CA16,【10月】月集計表!$CA:$CC,3,FALSE))=TRUE,0,VLOOKUP($CA16,【10月】月集計表!$CA:$CC,3,FALSE))</f>
        <v>0</v>
      </c>
    </row>
    <row r="17" spans="1:83" ht="16.5" customHeight="1">
      <c r="A17" s="465"/>
      <c r="B17" s="145"/>
      <c r="C17" s="20">
        <v>7</v>
      </c>
      <c r="D17" s="24"/>
      <c r="E17" s="14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177"/>
      <c r="AL17" s="23">
        <f t="shared" si="1"/>
        <v>0</v>
      </c>
      <c r="AM17" s="23">
        <f t="shared" si="2"/>
        <v>0</v>
      </c>
      <c r="AN17" s="23">
        <f t="shared" si="3"/>
        <v>0</v>
      </c>
      <c r="AO17" s="23">
        <f t="shared" si="4"/>
        <v>0</v>
      </c>
      <c r="AR17" s="401"/>
      <c r="AS17" s="331" t="str">
        <f ca="1">IF(AS15="","",IFERROR(INDEX(INDIRECT("$B$" &amp; AS15+11 &amp;  ":$F$31"),MATCH("TR",INDIRECT("$B$" &amp; AS15+11 &amp; ":$B$31"),0),2),""))</f>
        <v/>
      </c>
      <c r="AT17" s="333"/>
      <c r="AU17" s="335" t="str">
        <f ca="1">IF(AS15="","",IFERROR(INDEX(INDIRECT("$B$" &amp; AS15+11 &amp;  ":$F$31"),MATCH("TR",INDIRECT("$B$" &amp; AS15+11 &amp; ":$B$31"),0),5),""))</f>
        <v/>
      </c>
      <c r="AV17" s="337"/>
      <c r="AW17" s="339">
        <f>IF(90000&lt;=AV17,90000,AV17)</f>
        <v>0</v>
      </c>
      <c r="AX17" s="341"/>
      <c r="AY17" s="343"/>
      <c r="AZ17" s="337"/>
      <c r="BA17" s="339">
        <f>IF(20000&lt;=AZ17,20000,AZ17)</f>
        <v>0</v>
      </c>
      <c r="BB17" s="337"/>
      <c r="BC17" s="407"/>
      <c r="BD17" s="343"/>
      <c r="BE17" s="346"/>
      <c r="BF17" s="307"/>
      <c r="CA17" s="78" t="str">
        <f t="shared" si="5"/>
        <v/>
      </c>
      <c r="CB17" s="79">
        <f t="shared" si="6"/>
        <v>0</v>
      </c>
      <c r="CC17" s="79">
        <f t="shared" si="7"/>
        <v>0</v>
      </c>
      <c r="CD17" s="77">
        <f>IF(ISERROR(VLOOKUP($CA17,【10月】月集計表!$CA:$CC,2,FALSE))=TRUE,0,VLOOKUP($CA17,【10月】月集計表!$CA:$CC,2,FALSE))</f>
        <v>0</v>
      </c>
      <c r="CE17" s="77">
        <f>IF(ISERROR(VLOOKUP($CA17,【10月】月集計表!$CA:$CC,3,FALSE))=TRUE,0,VLOOKUP($CA17,【10月】月集計表!$CA:$CC,3,FALSE))</f>
        <v>0</v>
      </c>
    </row>
    <row r="18" spans="1:83" ht="16.5" customHeight="1" thickBot="1">
      <c r="A18" s="465"/>
      <c r="B18" s="145"/>
      <c r="C18" s="20">
        <v>8</v>
      </c>
      <c r="D18" s="24"/>
      <c r="E18" s="14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177"/>
      <c r="AL18" s="23">
        <f t="shared" si="1"/>
        <v>0</v>
      </c>
      <c r="AM18" s="23">
        <f t="shared" si="2"/>
        <v>0</v>
      </c>
      <c r="AN18" s="23">
        <f t="shared" si="3"/>
        <v>0</v>
      </c>
      <c r="AO18" s="23">
        <f t="shared" si="4"/>
        <v>0</v>
      </c>
      <c r="AR18" s="402"/>
      <c r="AS18" s="332"/>
      <c r="AT18" s="334"/>
      <c r="AU18" s="534"/>
      <c r="AV18" s="338"/>
      <c r="AW18" s="409"/>
      <c r="AX18" s="342"/>
      <c r="AY18" s="344"/>
      <c r="AZ18" s="374"/>
      <c r="BA18" s="340"/>
      <c r="BB18" s="374"/>
      <c r="BC18" s="408"/>
      <c r="BD18" s="344"/>
      <c r="BE18" s="348"/>
      <c r="BF18" s="308"/>
      <c r="CA18" s="78" t="str">
        <f t="shared" si="5"/>
        <v/>
      </c>
      <c r="CB18" s="79">
        <f t="shared" si="6"/>
        <v>0</v>
      </c>
      <c r="CC18" s="79">
        <f t="shared" si="7"/>
        <v>0</v>
      </c>
      <c r="CD18" s="77">
        <f>IF(ISERROR(VLOOKUP($CA18,【10月】月集計表!$CA:$CC,2,FALSE))=TRUE,0,VLOOKUP($CA18,【10月】月集計表!$CA:$CC,2,FALSE))</f>
        <v>0</v>
      </c>
      <c r="CE18" s="77">
        <f>IF(ISERROR(VLOOKUP($CA18,【10月】月集計表!$CA:$CC,3,FALSE))=TRUE,0,VLOOKUP($CA18,【10月】月集計表!$CA:$CC,3,FALSE))</f>
        <v>0</v>
      </c>
    </row>
    <row r="19" spans="1:83" ht="16.5" customHeight="1">
      <c r="A19" s="465"/>
      <c r="B19" s="145"/>
      <c r="C19" s="20">
        <v>9</v>
      </c>
      <c r="D19" s="24"/>
      <c r="E19" s="14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177"/>
      <c r="AL19" s="23">
        <f t="shared" si="1"/>
        <v>0</v>
      </c>
      <c r="AM19" s="23">
        <f t="shared" si="2"/>
        <v>0</v>
      </c>
      <c r="AN19" s="23">
        <f t="shared" si="3"/>
        <v>0</v>
      </c>
      <c r="AO19" s="23">
        <f t="shared" si="4"/>
        <v>0</v>
      </c>
      <c r="AR19" s="400" t="s">
        <v>134</v>
      </c>
      <c r="AS19" s="352" t="str">
        <f>IFERROR(INDEX($B$11:$F$31,MATCH("FW1",$B$11:$B$31,0),2),"")</f>
        <v/>
      </c>
      <c r="AT19" s="403"/>
      <c r="AU19" s="405" t="str">
        <f>IFERROR(INDEX($B$11:$F$31,MATCH("FW1",$B$11:$B$31,0),5),"")</f>
        <v/>
      </c>
      <c r="AV19" s="396"/>
      <c r="AW19" s="398">
        <f>IF($BM$12*90000&lt;=AV19,$BM$12*90000,AV19)</f>
        <v>0</v>
      </c>
      <c r="AX19" s="399"/>
      <c r="AY19" s="380">
        <f>IF(10000&lt;=AX19,10000,AX19)</f>
        <v>0</v>
      </c>
      <c r="AZ19" s="384"/>
      <c r="BA19" s="380">
        <f>IF(20000&lt;=AZ19,20000,AZ19)</f>
        <v>0</v>
      </c>
      <c r="BB19" s="396"/>
      <c r="BC19" s="600"/>
      <c r="BD19" s="397"/>
      <c r="BE19" s="376"/>
      <c r="BF19" s="377"/>
      <c r="CA19" s="78" t="str">
        <f t="shared" si="5"/>
        <v/>
      </c>
      <c r="CB19" s="79">
        <f t="shared" si="6"/>
        <v>0</v>
      </c>
      <c r="CC19" s="79">
        <f t="shared" si="7"/>
        <v>0</v>
      </c>
      <c r="CD19" s="77">
        <f>IF(ISERROR(VLOOKUP($CA19,【10月】月集計表!$CA:$CC,2,FALSE))=TRUE,0,VLOOKUP($CA19,【10月】月集計表!$CA:$CC,2,FALSE))</f>
        <v>0</v>
      </c>
      <c r="CE19" s="77">
        <f>IF(ISERROR(VLOOKUP($CA19,【10月】月集計表!$CA:$CC,3,FALSE))=TRUE,0,VLOOKUP($CA19,【10月】月集計表!$CA:$CC,3,FALSE))</f>
        <v>0</v>
      </c>
    </row>
    <row r="20" spans="1:83" ht="16.5" customHeight="1">
      <c r="A20" s="465"/>
      <c r="B20" s="145"/>
      <c r="C20" s="20">
        <v>10</v>
      </c>
      <c r="D20" s="24"/>
      <c r="E20" s="14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177"/>
      <c r="AL20" s="23">
        <f t="shared" si="1"/>
        <v>0</v>
      </c>
      <c r="AM20" s="23">
        <f t="shared" si="2"/>
        <v>0</v>
      </c>
      <c r="AN20" s="23">
        <f t="shared" si="3"/>
        <v>0</v>
      </c>
      <c r="AO20" s="23">
        <f t="shared" si="4"/>
        <v>0</v>
      </c>
      <c r="AR20" s="401"/>
      <c r="AS20" s="353"/>
      <c r="AT20" s="404"/>
      <c r="AU20" s="535"/>
      <c r="AV20" s="389"/>
      <c r="AW20" s="390"/>
      <c r="AX20" s="391"/>
      <c r="AY20" s="339"/>
      <c r="AZ20" s="337"/>
      <c r="BA20" s="339"/>
      <c r="BB20" s="387"/>
      <c r="BC20" s="601"/>
      <c r="BD20" s="388"/>
      <c r="BE20" s="364"/>
      <c r="BF20" s="307"/>
      <c r="CA20" s="78" t="str">
        <f t="shared" si="5"/>
        <v/>
      </c>
      <c r="CB20" s="79">
        <f t="shared" si="6"/>
        <v>0</v>
      </c>
      <c r="CC20" s="79">
        <f t="shared" si="7"/>
        <v>0</v>
      </c>
      <c r="CD20" s="77">
        <f>IF(ISERROR(VLOOKUP($CA20,【10月】月集計表!$CA:$CC,2,FALSE))=TRUE,0,VLOOKUP($CA20,【10月】月集計表!$CA:$CC,2,FALSE))</f>
        <v>0</v>
      </c>
      <c r="CE20" s="77">
        <f>IF(ISERROR(VLOOKUP($CA20,【10月】月集計表!$CA:$CC,3,FALSE))=TRUE,0,VLOOKUP($CA20,【10月】月集計表!$CA:$CC,3,FALSE))</f>
        <v>0</v>
      </c>
    </row>
    <row r="21" spans="1:83" ht="16.5" customHeight="1">
      <c r="A21" s="465"/>
      <c r="B21" s="145"/>
      <c r="C21" s="20">
        <v>11</v>
      </c>
      <c r="D21" s="24"/>
      <c r="E21" s="14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177"/>
      <c r="AL21" s="23">
        <f t="shared" si="1"/>
        <v>0</v>
      </c>
      <c r="AM21" s="23">
        <f t="shared" si="2"/>
        <v>0</v>
      </c>
      <c r="AN21" s="23">
        <f t="shared" si="3"/>
        <v>0</v>
      </c>
      <c r="AO21" s="23">
        <f t="shared" si="4"/>
        <v>0</v>
      </c>
      <c r="AR21" s="401"/>
      <c r="AS21" s="331" t="str">
        <f ca="1">IF(AS19="","",IFERROR(INDEX(INDIRECT("$B$" &amp; AS19+11 &amp;  ":$F$31"),MATCH("FW1",INDIRECT("$B$" &amp; AS19+11 &amp; ":$B$31"),0),2),""))</f>
        <v/>
      </c>
      <c r="AT21" s="333"/>
      <c r="AU21" s="378" t="str">
        <f ca="1">IF(AS19="","",IFERROR(INDEX(INDIRECT("$B$" &amp; AS19+11 &amp;  ":$F$31"),MATCH("FW1",INDIRECT("$B$" &amp; AS19+11 &amp; ":$B$31"),0),5),""))</f>
        <v/>
      </c>
      <c r="AV21" s="387"/>
      <c r="AW21" s="390">
        <f t="shared" ref="AW21" si="8">IF($BM$12*90000&lt;=AV21,$BM$12*90000,AV21)</f>
        <v>0</v>
      </c>
      <c r="AX21" s="391"/>
      <c r="AY21" s="339">
        <f>IF(10000&lt;=AX21,10000,AX21)</f>
        <v>0</v>
      </c>
      <c r="AZ21" s="337"/>
      <c r="BA21" s="339">
        <f>IF(20000&lt;=AZ21,20000,AZ21)</f>
        <v>0</v>
      </c>
      <c r="BB21" s="387"/>
      <c r="BC21" s="601"/>
      <c r="BD21" s="388"/>
      <c r="BE21" s="364"/>
      <c r="BF21" s="307"/>
      <c r="CA21" s="78" t="str">
        <f t="shared" si="5"/>
        <v/>
      </c>
      <c r="CB21" s="79">
        <f t="shared" si="6"/>
        <v>0</v>
      </c>
      <c r="CC21" s="79">
        <f t="shared" si="7"/>
        <v>0</v>
      </c>
      <c r="CD21" s="77">
        <f>IF(ISERROR(VLOOKUP($CA21,【10月】月集計表!$CA:$CC,2,FALSE))=TRUE,0,VLOOKUP($CA21,【10月】月集計表!$CA:$CC,2,FALSE))</f>
        <v>0</v>
      </c>
      <c r="CE21" s="77">
        <f>IF(ISERROR(VLOOKUP($CA21,【10月】月集計表!$CA:$CC,3,FALSE))=TRUE,0,VLOOKUP($CA21,【10月】月集計表!$CA:$CC,3,FALSE))</f>
        <v>0</v>
      </c>
    </row>
    <row r="22" spans="1:83" ht="16.5" customHeight="1">
      <c r="A22" s="465"/>
      <c r="B22" s="145"/>
      <c r="C22" s="20">
        <v>12</v>
      </c>
      <c r="D22" s="24"/>
      <c r="E22" s="14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177"/>
      <c r="AL22" s="23">
        <f t="shared" si="1"/>
        <v>0</v>
      </c>
      <c r="AM22" s="23">
        <f t="shared" si="2"/>
        <v>0</v>
      </c>
      <c r="AN22" s="23">
        <f t="shared" si="3"/>
        <v>0</v>
      </c>
      <c r="AO22" s="23">
        <f t="shared" si="4"/>
        <v>0</v>
      </c>
      <c r="AR22" s="401"/>
      <c r="AS22" s="331"/>
      <c r="AT22" s="349"/>
      <c r="AU22" s="379"/>
      <c r="AV22" s="389"/>
      <c r="AW22" s="390"/>
      <c r="AX22" s="391"/>
      <c r="AY22" s="339"/>
      <c r="AZ22" s="337"/>
      <c r="BA22" s="339"/>
      <c r="BB22" s="387"/>
      <c r="BC22" s="601"/>
      <c r="BD22" s="388"/>
      <c r="BE22" s="364"/>
      <c r="BF22" s="307"/>
      <c r="CA22" s="78" t="str">
        <f t="shared" si="5"/>
        <v/>
      </c>
      <c r="CB22" s="79">
        <f t="shared" si="6"/>
        <v>0</v>
      </c>
      <c r="CC22" s="79">
        <f t="shared" si="7"/>
        <v>0</v>
      </c>
      <c r="CD22" s="77">
        <f>IF(ISERROR(VLOOKUP($CA22,【10月】月集計表!$CA:$CC,2,FALSE))=TRUE,0,VLOOKUP($CA22,【10月】月集計表!$CA:$CC,2,FALSE))</f>
        <v>0</v>
      </c>
      <c r="CE22" s="77">
        <f>IF(ISERROR(VLOOKUP($CA22,【10月】月集計表!$CA:$CC,3,FALSE))=TRUE,0,VLOOKUP($CA22,【10月】月集計表!$CA:$CC,3,FALSE))</f>
        <v>0</v>
      </c>
    </row>
    <row r="23" spans="1:83" ht="16.5" customHeight="1">
      <c r="A23" s="465"/>
      <c r="B23" s="145"/>
      <c r="C23" s="20">
        <v>13</v>
      </c>
      <c r="D23" s="24"/>
      <c r="E23" s="14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177"/>
      <c r="AL23" s="23">
        <f t="shared" si="1"/>
        <v>0</v>
      </c>
      <c r="AM23" s="23">
        <f t="shared" si="2"/>
        <v>0</v>
      </c>
      <c r="AN23" s="23">
        <f t="shared" si="3"/>
        <v>0</v>
      </c>
      <c r="AO23" s="23">
        <f t="shared" si="4"/>
        <v>0</v>
      </c>
      <c r="AR23" s="401"/>
      <c r="AS23" s="331" t="str">
        <f ca="1">IF(AS21="","",IFERROR(INDEX(INDIRECT("$B$" &amp; AS21+11 &amp;  ":$F$31"),MATCH("FW1",INDIRECT("$B$" &amp; AS21+11 &amp; ":$B$31"),0),2),""))</f>
        <v/>
      </c>
      <c r="AT23" s="333"/>
      <c r="AU23" s="335" t="str">
        <f ca="1">IF(AS21="","",IFERROR(INDEX(INDIRECT("$B$" &amp; AS21+11 &amp;  ":$F$31"),MATCH("FW1",INDIRECT("$B$" &amp; AS21+11 &amp; ":$B$31"),0),5),""))</f>
        <v/>
      </c>
      <c r="AV23" s="387"/>
      <c r="AW23" s="390">
        <f t="shared" ref="AW23" si="9">IF($BM$12*90000&lt;=AV23,$BM$12*90000,AV23)</f>
        <v>0</v>
      </c>
      <c r="AX23" s="391"/>
      <c r="AY23" s="339">
        <f>IF(10000&lt;=AX23,10000,AX23)</f>
        <v>0</v>
      </c>
      <c r="AZ23" s="337"/>
      <c r="BA23" s="339">
        <f>IF(20000&lt;=AZ23,20000,AZ23)</f>
        <v>0</v>
      </c>
      <c r="BB23" s="387"/>
      <c r="BC23" s="601"/>
      <c r="BD23" s="388"/>
      <c r="BE23" s="364"/>
      <c r="BF23" s="307"/>
      <c r="CA23" s="78" t="str">
        <f t="shared" si="5"/>
        <v/>
      </c>
      <c r="CB23" s="79">
        <f t="shared" si="6"/>
        <v>0</v>
      </c>
      <c r="CC23" s="79">
        <f t="shared" si="7"/>
        <v>0</v>
      </c>
      <c r="CD23" s="77">
        <f>IF(ISERROR(VLOOKUP($CA23,【10月】月集計表!$CA:$CC,2,FALSE))=TRUE,0,VLOOKUP($CA23,【10月】月集計表!$CA:$CC,2,FALSE))</f>
        <v>0</v>
      </c>
      <c r="CE23" s="77">
        <f>IF(ISERROR(VLOOKUP($CA23,【10月】月集計表!$CA:$CC,3,FALSE))=TRUE,0,VLOOKUP($CA23,【10月】月集計表!$CA:$CC,3,FALSE))</f>
        <v>0</v>
      </c>
    </row>
    <row r="24" spans="1:83" ht="16.5" customHeight="1">
      <c r="A24" s="465"/>
      <c r="B24" s="145"/>
      <c r="C24" s="20">
        <v>14</v>
      </c>
      <c r="D24" s="24"/>
      <c r="E24" s="14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177"/>
      <c r="AL24" s="23">
        <f t="shared" si="1"/>
        <v>0</v>
      </c>
      <c r="AM24" s="23">
        <f t="shared" si="2"/>
        <v>0</v>
      </c>
      <c r="AN24" s="23">
        <f t="shared" si="3"/>
        <v>0</v>
      </c>
      <c r="AO24" s="23">
        <f t="shared" si="4"/>
        <v>0</v>
      </c>
      <c r="AR24" s="401"/>
      <c r="AS24" s="331"/>
      <c r="AT24" s="349"/>
      <c r="AU24" s="535"/>
      <c r="AV24" s="389"/>
      <c r="AW24" s="390"/>
      <c r="AX24" s="391"/>
      <c r="AY24" s="339"/>
      <c r="AZ24" s="337"/>
      <c r="BA24" s="339"/>
      <c r="BB24" s="387"/>
      <c r="BC24" s="601"/>
      <c r="BD24" s="388"/>
      <c r="BE24" s="364"/>
      <c r="BF24" s="307"/>
      <c r="CA24" s="78" t="str">
        <f t="shared" si="5"/>
        <v/>
      </c>
      <c r="CB24" s="79">
        <f t="shared" si="6"/>
        <v>0</v>
      </c>
      <c r="CC24" s="79">
        <f t="shared" si="7"/>
        <v>0</v>
      </c>
      <c r="CD24" s="77">
        <f>IF(ISERROR(VLOOKUP($CA24,【10月】月集計表!$CA:$CC,2,FALSE))=TRUE,0,VLOOKUP($CA24,【10月】月集計表!$CA:$CC,2,FALSE))</f>
        <v>0</v>
      </c>
      <c r="CE24" s="77">
        <f>IF(ISERROR(VLOOKUP($CA24,【10月】月集計表!$CA:$CC,3,FALSE))=TRUE,0,VLOOKUP($CA24,【10月】月集計表!$CA:$CC,3,FALSE))</f>
        <v>0</v>
      </c>
    </row>
    <row r="25" spans="1:83" ht="16.5" customHeight="1">
      <c r="A25" s="465"/>
      <c r="B25" s="145"/>
      <c r="C25" s="20">
        <v>15</v>
      </c>
      <c r="D25" s="24"/>
      <c r="E25" s="14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177"/>
      <c r="AL25" s="23">
        <f t="shared" si="1"/>
        <v>0</v>
      </c>
      <c r="AM25" s="23">
        <f t="shared" si="2"/>
        <v>0</v>
      </c>
      <c r="AN25" s="23">
        <f t="shared" si="3"/>
        <v>0</v>
      </c>
      <c r="AO25" s="23">
        <f t="shared" si="4"/>
        <v>0</v>
      </c>
      <c r="AR25" s="401"/>
      <c r="AS25" s="331" t="str">
        <f ca="1">IF(AS23="","",IFERROR(INDEX(INDIRECT("$B$" &amp; AS23+11 &amp;  ":$F$31"),MATCH("FW1",INDIRECT("$B$" &amp; AS23+11 &amp; ":$B$31"),0),2),""))</f>
        <v/>
      </c>
      <c r="AT25" s="333"/>
      <c r="AU25" s="335" t="str">
        <f ca="1">IF(AS23="","",IFERROR(INDEX(INDIRECT("$B$" &amp; AS23+11 &amp;  ":$F$31"),MATCH("FW1",INDIRECT("$B$" &amp; AS23+11 &amp; ":$B$31"),0),5),""))</f>
        <v/>
      </c>
      <c r="AV25" s="387"/>
      <c r="AW25" s="390">
        <f t="shared" ref="AW25" si="10">IF($BM$12*90000&lt;=AV25,$BM$12*90000,AV25)</f>
        <v>0</v>
      </c>
      <c r="AX25" s="391"/>
      <c r="AY25" s="339">
        <f>IF(10000&lt;=AX25,10000,AX25)</f>
        <v>0</v>
      </c>
      <c r="AZ25" s="337"/>
      <c r="BA25" s="339">
        <f>IF(20000&lt;=AZ25,20000,AZ25)</f>
        <v>0</v>
      </c>
      <c r="BB25" s="387"/>
      <c r="BC25" s="601"/>
      <c r="BD25" s="388"/>
      <c r="BE25" s="364"/>
      <c r="BF25" s="307"/>
      <c r="CA25" s="78" t="str">
        <f t="shared" si="5"/>
        <v/>
      </c>
      <c r="CB25" s="79">
        <f t="shared" si="6"/>
        <v>0</v>
      </c>
      <c r="CC25" s="79">
        <f t="shared" si="7"/>
        <v>0</v>
      </c>
      <c r="CD25" s="77">
        <f>IF(ISERROR(VLOOKUP($CA25,【10月】月集計表!$CA:$CC,2,FALSE))=TRUE,0,VLOOKUP($CA25,【10月】月集計表!$CA:$CC,2,FALSE))</f>
        <v>0</v>
      </c>
      <c r="CE25" s="77">
        <f>IF(ISERROR(VLOOKUP($CA25,【10月】月集計表!$CA:$CC,3,FALSE))=TRUE,0,VLOOKUP($CA25,【10月】月集計表!$CA:$CC,3,FALSE))</f>
        <v>0</v>
      </c>
    </row>
    <row r="26" spans="1:83" ht="16.5" customHeight="1">
      <c r="A26" s="465"/>
      <c r="B26" s="145"/>
      <c r="C26" s="20">
        <v>16</v>
      </c>
      <c r="D26" s="24"/>
      <c r="E26" s="14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177"/>
      <c r="AL26" s="23">
        <f t="shared" si="1"/>
        <v>0</v>
      </c>
      <c r="AM26" s="23">
        <f t="shared" si="2"/>
        <v>0</v>
      </c>
      <c r="AN26" s="23">
        <f t="shared" si="3"/>
        <v>0</v>
      </c>
      <c r="AO26" s="23">
        <f t="shared" si="4"/>
        <v>0</v>
      </c>
      <c r="AR26" s="401"/>
      <c r="AS26" s="331"/>
      <c r="AT26" s="349"/>
      <c r="AU26" s="535"/>
      <c r="AV26" s="389"/>
      <c r="AW26" s="390"/>
      <c r="AX26" s="391"/>
      <c r="AY26" s="339"/>
      <c r="AZ26" s="337"/>
      <c r="BA26" s="339"/>
      <c r="BB26" s="387"/>
      <c r="BC26" s="601"/>
      <c r="BD26" s="388"/>
      <c r="BE26" s="364"/>
      <c r="BF26" s="307"/>
      <c r="CA26" s="78" t="str">
        <f t="shared" si="5"/>
        <v/>
      </c>
      <c r="CB26" s="79">
        <f t="shared" si="6"/>
        <v>0</v>
      </c>
      <c r="CC26" s="79">
        <f t="shared" si="7"/>
        <v>0</v>
      </c>
      <c r="CD26" s="77">
        <f>IF(ISERROR(VLOOKUP($CA26,【10月】月集計表!$CA:$CC,2,FALSE))=TRUE,0,VLOOKUP($CA26,【10月】月集計表!$CA:$CC,2,FALSE))</f>
        <v>0</v>
      </c>
      <c r="CE26" s="77">
        <f>IF(ISERROR(VLOOKUP($CA26,【10月】月集計表!$CA:$CC,3,FALSE))=TRUE,0,VLOOKUP($CA26,【10月】月集計表!$CA:$CC,3,FALSE))</f>
        <v>0</v>
      </c>
    </row>
    <row r="27" spans="1:83" ht="16.5" customHeight="1">
      <c r="A27" s="465"/>
      <c r="B27" s="145"/>
      <c r="C27" s="20">
        <v>17</v>
      </c>
      <c r="D27" s="24"/>
      <c r="E27" s="14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177"/>
      <c r="AL27" s="23">
        <f t="shared" si="1"/>
        <v>0</v>
      </c>
      <c r="AM27" s="23">
        <f t="shared" si="2"/>
        <v>0</v>
      </c>
      <c r="AN27" s="23">
        <f t="shared" si="3"/>
        <v>0</v>
      </c>
      <c r="AO27" s="23">
        <f t="shared" si="4"/>
        <v>0</v>
      </c>
      <c r="AR27" s="401"/>
      <c r="AS27" s="331" t="str">
        <f ca="1">IF(AS25="","",IFERROR(INDEX(INDIRECT("$B$" &amp; AS25+11 &amp;  ":$F$31"),MATCH("FW1",INDIRECT("$B$" &amp; AS25+11 &amp; ":$B$31"),0),2),""))</f>
        <v/>
      </c>
      <c r="AT27" s="333"/>
      <c r="AU27" s="335" t="str">
        <f ca="1">IF(AS25="","",IFERROR(INDEX(INDIRECT("$B$" &amp; AS25+11 &amp;  ":$F$31"),MATCH("FW1",INDIRECT("$B$" &amp; AS25+11 &amp; ":$B$31"),0),5),""))</f>
        <v/>
      </c>
      <c r="AV27" s="387"/>
      <c r="AW27" s="390">
        <f t="shared" ref="AW27" si="11">IF($BM$12*90000&lt;=AV27,$BM$12*90000,AV27)</f>
        <v>0</v>
      </c>
      <c r="AX27" s="391"/>
      <c r="AY27" s="339">
        <f>IF(10000&lt;=AX27,10000,AX27)</f>
        <v>0</v>
      </c>
      <c r="AZ27" s="337"/>
      <c r="BA27" s="339">
        <f>IF(20000&lt;=AZ27,20000,AZ27)</f>
        <v>0</v>
      </c>
      <c r="BB27" s="387"/>
      <c r="BC27" s="601"/>
      <c r="BD27" s="388"/>
      <c r="BE27" s="364"/>
      <c r="BF27" s="307"/>
      <c r="CA27" s="78" t="str">
        <f t="shared" si="5"/>
        <v/>
      </c>
      <c r="CB27" s="79">
        <f t="shared" si="6"/>
        <v>0</v>
      </c>
      <c r="CC27" s="79">
        <f t="shared" si="7"/>
        <v>0</v>
      </c>
      <c r="CD27" s="77">
        <f>IF(ISERROR(VLOOKUP($CA27,【10月】月集計表!$CA:$CC,2,FALSE))=TRUE,0,VLOOKUP($CA27,【10月】月集計表!$CA:$CC,2,FALSE))</f>
        <v>0</v>
      </c>
      <c r="CE27" s="77">
        <f>IF(ISERROR(VLOOKUP($CA27,【10月】月集計表!$CA:$CC,3,FALSE))=TRUE,0,VLOOKUP($CA27,【10月】月集計表!$CA:$CC,3,FALSE))</f>
        <v>0</v>
      </c>
    </row>
    <row r="28" spans="1:83" ht="16.5" customHeight="1" thickBot="1">
      <c r="A28" s="465"/>
      <c r="B28" s="145"/>
      <c r="C28" s="20">
        <v>18</v>
      </c>
      <c r="D28" s="24"/>
      <c r="E28" s="14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177"/>
      <c r="AL28" s="23">
        <f t="shared" si="1"/>
        <v>0</v>
      </c>
      <c r="AM28" s="23">
        <f t="shared" si="2"/>
        <v>0</v>
      </c>
      <c r="AN28" s="23">
        <f t="shared" si="3"/>
        <v>0</v>
      </c>
      <c r="AO28" s="23">
        <f t="shared" si="4"/>
        <v>0</v>
      </c>
      <c r="AR28" s="402"/>
      <c r="AS28" s="332"/>
      <c r="AT28" s="334"/>
      <c r="AU28" s="534"/>
      <c r="AV28" s="406"/>
      <c r="AW28" s="392"/>
      <c r="AX28" s="393"/>
      <c r="AY28" s="340"/>
      <c r="AZ28" s="374"/>
      <c r="BA28" s="340"/>
      <c r="BB28" s="394"/>
      <c r="BC28" s="602"/>
      <c r="BD28" s="395"/>
      <c r="BE28" s="365"/>
      <c r="BF28" s="308"/>
      <c r="CA28" s="78" t="str">
        <f t="shared" si="5"/>
        <v/>
      </c>
      <c r="CB28" s="79">
        <f t="shared" si="6"/>
        <v>0</v>
      </c>
      <c r="CC28" s="79">
        <f t="shared" si="7"/>
        <v>0</v>
      </c>
      <c r="CD28" s="77">
        <f>IF(ISERROR(VLOOKUP($CA28,【10月】月集計表!$CA:$CC,2,FALSE))=TRUE,0,VLOOKUP($CA28,【10月】月集計表!$CA:$CC,2,FALSE))</f>
        <v>0</v>
      </c>
      <c r="CE28" s="77">
        <f>IF(ISERROR(VLOOKUP($CA28,【10月】月集計表!$CA:$CC,3,FALSE))=TRUE,0,VLOOKUP($CA28,【10月】月集計表!$CA:$CC,3,FALSE))</f>
        <v>0</v>
      </c>
    </row>
    <row r="29" spans="1:83" ht="16.5" customHeight="1">
      <c r="A29" s="465"/>
      <c r="B29" s="145"/>
      <c r="C29" s="20">
        <v>19</v>
      </c>
      <c r="D29" s="24"/>
      <c r="E29" s="14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177"/>
      <c r="AL29" s="23">
        <f t="shared" si="1"/>
        <v>0</v>
      </c>
      <c r="AM29" s="23">
        <f t="shared" si="2"/>
        <v>0</v>
      </c>
      <c r="AN29" s="23">
        <f t="shared" si="3"/>
        <v>0</v>
      </c>
      <c r="AO29" s="23">
        <f t="shared" si="4"/>
        <v>0</v>
      </c>
      <c r="AR29" s="400" t="s">
        <v>135</v>
      </c>
      <c r="AS29" s="352" t="str">
        <f>IFERROR(INDEX($B$11:$F$31,MATCH("FW2",$B$11:$B$31,0),2),"")</f>
        <v/>
      </c>
      <c r="AT29" s="403"/>
      <c r="AU29" s="405" t="str">
        <f>IFERROR(INDEX($B$11:$F$31,MATCH("FW2",$B$11:$B$31,0),5),"")</f>
        <v/>
      </c>
      <c r="AV29" s="384"/>
      <c r="AW29" s="386">
        <f>IF(90000&lt;=AV29,90000,AV29)</f>
        <v>0</v>
      </c>
      <c r="AX29" s="384"/>
      <c r="AY29" s="380">
        <f>IF(10000&lt;=AX29,10000,AX29)</f>
        <v>0</v>
      </c>
      <c r="AZ29" s="381"/>
      <c r="BA29" s="382"/>
      <c r="BB29" s="381"/>
      <c r="BC29" s="385"/>
      <c r="BD29" s="375"/>
      <c r="BE29" s="376"/>
      <c r="BF29" s="377"/>
      <c r="CA29" s="78" t="str">
        <f t="shared" si="5"/>
        <v/>
      </c>
      <c r="CB29" s="79">
        <f t="shared" si="6"/>
        <v>0</v>
      </c>
      <c r="CC29" s="79">
        <f t="shared" si="7"/>
        <v>0</v>
      </c>
      <c r="CD29" s="77">
        <f>IF(ISERROR(VLOOKUP($CA29,【10月】月集計表!$CA:$CC,2,FALSE))=TRUE,0,VLOOKUP($CA29,【10月】月集計表!$CA:$CC,2,FALSE))</f>
        <v>0</v>
      </c>
      <c r="CE29" s="77">
        <f>IF(ISERROR(VLOOKUP($CA29,【10月】月集計表!$CA:$CC,3,FALSE))=TRUE,0,VLOOKUP($CA29,【10月】月集計表!$CA:$CC,3,FALSE))</f>
        <v>0</v>
      </c>
    </row>
    <row r="30" spans="1:83" ht="16.5" customHeight="1" thickBot="1">
      <c r="A30" s="465"/>
      <c r="B30" s="146"/>
      <c r="C30" s="20">
        <v>20</v>
      </c>
      <c r="D30" s="63"/>
      <c r="E30" s="14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178"/>
      <c r="AL30" s="28">
        <f>COUNTA(G30:AK30)-COUNTIF(G30:AK30,"集")-COUNTIF(G30:AK30,"休")-COUNTIF(G30:AK30,"外")</f>
        <v>0</v>
      </c>
      <c r="AM30" s="28">
        <f t="shared" si="2"/>
        <v>0</v>
      </c>
      <c r="AN30" s="28">
        <f t="shared" si="3"/>
        <v>0</v>
      </c>
      <c r="AO30" s="28">
        <f t="shared" si="4"/>
        <v>0</v>
      </c>
      <c r="AR30" s="401"/>
      <c r="AS30" s="353"/>
      <c r="AT30" s="404"/>
      <c r="AU30" s="535"/>
      <c r="AV30" s="351"/>
      <c r="AW30" s="339"/>
      <c r="AX30" s="337"/>
      <c r="AY30" s="339"/>
      <c r="AZ30" s="341"/>
      <c r="BA30" s="343"/>
      <c r="BB30" s="341"/>
      <c r="BC30" s="345"/>
      <c r="BD30" s="372"/>
      <c r="BE30" s="364"/>
      <c r="BF30" s="307"/>
      <c r="CA30" s="78" t="str">
        <f t="shared" si="5"/>
        <v/>
      </c>
      <c r="CB30" s="79">
        <f t="shared" si="6"/>
        <v>0</v>
      </c>
      <c r="CC30" s="79">
        <f t="shared" si="7"/>
        <v>0</v>
      </c>
      <c r="CD30" s="77">
        <f>IF(ISERROR(VLOOKUP($CA30,【10月】月集計表!$CA:$CC,2,FALSE))=TRUE,0,VLOOKUP($CA30,【10月】月集計表!$CA:$CC,2,FALSE))</f>
        <v>0</v>
      </c>
      <c r="CE30" s="77">
        <f>IF(ISERROR(VLOOKUP($CA30,【10月】月集計表!$CA:$CC,3,FALSE))=TRUE,0,VLOOKUP($CA30,【10月】月集計表!$CA:$CC,3,FALSE))</f>
        <v>0</v>
      </c>
    </row>
    <row r="31" spans="1:83" ht="16.5" customHeight="1" thickBot="1">
      <c r="A31" s="466"/>
      <c r="B31" s="513" t="s">
        <v>32</v>
      </c>
      <c r="C31" s="514"/>
      <c r="D31" s="514"/>
      <c r="E31" s="514"/>
      <c r="F31" s="515"/>
      <c r="G31" s="141">
        <f>COUNTA(G11:G30)-COUNTIF(G11:G30,"外")-COUNTIF(G11:G30,"休")-COUNTIF(G11:G30,"集")</f>
        <v>0</v>
      </c>
      <c r="H31" s="141">
        <f t="shared" ref="H31:AK31" si="12">COUNTA(H11:H30)-COUNTIF(H11:H30,"外")-COUNTIF(H11:H30,"休")-COUNTIF(H11:H30,"集")</f>
        <v>0</v>
      </c>
      <c r="I31" s="141">
        <f t="shared" si="12"/>
        <v>0</v>
      </c>
      <c r="J31" s="141">
        <f t="shared" si="12"/>
        <v>0</v>
      </c>
      <c r="K31" s="141">
        <f t="shared" si="12"/>
        <v>0</v>
      </c>
      <c r="L31" s="141">
        <f t="shared" si="12"/>
        <v>0</v>
      </c>
      <c r="M31" s="141">
        <f t="shared" si="12"/>
        <v>0</v>
      </c>
      <c r="N31" s="141">
        <f t="shared" si="12"/>
        <v>0</v>
      </c>
      <c r="O31" s="141">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179">
        <f t="shared" si="12"/>
        <v>0</v>
      </c>
      <c r="AL31" s="75"/>
      <c r="AR31" s="401"/>
      <c r="AS31" s="331" t="str">
        <f ca="1">IF(AS29="","",IFERROR(INDEX(INDIRECT("$B$" &amp; AS29+11 &amp;  ":$F$31"),MATCH("FW2",INDIRECT("$B$" &amp; AS29+11 &amp; ":$B$31"),0),2),""))</f>
        <v/>
      </c>
      <c r="AT31" s="333"/>
      <c r="AU31" s="378" t="str">
        <f ca="1">IF(AS29="","",IFERROR(INDEX(INDIRECT("$B$" &amp; AS29+11 &amp;  ":$F$31"),MATCH("FW2",INDIRECT("$B$" &amp; AS29+11 &amp; ":$B$31"),0),5),""))</f>
        <v/>
      </c>
      <c r="AV31" s="337"/>
      <c r="AW31" s="339">
        <f>IF(90000&lt;=AV31,90000,AV31)</f>
        <v>0</v>
      </c>
      <c r="AX31" s="337"/>
      <c r="AY31" s="339">
        <f>IF(10000&lt;=AX31,10000,AX31)</f>
        <v>0</v>
      </c>
      <c r="AZ31" s="341"/>
      <c r="BA31" s="343"/>
      <c r="BB31" s="341"/>
      <c r="BC31" s="345"/>
      <c r="BD31" s="372"/>
      <c r="BE31" s="364"/>
      <c r="BF31" s="307"/>
    </row>
    <row r="32" spans="1:83" ht="18" customHeight="1" thickBot="1">
      <c r="A32" s="516" t="s">
        <v>33</v>
      </c>
      <c r="B32" s="514"/>
      <c r="C32" s="514"/>
      <c r="D32" s="514"/>
      <c r="E32" s="514"/>
      <c r="F32" s="515"/>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179">
        <f t="shared" si="13"/>
        <v>0</v>
      </c>
      <c r="AL32" s="75"/>
      <c r="AP32" s="13"/>
      <c r="AQ32" s="13"/>
      <c r="AR32" s="401"/>
      <c r="AS32" s="331"/>
      <c r="AT32" s="349"/>
      <c r="AU32" s="379"/>
      <c r="AV32" s="351"/>
      <c r="AW32" s="339"/>
      <c r="AX32" s="337"/>
      <c r="AY32" s="339"/>
      <c r="AZ32" s="341"/>
      <c r="BA32" s="343"/>
      <c r="BB32" s="341"/>
      <c r="BC32" s="345"/>
      <c r="BD32" s="372"/>
      <c r="BE32" s="364"/>
      <c r="BF32" s="307"/>
    </row>
    <row r="33" spans="1:83" ht="16.5" customHeight="1" thickBot="1">
      <c r="A33" s="516" t="s">
        <v>34</v>
      </c>
      <c r="B33" s="514"/>
      <c r="C33" s="514"/>
      <c r="D33" s="514"/>
      <c r="E33" s="514"/>
      <c r="F33" s="515"/>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179"/>
      <c r="AL33" s="75"/>
      <c r="AP33" s="13"/>
      <c r="AQ33" s="13"/>
      <c r="AR33" s="401"/>
      <c r="AS33" s="331" t="str">
        <f ca="1">IF(AS31="","",IFERROR(INDEX(INDIRECT("$B$" &amp; AS31+11 &amp;  ":$F$31"),MATCH("FW2",INDIRECT("$B$" &amp; AS31+11 &amp; ":$B$31"),0),2),""))</f>
        <v/>
      </c>
      <c r="AT33" s="333"/>
      <c r="AU33" s="335" t="str">
        <f ca="1">IF(AS31="","",IFERROR(INDEX(INDIRECT("$B$" &amp; AS31+11 &amp;  ":$F$31"),MATCH("FW2",INDIRECT("$B$" &amp; AS31+11 &amp; ":$B$31"),0),5),""))</f>
        <v/>
      </c>
      <c r="AV33" s="337"/>
      <c r="AW33" s="339">
        <f>IF(90000&lt;=AV33,90000,AV33)</f>
        <v>0</v>
      </c>
      <c r="AX33" s="337"/>
      <c r="AY33" s="339">
        <f>IF(10000&lt;=AX33,10000,AX33)</f>
        <v>0</v>
      </c>
      <c r="AZ33" s="341"/>
      <c r="BA33" s="343"/>
      <c r="BB33" s="341"/>
      <c r="BC33" s="345"/>
      <c r="BD33" s="372"/>
      <c r="BE33" s="364"/>
      <c r="BF33" s="307"/>
    </row>
    <row r="34" spans="1:83" ht="16.5" customHeight="1" thickBot="1">
      <c r="AO34" s="35"/>
      <c r="AP34" s="13"/>
      <c r="AQ34" s="13"/>
      <c r="AR34" s="401"/>
      <c r="AS34" s="331"/>
      <c r="AT34" s="349"/>
      <c r="AU34" s="535"/>
      <c r="AV34" s="351"/>
      <c r="AW34" s="339"/>
      <c r="AX34" s="337"/>
      <c r="AY34" s="339"/>
      <c r="AZ34" s="341"/>
      <c r="BA34" s="343"/>
      <c r="BB34" s="341"/>
      <c r="BC34" s="345"/>
      <c r="BD34" s="372"/>
      <c r="BE34" s="364"/>
      <c r="BF34" s="307"/>
      <c r="CA34" s="4"/>
      <c r="CB34" s="4"/>
      <c r="CC34" s="4"/>
      <c r="CD34" s="4"/>
      <c r="CE34" s="4"/>
    </row>
    <row r="35" spans="1:83" ht="20.100000000000001" customHeight="1">
      <c r="A35" s="454" t="s">
        <v>4</v>
      </c>
      <c r="B35" s="455"/>
      <c r="C35" s="473" t="s">
        <v>5</v>
      </c>
      <c r="D35" s="435"/>
      <c r="E35" s="511" t="s">
        <v>110</v>
      </c>
      <c r="F35" s="459" t="s">
        <v>7</v>
      </c>
      <c r="G35" s="477" t="s">
        <v>35</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9"/>
      <c r="AL35" s="36" t="s">
        <v>36</v>
      </c>
      <c r="AM35" s="37" t="s">
        <v>37</v>
      </c>
      <c r="AN35" s="37" t="s">
        <v>38</v>
      </c>
      <c r="AO35" s="38" t="s">
        <v>39</v>
      </c>
      <c r="AR35" s="401"/>
      <c r="AS35" s="331" t="str">
        <f ca="1">IF(AS33="","",IFERROR(INDEX(INDIRECT("$B$" &amp; AS33+11 &amp;  ":$F$31"),MATCH("FW2",INDIRECT("$B$" &amp; AS33+11 &amp; ":$B$31"),0),2),""))</f>
        <v/>
      </c>
      <c r="AT35" s="333"/>
      <c r="AU35" s="335" t="str">
        <f ca="1">IF(AS33="","",IFERROR(INDEX(INDIRECT("$B$" &amp; AS33+11 &amp;  ":$F$31"),MATCH("FW2",INDIRECT("$B$" &amp; AS33+11 &amp; ":$B$31"),0),5),""))</f>
        <v/>
      </c>
      <c r="AV35" s="337"/>
      <c r="AW35" s="339">
        <f>IF(90000&lt;=AV35,90000,AV35)</f>
        <v>0</v>
      </c>
      <c r="AX35" s="337"/>
      <c r="AY35" s="339">
        <f>IF(10000&lt;=AX35,10000,AX35)</f>
        <v>0</v>
      </c>
      <c r="AZ35" s="341"/>
      <c r="BA35" s="343"/>
      <c r="BB35" s="341"/>
      <c r="BC35" s="345"/>
      <c r="BD35" s="372"/>
      <c r="BE35" s="364"/>
      <c r="BF35" s="307"/>
      <c r="CA35" s="4"/>
      <c r="CB35" s="4"/>
      <c r="CC35" s="4"/>
      <c r="CD35" s="4"/>
      <c r="CE35" s="4"/>
    </row>
    <row r="36" spans="1:83" ht="20.100000000000001" customHeight="1">
      <c r="A36" s="471"/>
      <c r="B36" s="472"/>
      <c r="C36" s="474"/>
      <c r="D36" s="475"/>
      <c r="E36" s="512"/>
      <c r="F36" s="476"/>
      <c r="G36" s="39">
        <f>日付!B10</f>
        <v>44866</v>
      </c>
      <c r="H36" s="39">
        <f>日付!C10</f>
        <v>44867</v>
      </c>
      <c r="I36" s="39">
        <f>日付!D10</f>
        <v>44868</v>
      </c>
      <c r="J36" s="39">
        <f>日付!E10</f>
        <v>44869</v>
      </c>
      <c r="K36" s="39">
        <f>日付!F10</f>
        <v>44870</v>
      </c>
      <c r="L36" s="39">
        <f>日付!G10</f>
        <v>44871</v>
      </c>
      <c r="M36" s="39">
        <f>日付!H10</f>
        <v>44872</v>
      </c>
      <c r="N36" s="39">
        <f>日付!I10</f>
        <v>44873</v>
      </c>
      <c r="O36" s="39">
        <f>日付!J10</f>
        <v>44874</v>
      </c>
      <c r="P36" s="39">
        <f>日付!K10</f>
        <v>44875</v>
      </c>
      <c r="Q36" s="39">
        <f>日付!L10</f>
        <v>44876</v>
      </c>
      <c r="R36" s="39">
        <f>日付!M10</f>
        <v>44877</v>
      </c>
      <c r="S36" s="39">
        <f>日付!N10</f>
        <v>44878</v>
      </c>
      <c r="T36" s="39">
        <f>日付!O10</f>
        <v>44879</v>
      </c>
      <c r="U36" s="39">
        <f>日付!P10</f>
        <v>44880</v>
      </c>
      <c r="V36" s="39">
        <f>日付!Q10</f>
        <v>44881</v>
      </c>
      <c r="W36" s="39">
        <f>日付!R10</f>
        <v>44882</v>
      </c>
      <c r="X36" s="39">
        <f>日付!S10</f>
        <v>44883</v>
      </c>
      <c r="Y36" s="39">
        <f>日付!T10</f>
        <v>44884</v>
      </c>
      <c r="Z36" s="39">
        <f>日付!U10</f>
        <v>44885</v>
      </c>
      <c r="AA36" s="39">
        <f>日付!V10</f>
        <v>44886</v>
      </c>
      <c r="AB36" s="39">
        <f>日付!W10</f>
        <v>44887</v>
      </c>
      <c r="AC36" s="39">
        <f>日付!X10</f>
        <v>44888</v>
      </c>
      <c r="AD36" s="39">
        <f>日付!Y10</f>
        <v>44889</v>
      </c>
      <c r="AE36" s="39">
        <f>日付!Z10</f>
        <v>44890</v>
      </c>
      <c r="AF36" s="39">
        <f>日付!AA10</f>
        <v>44891</v>
      </c>
      <c r="AG36" s="39">
        <f>日付!AB10</f>
        <v>44892</v>
      </c>
      <c r="AH36" s="39">
        <f>日付!AC10</f>
        <v>44893</v>
      </c>
      <c r="AI36" s="39">
        <f>日付!AD10</f>
        <v>44894</v>
      </c>
      <c r="AJ36" s="39">
        <f>日付!AE10</f>
        <v>44895</v>
      </c>
      <c r="AK36" s="290"/>
      <c r="AL36" s="480" t="s">
        <v>40</v>
      </c>
      <c r="AM36" s="492" t="s">
        <v>41</v>
      </c>
      <c r="AN36" s="518">
        <f>COUNTIF($G$32:$AK$32,1)+COUNTIF($G$32:$AK$32,2)+COUNTIF($G$32:$AK$32,3)</f>
        <v>0</v>
      </c>
      <c r="AO36" s="521">
        <f>AN36+【10月】月集計表!AO36</f>
        <v>0</v>
      </c>
      <c r="AR36" s="401"/>
      <c r="AS36" s="331"/>
      <c r="AT36" s="349"/>
      <c r="AU36" s="535"/>
      <c r="AV36" s="351"/>
      <c r="AW36" s="339"/>
      <c r="AX36" s="337"/>
      <c r="AY36" s="339"/>
      <c r="AZ36" s="341"/>
      <c r="BA36" s="343"/>
      <c r="BB36" s="341"/>
      <c r="BC36" s="345"/>
      <c r="BD36" s="372"/>
      <c r="BE36" s="364"/>
      <c r="BF36" s="307"/>
      <c r="CA36" s="4"/>
      <c r="CB36" s="4"/>
      <c r="CC36" s="4"/>
      <c r="CD36" s="4"/>
      <c r="CE36" s="4"/>
    </row>
    <row r="37" spans="1:83" ht="16.5" customHeight="1">
      <c r="A37" s="464" t="s">
        <v>42</v>
      </c>
      <c r="B37" s="524"/>
      <c r="C37" s="528">
        <v>1</v>
      </c>
      <c r="D37" s="529"/>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180"/>
      <c r="AL37" s="481"/>
      <c r="AM37" s="493"/>
      <c r="AN37" s="519"/>
      <c r="AO37" s="522"/>
      <c r="AR37" s="401"/>
      <c r="AS37" s="331" t="str">
        <f ca="1">IF(AS35="","",IFERROR(INDEX(INDIRECT("$B$" &amp; AS35+11 &amp;  ":$F$31"),MATCH("FW2",INDIRECT("$B$" &amp; AS35+11 &amp; ":$B$31"),0),2),""))</f>
        <v/>
      </c>
      <c r="AT37" s="333"/>
      <c r="AU37" s="335" t="str">
        <f ca="1">IF(AS35="","",IFERROR(INDEX(INDIRECT("$B$" &amp; AS35+11 &amp;  ":$F$31"),MATCH("FW2",INDIRECT("$B$" &amp; AS35+11 &amp; ":$B$31"),0),5),""))</f>
        <v/>
      </c>
      <c r="AV37" s="337"/>
      <c r="AW37" s="339">
        <f>IF(90000&lt;=AV37,90000,AV37)</f>
        <v>0</v>
      </c>
      <c r="AX37" s="337"/>
      <c r="AY37" s="339">
        <f>IF(10000&lt;=AX37,10000,AX37)</f>
        <v>0</v>
      </c>
      <c r="AZ37" s="341"/>
      <c r="BA37" s="343"/>
      <c r="BB37" s="341"/>
      <c r="BC37" s="345"/>
      <c r="BD37" s="372"/>
      <c r="BE37" s="364"/>
      <c r="BF37" s="307"/>
      <c r="CA37" s="4"/>
      <c r="CB37" s="4"/>
      <c r="CC37" s="4"/>
      <c r="CD37" s="4"/>
      <c r="CE37" s="4"/>
    </row>
    <row r="38" spans="1:83" ht="16.5" customHeight="1" thickBot="1">
      <c r="A38" s="465"/>
      <c r="B38" s="525"/>
      <c r="C38" s="483">
        <v>2</v>
      </c>
      <c r="D38" s="484"/>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181"/>
      <c r="AL38" s="481"/>
      <c r="AM38" s="517"/>
      <c r="AN38" s="520"/>
      <c r="AO38" s="523"/>
      <c r="AR38" s="402"/>
      <c r="AS38" s="332"/>
      <c r="AT38" s="334"/>
      <c r="AU38" s="534"/>
      <c r="AV38" s="338"/>
      <c r="AW38" s="340"/>
      <c r="AX38" s="374"/>
      <c r="AY38" s="340"/>
      <c r="AZ38" s="342"/>
      <c r="BA38" s="344"/>
      <c r="BB38" s="342"/>
      <c r="BC38" s="347"/>
      <c r="BD38" s="373"/>
      <c r="BE38" s="365"/>
      <c r="BF38" s="308"/>
      <c r="CA38" s="4"/>
      <c r="CB38" s="4"/>
      <c r="CC38" s="4"/>
      <c r="CD38" s="4"/>
      <c r="CE38" s="4"/>
    </row>
    <row r="39" spans="1:83" ht="16.5" customHeight="1">
      <c r="A39" s="465"/>
      <c r="B39" s="525"/>
      <c r="C39" s="483">
        <v>3</v>
      </c>
      <c r="D39" s="484"/>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181"/>
      <c r="AL39" s="481"/>
      <c r="AM39" s="492" t="s">
        <v>44</v>
      </c>
      <c r="AN39" s="518">
        <f>COUNTIF($G$32:$AK$32,2)+COUNTIF($G$32:$AK$32,3)</f>
        <v>0</v>
      </c>
      <c r="AO39" s="521">
        <f>AN39+【10月】月集計表!AO39</f>
        <v>0</v>
      </c>
      <c r="AR39" s="400" t="s">
        <v>136</v>
      </c>
      <c r="AS39" s="352" t="str">
        <f>IFERROR(INDEX($B$11:$F$31,MATCH("FW3",$B$11:$B$31,0),2),"")</f>
        <v/>
      </c>
      <c r="AT39" s="403"/>
      <c r="AU39" s="405" t="str">
        <f>IFERROR(INDEX($B$11:$F$31,MATCH("FW3",$B$11:$B$31,0),5),"")</f>
        <v/>
      </c>
      <c r="AV39" s="384"/>
      <c r="AW39" s="380">
        <f>IF(90000&lt;=AV39,90000,AV39)</f>
        <v>0</v>
      </c>
      <c r="AX39" s="384"/>
      <c r="AY39" s="380">
        <f>IF(10000&lt;=AX39,10000,AX39)</f>
        <v>0</v>
      </c>
      <c r="AZ39" s="381"/>
      <c r="BA39" s="382"/>
      <c r="BB39" s="381"/>
      <c r="BC39" s="383"/>
      <c r="BD39" s="375"/>
      <c r="BE39" s="376"/>
      <c r="BF39" s="377"/>
      <c r="CA39" s="4"/>
      <c r="CB39" s="4"/>
      <c r="CC39" s="4"/>
      <c r="CD39" s="4"/>
      <c r="CE39" s="4"/>
    </row>
    <row r="40" spans="1:83" ht="16.5" customHeight="1">
      <c r="A40" s="465"/>
      <c r="B40" s="525"/>
      <c r="C40" s="483">
        <v>4</v>
      </c>
      <c r="D40" s="484"/>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182"/>
      <c r="AL40" s="481"/>
      <c r="AM40" s="493"/>
      <c r="AN40" s="519"/>
      <c r="AO40" s="538"/>
      <c r="AR40" s="401"/>
      <c r="AS40" s="353"/>
      <c r="AT40" s="404"/>
      <c r="AU40" s="535"/>
      <c r="AV40" s="351"/>
      <c r="AW40" s="339"/>
      <c r="AX40" s="337"/>
      <c r="AY40" s="339"/>
      <c r="AZ40" s="341"/>
      <c r="BA40" s="343"/>
      <c r="BB40" s="341"/>
      <c r="BC40" s="345"/>
      <c r="BD40" s="372"/>
      <c r="BE40" s="364"/>
      <c r="BF40" s="307"/>
      <c r="CA40" s="4"/>
      <c r="CB40" s="4"/>
      <c r="CC40" s="4"/>
      <c r="CD40" s="4"/>
      <c r="CE40" s="4"/>
    </row>
    <row r="41" spans="1:83" ht="16.5" customHeight="1">
      <c r="A41" s="465"/>
      <c r="B41" s="525"/>
      <c r="C41" s="483">
        <v>5</v>
      </c>
      <c r="D41" s="484"/>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182"/>
      <c r="AL41" s="481"/>
      <c r="AM41" s="517"/>
      <c r="AN41" s="520"/>
      <c r="AO41" s="539"/>
      <c r="AR41" s="401"/>
      <c r="AS41" s="331" t="str">
        <f ca="1">IF(AS39="","",IFERROR(INDEX(INDIRECT("$B$" &amp; AS39+11 &amp;  ":$F$31"),MATCH("FW3",INDIRECT("$B$" &amp; AS39+11 &amp; ":$B$31"),0),2),""))</f>
        <v/>
      </c>
      <c r="AT41" s="333"/>
      <c r="AU41" s="378" t="str">
        <f ca="1">IF(AS39="","",IFERROR(INDEX(INDIRECT("$B$" &amp; AS39+11 &amp;  ":$F$31"),MATCH("FW3",INDIRECT("$B$" &amp; AS39+11 &amp; ":$B$31"),0),5),""))</f>
        <v/>
      </c>
      <c r="AV41" s="337"/>
      <c r="AW41" s="339">
        <f>IF(90000&lt;=AV41,90000,AV41)</f>
        <v>0</v>
      </c>
      <c r="AX41" s="337"/>
      <c r="AY41" s="339">
        <f>IF(10000&lt;=AX41,10000,AX41)</f>
        <v>0</v>
      </c>
      <c r="AZ41" s="341"/>
      <c r="BA41" s="343"/>
      <c r="BB41" s="341"/>
      <c r="BC41" s="345"/>
      <c r="BD41" s="372"/>
      <c r="BE41" s="364"/>
      <c r="BF41" s="307"/>
      <c r="CA41" s="4"/>
      <c r="CB41" s="4"/>
      <c r="CC41" s="4"/>
      <c r="CD41" s="4"/>
      <c r="CE41" s="4"/>
    </row>
    <row r="42" spans="1:83" ht="16.5" customHeight="1">
      <c r="A42" s="465"/>
      <c r="B42" s="525"/>
      <c r="C42" s="483">
        <v>6</v>
      </c>
      <c r="D42" s="484"/>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182"/>
      <c r="AL42" s="481"/>
      <c r="AM42" s="492" t="s">
        <v>51</v>
      </c>
      <c r="AN42" s="518">
        <f>COUNTIF($G$32:$AK$32,3)</f>
        <v>0</v>
      </c>
      <c r="AO42" s="521">
        <f>AN42+【10月】月集計表!AO42</f>
        <v>0</v>
      </c>
      <c r="AR42" s="401"/>
      <c r="AS42" s="331"/>
      <c r="AT42" s="349"/>
      <c r="AU42" s="379"/>
      <c r="AV42" s="351"/>
      <c r="AW42" s="339"/>
      <c r="AX42" s="337"/>
      <c r="AY42" s="339"/>
      <c r="AZ42" s="341"/>
      <c r="BA42" s="343"/>
      <c r="BB42" s="341"/>
      <c r="BC42" s="345"/>
      <c r="BD42" s="372"/>
      <c r="BE42" s="364"/>
      <c r="BF42" s="307"/>
      <c r="CA42" s="4"/>
      <c r="CB42" s="4"/>
      <c r="CC42" s="4"/>
      <c r="CD42" s="4"/>
      <c r="CE42" s="4"/>
    </row>
    <row r="43" spans="1:83" ht="16.5" customHeight="1">
      <c r="A43" s="465"/>
      <c r="B43" s="525"/>
      <c r="C43" s="483">
        <v>7</v>
      </c>
      <c r="D43" s="484"/>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182"/>
      <c r="AL43" s="481"/>
      <c r="AM43" s="493"/>
      <c r="AN43" s="519"/>
      <c r="AO43" s="522"/>
      <c r="AR43" s="401"/>
      <c r="AS43" s="331" t="str">
        <f ca="1">IF(AS41="","",IFERROR(INDEX(INDIRECT("$B$" &amp; AS41+11 &amp;  ":$F$31"),MATCH("FW3",INDIRECT("$B$" &amp; AS41+11 &amp; ":$B$31"),0),2),""))</f>
        <v/>
      </c>
      <c r="AT43" s="333"/>
      <c r="AU43" s="335" t="str">
        <f ca="1">IF(AS41="","",IFERROR(INDEX(INDIRECT("$B$" &amp; AS41+11 &amp;  ":$F$31"),MATCH("FW3",INDIRECT("$B$" &amp; AS41+11 &amp; ":$B$31"),0),5),""))</f>
        <v/>
      </c>
      <c r="AV43" s="337"/>
      <c r="AW43" s="339">
        <f>IF(90000&lt;=AV43,90000,AV43)</f>
        <v>0</v>
      </c>
      <c r="AX43" s="337"/>
      <c r="AY43" s="339">
        <f>IF(10000&lt;=AX43,10000,AX43)</f>
        <v>0</v>
      </c>
      <c r="AZ43" s="341"/>
      <c r="BA43" s="343"/>
      <c r="BB43" s="341"/>
      <c r="BC43" s="345"/>
      <c r="BD43" s="372"/>
      <c r="BE43" s="364"/>
      <c r="BF43" s="307"/>
      <c r="CA43" s="4"/>
      <c r="CB43" s="4"/>
      <c r="CC43" s="4"/>
      <c r="CD43" s="4"/>
      <c r="CE43" s="4"/>
    </row>
    <row r="44" spans="1:83" ht="17.25" customHeight="1">
      <c r="A44" s="465"/>
      <c r="B44" s="525"/>
      <c r="C44" s="483">
        <v>8</v>
      </c>
      <c r="D44" s="484"/>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182"/>
      <c r="AL44" s="481"/>
      <c r="AM44" s="517"/>
      <c r="AN44" s="520"/>
      <c r="AO44" s="523"/>
      <c r="AR44" s="401"/>
      <c r="AS44" s="331"/>
      <c r="AT44" s="349"/>
      <c r="AU44" s="535"/>
      <c r="AV44" s="351"/>
      <c r="AW44" s="339"/>
      <c r="AX44" s="337"/>
      <c r="AY44" s="339"/>
      <c r="AZ44" s="341"/>
      <c r="BA44" s="343"/>
      <c r="BB44" s="341"/>
      <c r="BC44" s="345"/>
      <c r="BD44" s="372"/>
      <c r="BE44" s="364"/>
      <c r="BF44" s="307"/>
      <c r="CA44" s="4"/>
      <c r="CB44" s="4"/>
      <c r="CC44" s="4"/>
      <c r="CD44" s="4"/>
      <c r="CE44" s="4"/>
    </row>
    <row r="45" spans="1:83" ht="17.25" customHeight="1">
      <c r="A45" s="465"/>
      <c r="B45" s="525"/>
      <c r="C45" s="483">
        <v>9</v>
      </c>
      <c r="D45" s="484"/>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183"/>
      <c r="AL45" s="481"/>
      <c r="AM45" s="492" t="s">
        <v>52</v>
      </c>
      <c r="AN45" s="495">
        <f>SUM(AN36:AN44)</f>
        <v>0</v>
      </c>
      <c r="AO45" s="498">
        <f>SUM(AO36:AO44)</f>
        <v>0</v>
      </c>
      <c r="AR45" s="401"/>
      <c r="AS45" s="331" t="str">
        <f ca="1">IF(AS43="","",IFERROR(INDEX(INDIRECT("$B$" &amp; AS43+11 &amp;  ":$F$31"),MATCH("FW3",INDIRECT("$B$" &amp; AS43+11 &amp; ":$B$31"),0),2),""))</f>
        <v/>
      </c>
      <c r="AT45" s="333"/>
      <c r="AU45" s="335" t="str">
        <f ca="1">IF(AS43="","",IFERROR(INDEX(INDIRECT("$B$" &amp; AS43+11 &amp;  ":$F$31"),MATCH("FW3",INDIRECT("$B$" &amp; AS43+11 &amp; ":$B$31"),0),5),""))</f>
        <v/>
      </c>
      <c r="AV45" s="337"/>
      <c r="AW45" s="339">
        <f>IF(90000&lt;=AV45,90000,AV45)</f>
        <v>0</v>
      </c>
      <c r="AX45" s="337"/>
      <c r="AY45" s="339">
        <f>IF(10000&lt;=AX45,10000,AX45)</f>
        <v>0</v>
      </c>
      <c r="AZ45" s="341"/>
      <c r="BA45" s="343"/>
      <c r="BB45" s="341"/>
      <c r="BC45" s="345"/>
      <c r="BD45" s="372"/>
      <c r="BE45" s="364"/>
      <c r="BF45" s="307"/>
      <c r="CA45" s="4"/>
      <c r="CB45" s="4"/>
      <c r="CC45" s="4"/>
      <c r="CD45" s="4"/>
      <c r="CE45" s="4"/>
    </row>
    <row r="46" spans="1:83" ht="17.25" customHeight="1">
      <c r="A46" s="465"/>
      <c r="B46" s="525"/>
      <c r="C46" s="483">
        <v>10</v>
      </c>
      <c r="D46" s="484"/>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183"/>
      <c r="AL46" s="481"/>
      <c r="AM46" s="493"/>
      <c r="AN46" s="496"/>
      <c r="AO46" s="499"/>
      <c r="AR46" s="401"/>
      <c r="AS46" s="331"/>
      <c r="AT46" s="349"/>
      <c r="AU46" s="535"/>
      <c r="AV46" s="351"/>
      <c r="AW46" s="339"/>
      <c r="AX46" s="337"/>
      <c r="AY46" s="339"/>
      <c r="AZ46" s="341"/>
      <c r="BA46" s="343"/>
      <c r="BB46" s="341"/>
      <c r="BC46" s="345"/>
      <c r="BD46" s="372"/>
      <c r="BE46" s="364"/>
      <c r="BF46" s="307"/>
      <c r="CA46" s="4"/>
      <c r="CB46" s="4"/>
      <c r="CC46" s="4"/>
      <c r="CD46" s="4"/>
      <c r="CE46" s="4"/>
    </row>
    <row r="47" spans="1:83" ht="17.25" customHeight="1" thickBot="1">
      <c r="A47" s="465"/>
      <c r="B47" s="525"/>
      <c r="C47" s="483">
        <v>11</v>
      </c>
      <c r="D47" s="484"/>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183"/>
      <c r="AL47" s="482"/>
      <c r="AM47" s="494"/>
      <c r="AN47" s="497"/>
      <c r="AO47" s="500"/>
      <c r="AP47" s="8"/>
      <c r="AQ47" s="8"/>
      <c r="AR47" s="401"/>
      <c r="AS47" s="331" t="str">
        <f ca="1">IF(AS45="","",IFERROR(INDEX(INDIRECT("$B$" &amp; AS45+11 &amp;  ":$F$31"),MATCH("FW3",INDIRECT("$B$" &amp; AS45+11 &amp; ":$B$31"),0),2),""))</f>
        <v/>
      </c>
      <c r="AT47" s="333"/>
      <c r="AU47" s="335" t="str">
        <f ca="1">IF(AS45="","",IFERROR(INDEX(INDIRECT("$B$" &amp; AS45+11 &amp;  ":$F$31"),MATCH("FW3",INDIRECT("$B$" &amp; AS45+11 &amp; ":$B$31"),0),5),""))</f>
        <v/>
      </c>
      <c r="AV47" s="337"/>
      <c r="AW47" s="339">
        <f>IF(90000&lt;=AV47,90000,AV47)</f>
        <v>0</v>
      </c>
      <c r="AX47" s="337"/>
      <c r="AY47" s="339">
        <f>IF(10000&lt;=AX47,10000,AX47)</f>
        <v>0</v>
      </c>
      <c r="AZ47" s="341"/>
      <c r="BA47" s="343"/>
      <c r="BB47" s="341"/>
      <c r="BC47" s="345"/>
      <c r="BD47" s="372"/>
      <c r="BE47" s="364"/>
      <c r="BF47" s="307"/>
    </row>
    <row r="48" spans="1:83" ht="17.25" customHeight="1" thickBot="1">
      <c r="A48" s="465"/>
      <c r="B48" s="525"/>
      <c r="C48" s="483">
        <v>12</v>
      </c>
      <c r="D48" s="484"/>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183"/>
      <c r="AL48" s="67"/>
      <c r="AM48" s="44"/>
      <c r="AN48" s="45"/>
      <c r="AO48" s="46"/>
      <c r="AP48" s="46"/>
      <c r="AQ48" s="46"/>
      <c r="AR48" s="402"/>
      <c r="AS48" s="332"/>
      <c r="AT48" s="334"/>
      <c r="AU48" s="534"/>
      <c r="AV48" s="338"/>
      <c r="AW48" s="340"/>
      <c r="AX48" s="374"/>
      <c r="AY48" s="340"/>
      <c r="AZ48" s="342"/>
      <c r="BA48" s="344"/>
      <c r="BB48" s="342"/>
      <c r="BC48" s="347"/>
      <c r="BD48" s="373"/>
      <c r="BE48" s="365"/>
      <c r="BF48" s="308"/>
    </row>
    <row r="49" spans="1:58" ht="16.5" customHeight="1">
      <c r="A49" s="465"/>
      <c r="B49" s="525"/>
      <c r="C49" s="483">
        <v>13</v>
      </c>
      <c r="D49" s="484"/>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184"/>
      <c r="AL49" s="68"/>
      <c r="AM49" s="46"/>
      <c r="AN49" s="46"/>
      <c r="AO49" s="46"/>
      <c r="AP49" s="46"/>
      <c r="AQ49" s="46"/>
      <c r="AR49" s="309" t="s">
        <v>201</v>
      </c>
      <c r="AS49" s="352" t="str">
        <f>IFERROR(INDEX($B$11:$F$31,MATCH("多技能",$B$11:$B$31,0),2),"")</f>
        <v/>
      </c>
      <c r="AT49" s="333"/>
      <c r="AU49" s="335" t="str">
        <f>IFERROR(INDEX($B$11:$F$31,MATCH("多技能",$B$11:$B$31,0),5),"")</f>
        <v/>
      </c>
      <c r="AV49" s="337"/>
      <c r="AW49" s="339">
        <f>IF(90000&lt;=AV49,90000,AV49)</f>
        <v>0</v>
      </c>
      <c r="AX49" s="341"/>
      <c r="AY49" s="343"/>
      <c r="AZ49" s="341"/>
      <c r="BA49" s="343"/>
      <c r="BB49" s="341"/>
      <c r="BC49" s="345"/>
      <c r="BD49" s="343"/>
      <c r="BE49" s="346"/>
      <c r="BF49" s="307"/>
    </row>
    <row r="50" spans="1:58" ht="16.5" customHeight="1" thickBot="1">
      <c r="A50" s="526"/>
      <c r="B50" s="527"/>
      <c r="C50" s="530" t="s">
        <v>53</v>
      </c>
      <c r="D50" s="531"/>
      <c r="E50" s="531"/>
      <c r="F50" s="532"/>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291">
        <f t="shared" si="14"/>
        <v>0</v>
      </c>
      <c r="AL50" s="68"/>
      <c r="AM50" s="46"/>
      <c r="AN50" s="46"/>
      <c r="AO50" s="46"/>
      <c r="AP50" s="46"/>
      <c r="AQ50" s="46"/>
      <c r="AR50" s="310"/>
      <c r="AS50" s="353"/>
      <c r="AT50" s="349"/>
      <c r="AU50" s="535"/>
      <c r="AV50" s="351"/>
      <c r="AW50" s="339"/>
      <c r="AX50" s="341"/>
      <c r="AY50" s="343"/>
      <c r="AZ50" s="341"/>
      <c r="BA50" s="343"/>
      <c r="BB50" s="341"/>
      <c r="BC50" s="345"/>
      <c r="BD50" s="343"/>
      <c r="BE50" s="346"/>
      <c r="BF50" s="307"/>
    </row>
    <row r="51" spans="1:58" ht="16.5" customHeight="1">
      <c r="AL51" s="46"/>
      <c r="AM51" s="46"/>
      <c r="AN51" s="46"/>
      <c r="AO51" s="46"/>
      <c r="AP51" s="13"/>
      <c r="AQ51" s="13"/>
      <c r="AR51" s="310"/>
      <c r="AS51" s="331" t="str">
        <f ca="1">IF(AS49="","",IFERROR(INDEX(INDIRECT("$B$" &amp; AS49+11 &amp;  ":$F$31"),MATCH("多技能",INDIRECT("$B$" &amp; AS49+11 &amp; ":$B$31"),0),2),""))</f>
        <v/>
      </c>
      <c r="AT51" s="333"/>
      <c r="AU51" s="335" t="str">
        <f ca="1">IF(AS49="","",IFERROR(INDEX(INDIRECT("$B$" &amp; AS49+11 &amp;  ":$F$31"),MATCH("多技能",INDIRECT("$B$" &amp; AS49+11 &amp; ":$B$31"),0),5),""))</f>
        <v/>
      </c>
      <c r="AV51" s="337"/>
      <c r="AW51" s="339">
        <f>IF(90000&lt;=AV51,90000,AV51)</f>
        <v>0</v>
      </c>
      <c r="AX51" s="341"/>
      <c r="AY51" s="343"/>
      <c r="AZ51" s="341"/>
      <c r="BA51" s="343"/>
      <c r="BB51" s="341"/>
      <c r="BC51" s="345"/>
      <c r="BD51" s="343"/>
      <c r="BE51" s="346"/>
      <c r="BF51" s="307"/>
    </row>
    <row r="52" spans="1:58" ht="16.5" customHeight="1">
      <c r="A52" s="501" t="s">
        <v>54</v>
      </c>
      <c r="B52" s="502"/>
      <c r="C52" s="502"/>
      <c r="D52" s="502"/>
      <c r="E52" s="503"/>
      <c r="F52" s="140" t="s">
        <v>55</v>
      </c>
      <c r="G52" s="139" t="s">
        <v>31</v>
      </c>
      <c r="H52" s="139" t="s">
        <v>29</v>
      </c>
      <c r="I52" s="139" t="s">
        <v>30</v>
      </c>
      <c r="J52" s="139" t="s">
        <v>56</v>
      </c>
      <c r="K52" s="139" t="s">
        <v>57</v>
      </c>
      <c r="L52" s="139" t="s">
        <v>58</v>
      </c>
      <c r="M52" s="139" t="s">
        <v>59</v>
      </c>
      <c r="N52" s="139" t="s">
        <v>60</v>
      </c>
      <c r="O52" s="139" t="s">
        <v>61</v>
      </c>
      <c r="P52" s="139" t="s">
        <v>62</v>
      </c>
      <c r="Q52" s="139" t="s">
        <v>63</v>
      </c>
      <c r="R52" s="139" t="s">
        <v>64</v>
      </c>
      <c r="S52" s="139" t="s">
        <v>65</v>
      </c>
      <c r="T52" s="139" t="s">
        <v>66</v>
      </c>
      <c r="U52" s="139" t="s">
        <v>67</v>
      </c>
      <c r="V52" s="139" t="s">
        <v>68</v>
      </c>
      <c r="W52" s="485" t="s">
        <v>69</v>
      </c>
      <c r="X52" s="486"/>
      <c r="Y52" s="487"/>
      <c r="AL52" s="46"/>
      <c r="AM52" s="46"/>
      <c r="AN52" s="46"/>
      <c r="AO52" s="46"/>
      <c r="AP52" s="46"/>
      <c r="AQ52" s="46"/>
      <c r="AR52" s="310"/>
      <c r="AS52" s="331"/>
      <c r="AT52" s="349"/>
      <c r="AU52" s="535"/>
      <c r="AV52" s="351"/>
      <c r="AW52" s="339"/>
      <c r="AX52" s="341"/>
      <c r="AY52" s="343"/>
      <c r="AZ52" s="341"/>
      <c r="BA52" s="343"/>
      <c r="BB52" s="341"/>
      <c r="BC52" s="345"/>
      <c r="BD52" s="343"/>
      <c r="BE52" s="346"/>
      <c r="BF52" s="307"/>
    </row>
    <row r="53" spans="1:58" ht="16.5" customHeight="1">
      <c r="A53" s="504"/>
      <c r="B53" s="505"/>
      <c r="C53" s="505"/>
      <c r="D53" s="505"/>
      <c r="E53" s="506"/>
      <c r="F53" s="140" t="s">
        <v>70</v>
      </c>
      <c r="G53" s="52"/>
      <c r="H53" s="52"/>
      <c r="I53" s="52"/>
      <c r="J53" s="52"/>
      <c r="K53" s="52"/>
      <c r="L53" s="52"/>
      <c r="M53" s="52"/>
      <c r="N53" s="52"/>
      <c r="O53" s="52"/>
      <c r="P53" s="52"/>
      <c r="Q53" s="52"/>
      <c r="R53" s="52"/>
      <c r="S53" s="52"/>
      <c r="T53" s="52"/>
      <c r="U53" s="52"/>
      <c r="V53" s="52"/>
      <c r="W53" s="488">
        <f>SUM(G53:S53)</f>
        <v>0</v>
      </c>
      <c r="X53" s="489"/>
      <c r="Y53" s="490"/>
      <c r="AL53" s="46"/>
      <c r="AM53" s="46"/>
      <c r="AN53" s="46"/>
      <c r="AO53" s="46"/>
      <c r="AP53" s="46"/>
      <c r="AQ53" s="46"/>
      <c r="AR53" s="310"/>
      <c r="AS53" s="331" t="str">
        <f ca="1">IF(AS51="","",IFERROR(INDEX(INDIRECT("$B$" &amp; AS51+11 &amp;  ":$F$31"),MATCH("多技能",INDIRECT("$B$" &amp; AS51+11 &amp; ":$B$31"),0),2),""))</f>
        <v/>
      </c>
      <c r="AT53" s="333"/>
      <c r="AU53" s="335" t="str">
        <f ca="1">IF(AS51="","",IFERROR(INDEX(INDIRECT("$B$" &amp; AS51+11 &amp;  ":$F$31"),MATCH("多技能",INDIRECT("$B$" &amp; AS51+11 &amp; ":$B$31"),0),5),""))</f>
        <v/>
      </c>
      <c r="AV53" s="337"/>
      <c r="AW53" s="339">
        <f>IF(90000&lt;=AV53,90000,AV53)</f>
        <v>0</v>
      </c>
      <c r="AX53" s="341"/>
      <c r="AY53" s="343"/>
      <c r="AZ53" s="341"/>
      <c r="BA53" s="343"/>
      <c r="BB53" s="341"/>
      <c r="BC53" s="345"/>
      <c r="BD53" s="343"/>
      <c r="BE53" s="346"/>
      <c r="BF53" s="307"/>
    </row>
    <row r="54" spans="1:58" ht="16.5" customHeight="1" thickBot="1">
      <c r="A54" s="504"/>
      <c r="B54" s="505"/>
      <c r="C54" s="505"/>
      <c r="D54" s="505"/>
      <c r="E54" s="506"/>
      <c r="F54" s="14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88">
        <f>SUM(G54:S54)</f>
        <v>0</v>
      </c>
      <c r="X54" s="489"/>
      <c r="Y54" s="490"/>
      <c r="AO54" s="35"/>
      <c r="AP54" s="13"/>
      <c r="AQ54" s="13"/>
      <c r="AR54" s="311"/>
      <c r="AS54" s="332"/>
      <c r="AT54" s="334"/>
      <c r="AU54" s="534"/>
      <c r="AV54" s="338"/>
      <c r="AW54" s="340"/>
      <c r="AX54" s="342"/>
      <c r="AY54" s="344"/>
      <c r="AZ54" s="342"/>
      <c r="BA54" s="344"/>
      <c r="BB54" s="342"/>
      <c r="BC54" s="347"/>
      <c r="BD54" s="344"/>
      <c r="BE54" s="348"/>
      <c r="BF54" s="308"/>
    </row>
    <row r="55" spans="1:58" ht="16.5" customHeight="1">
      <c r="A55" s="507"/>
      <c r="B55" s="508"/>
      <c r="C55" s="508"/>
      <c r="D55" s="508"/>
      <c r="E55" s="509"/>
      <c r="F55" s="54" t="s">
        <v>72</v>
      </c>
      <c r="G55" s="124">
        <f>G54+【10月】月集計表!G55</f>
        <v>0</v>
      </c>
      <c r="H55" s="124">
        <f>H54+【10月】月集計表!H55</f>
        <v>0</v>
      </c>
      <c r="I55" s="124">
        <f>I54+【10月】月集計表!I55</f>
        <v>0</v>
      </c>
      <c r="J55" s="124">
        <f>J54+【10月】月集計表!J55</f>
        <v>0</v>
      </c>
      <c r="K55" s="124">
        <f>K54+【10月】月集計表!K55</f>
        <v>0</v>
      </c>
      <c r="L55" s="124">
        <f>L54+【10月】月集計表!L55</f>
        <v>0</v>
      </c>
      <c r="M55" s="124">
        <f>M54+【10月】月集計表!M55</f>
        <v>0</v>
      </c>
      <c r="N55" s="124">
        <f>N54+【10月】月集計表!N55</f>
        <v>0</v>
      </c>
      <c r="O55" s="124">
        <f>O54+【10月】月集計表!O55</f>
        <v>0</v>
      </c>
      <c r="P55" s="124">
        <f>P54+【10月】月集計表!P55</f>
        <v>0</v>
      </c>
      <c r="Q55" s="124">
        <f>Q54+【10月】月集計表!Q55</f>
        <v>0</v>
      </c>
      <c r="R55" s="124">
        <f>R54+【10月】月集計表!R55</f>
        <v>0</v>
      </c>
      <c r="S55" s="124">
        <f>S54+【10月】月集計表!S55</f>
        <v>0</v>
      </c>
      <c r="T55" s="124">
        <f>T54+【10月】月集計表!T55</f>
        <v>0</v>
      </c>
      <c r="U55" s="124">
        <f>U54+【10月】月集計表!U55</f>
        <v>0</v>
      </c>
      <c r="V55" s="124">
        <f>V54+【10月】月集計表!V55</f>
        <v>0</v>
      </c>
      <c r="W55" s="491">
        <f>SUM(G55:S55)</f>
        <v>0</v>
      </c>
      <c r="X55" s="491"/>
      <c r="Y55" s="491"/>
      <c r="Z55" s="4" t="s">
        <v>73</v>
      </c>
      <c r="AO55" s="35"/>
      <c r="AP55" s="13"/>
      <c r="AQ55" s="13"/>
      <c r="AR55" s="314" t="s">
        <v>203</v>
      </c>
      <c r="AS55" s="315"/>
      <c r="AT55" s="316"/>
      <c r="AU55" s="320"/>
      <c r="AV55" s="322">
        <f>SUM(AV9:AV18,AV49:AV54)</f>
        <v>0</v>
      </c>
      <c r="AW55" s="324">
        <f t="shared" ref="AW55:BE55" si="15">SUM(AW9:AW18,AW49:AW54)</f>
        <v>0</v>
      </c>
      <c r="AX55" s="322">
        <f t="shared" si="15"/>
        <v>0</v>
      </c>
      <c r="AY55" s="324">
        <f t="shared" si="15"/>
        <v>0</v>
      </c>
      <c r="AZ55" s="322">
        <f t="shared" si="15"/>
        <v>0</v>
      </c>
      <c r="BA55" s="324">
        <f t="shared" si="15"/>
        <v>0</v>
      </c>
      <c r="BB55" s="322">
        <f t="shared" si="15"/>
        <v>0</v>
      </c>
      <c r="BC55" s="326">
        <f t="shared" si="15"/>
        <v>0</v>
      </c>
      <c r="BD55" s="324">
        <f t="shared" si="15"/>
        <v>0</v>
      </c>
      <c r="BE55" s="322">
        <f t="shared" si="15"/>
        <v>0</v>
      </c>
      <c r="BF55" s="329"/>
    </row>
    <row r="56" spans="1:58" ht="13.5" customHeight="1" thickBot="1">
      <c r="AO56" s="13"/>
      <c r="AP56" s="13"/>
      <c r="AQ56" s="13"/>
      <c r="AR56" s="317"/>
      <c r="AS56" s="318"/>
      <c r="AT56" s="319"/>
      <c r="AU56" s="321"/>
      <c r="AV56" s="323"/>
      <c r="AW56" s="325"/>
      <c r="AX56" s="323"/>
      <c r="AY56" s="325"/>
      <c r="AZ56" s="323"/>
      <c r="BA56" s="325"/>
      <c r="BB56" s="323"/>
      <c r="BC56" s="327"/>
      <c r="BD56" s="325"/>
      <c r="BE56" s="328"/>
      <c r="BF56" s="330"/>
    </row>
    <row r="57" spans="1:58" ht="13.5" customHeight="1">
      <c r="AO57" s="55"/>
      <c r="AP57" s="55"/>
      <c r="AQ57" s="55"/>
      <c r="AR57" s="366" t="s">
        <v>204</v>
      </c>
      <c r="AS57" s="367"/>
      <c r="AT57" s="368"/>
      <c r="AU57" s="320"/>
      <c r="AV57" s="322">
        <f>SUM(AV19:AV48)</f>
        <v>0</v>
      </c>
      <c r="AW57" s="324">
        <f t="shared" ref="AW57:BE57" si="16">SUM(AW19:AW48)</f>
        <v>0</v>
      </c>
      <c r="AX57" s="322">
        <f t="shared" si="16"/>
        <v>0</v>
      </c>
      <c r="AY57" s="324">
        <f t="shared" si="16"/>
        <v>0</v>
      </c>
      <c r="AZ57" s="322">
        <f t="shared" si="16"/>
        <v>0</v>
      </c>
      <c r="BA57" s="324">
        <f t="shared" si="16"/>
        <v>0</v>
      </c>
      <c r="BB57" s="322">
        <f t="shared" si="16"/>
        <v>0</v>
      </c>
      <c r="BC57" s="326">
        <f t="shared" si="16"/>
        <v>0</v>
      </c>
      <c r="BD57" s="324">
        <f t="shared" si="16"/>
        <v>0</v>
      </c>
      <c r="BE57" s="322">
        <f t="shared" si="16"/>
        <v>0</v>
      </c>
      <c r="BF57" s="329"/>
    </row>
    <row r="58" spans="1:58" ht="13.5" customHeight="1" thickBot="1">
      <c r="AO58" s="55"/>
      <c r="AP58" s="55"/>
      <c r="AQ58" s="55"/>
      <c r="AR58" s="369"/>
      <c r="AS58" s="370"/>
      <c r="AT58" s="371"/>
      <c r="AU58" s="321"/>
      <c r="AV58" s="323"/>
      <c r="AW58" s="325"/>
      <c r="AX58" s="323"/>
      <c r="AY58" s="325"/>
      <c r="AZ58" s="323"/>
      <c r="BA58" s="325"/>
      <c r="BB58" s="323"/>
      <c r="BC58" s="327"/>
      <c r="BD58" s="325"/>
      <c r="BE58" s="328"/>
      <c r="BF58" s="330"/>
    </row>
    <row r="59" spans="1:58" ht="13.5" customHeight="1">
      <c r="AO59" s="55"/>
      <c r="AP59" s="55"/>
      <c r="AQ59" s="55"/>
      <c r="AR59" s="360" t="s">
        <v>137</v>
      </c>
      <c r="AS59" s="361"/>
      <c r="AT59" s="361"/>
      <c r="AU59" s="90"/>
      <c r="AV59" s="91">
        <f t="shared" ref="AV59:BE59" si="17">SUM(AV9:AV18)</f>
        <v>0</v>
      </c>
      <c r="AW59" s="135">
        <f t="shared" si="17"/>
        <v>0</v>
      </c>
      <c r="AX59" s="93">
        <f t="shared" si="17"/>
        <v>0</v>
      </c>
      <c r="AY59" s="94">
        <f t="shared" si="17"/>
        <v>0</v>
      </c>
      <c r="AZ59" s="91">
        <f t="shared" si="17"/>
        <v>0</v>
      </c>
      <c r="BA59" s="135">
        <f t="shared" si="17"/>
        <v>0</v>
      </c>
      <c r="BB59" s="91">
        <f t="shared" si="17"/>
        <v>0</v>
      </c>
      <c r="BC59" s="95">
        <f t="shared" si="17"/>
        <v>0</v>
      </c>
      <c r="BD59" s="94">
        <f t="shared" si="17"/>
        <v>0</v>
      </c>
      <c r="BE59" s="96">
        <f t="shared" si="17"/>
        <v>0</v>
      </c>
      <c r="BF59" s="97"/>
    </row>
    <row r="60" spans="1:58" ht="13.5" customHeight="1">
      <c r="AO60" s="55"/>
      <c r="AP60" s="55"/>
      <c r="AQ60" s="55"/>
      <c r="AR60" s="362" t="s">
        <v>196</v>
      </c>
      <c r="AS60" s="363"/>
      <c r="AT60" s="363"/>
      <c r="AU60" s="98"/>
      <c r="AV60" s="99">
        <f t="shared" ref="AV60:BE60" si="18">SUM(AV19:AV28)</f>
        <v>0</v>
      </c>
      <c r="AW60" s="132">
        <f t="shared" si="18"/>
        <v>0</v>
      </c>
      <c r="AX60" s="99">
        <f t="shared" si="18"/>
        <v>0</v>
      </c>
      <c r="AY60" s="132">
        <f t="shared" si="18"/>
        <v>0</v>
      </c>
      <c r="AZ60" s="99">
        <f t="shared" si="18"/>
        <v>0</v>
      </c>
      <c r="BA60" s="132">
        <f t="shared" si="18"/>
        <v>0</v>
      </c>
      <c r="BB60" s="99">
        <f t="shared" si="18"/>
        <v>0</v>
      </c>
      <c r="BC60" s="101">
        <f t="shared" si="18"/>
        <v>0</v>
      </c>
      <c r="BD60" s="132">
        <f t="shared" si="18"/>
        <v>0</v>
      </c>
      <c r="BE60" s="102">
        <f t="shared" si="18"/>
        <v>0</v>
      </c>
      <c r="BF60" s="103"/>
    </row>
    <row r="61" spans="1:58" ht="13.5" customHeight="1">
      <c r="AO61" s="55"/>
      <c r="AP61" s="55"/>
      <c r="AQ61" s="55"/>
      <c r="AR61" s="362" t="s">
        <v>197</v>
      </c>
      <c r="AS61" s="363"/>
      <c r="AT61" s="363"/>
      <c r="AU61" s="98"/>
      <c r="AV61" s="99">
        <f t="shared" ref="AV61:BE61" si="19">SUM(AV29:AV38)</f>
        <v>0</v>
      </c>
      <c r="AW61" s="132">
        <f t="shared" si="19"/>
        <v>0</v>
      </c>
      <c r="AX61" s="99">
        <f t="shared" si="19"/>
        <v>0</v>
      </c>
      <c r="AY61" s="132">
        <f t="shared" si="19"/>
        <v>0</v>
      </c>
      <c r="AZ61" s="104">
        <f t="shared" si="19"/>
        <v>0</v>
      </c>
      <c r="BA61" s="105">
        <f t="shared" si="19"/>
        <v>0</v>
      </c>
      <c r="BB61" s="104">
        <f t="shared" si="19"/>
        <v>0</v>
      </c>
      <c r="BC61" s="106">
        <f t="shared" si="19"/>
        <v>0</v>
      </c>
      <c r="BD61" s="132">
        <f t="shared" si="19"/>
        <v>0</v>
      </c>
      <c r="BE61" s="102">
        <f t="shared" si="19"/>
        <v>0</v>
      </c>
      <c r="BF61" s="103"/>
    </row>
    <row r="62" spans="1:58" ht="13.5" customHeight="1">
      <c r="AO62" s="55"/>
      <c r="AP62" s="55"/>
      <c r="AQ62" s="55"/>
      <c r="AR62" s="362" t="s">
        <v>198</v>
      </c>
      <c r="AS62" s="363"/>
      <c r="AT62" s="363"/>
      <c r="AU62" s="98"/>
      <c r="AV62" s="99">
        <f t="shared" ref="AV62:BE62" si="20">SUM(AV39:AV48)</f>
        <v>0</v>
      </c>
      <c r="AW62" s="293">
        <f t="shared" si="20"/>
        <v>0</v>
      </c>
      <c r="AX62" s="99">
        <f t="shared" si="20"/>
        <v>0</v>
      </c>
      <c r="AY62" s="293">
        <f t="shared" si="20"/>
        <v>0</v>
      </c>
      <c r="AZ62" s="104">
        <f t="shared" si="20"/>
        <v>0</v>
      </c>
      <c r="BA62" s="105">
        <f t="shared" si="20"/>
        <v>0</v>
      </c>
      <c r="BB62" s="104">
        <f t="shared" si="20"/>
        <v>0</v>
      </c>
      <c r="BC62" s="106">
        <f t="shared" si="20"/>
        <v>0</v>
      </c>
      <c r="BD62" s="293">
        <f t="shared" si="20"/>
        <v>0</v>
      </c>
      <c r="BE62" s="102">
        <f t="shared" si="20"/>
        <v>0</v>
      </c>
      <c r="BF62" s="103"/>
    </row>
    <row r="63" spans="1:58" ht="13.5" customHeight="1" thickBot="1">
      <c r="AO63" s="55"/>
      <c r="AP63" s="55"/>
      <c r="AQ63" s="55"/>
      <c r="AR63" s="312" t="s">
        <v>202</v>
      </c>
      <c r="AS63" s="313"/>
      <c r="AT63" s="313"/>
      <c r="AU63" s="107"/>
      <c r="AV63" s="108">
        <f>SUM(AV49:AV54)</f>
        <v>0</v>
      </c>
      <c r="AW63" s="294">
        <f>SUM(AW49:AW54)</f>
        <v>0</v>
      </c>
      <c r="AX63" s="109">
        <f>SUM(AX49:AX54)</f>
        <v>0</v>
      </c>
      <c r="AY63" s="110">
        <f>SUM(AY49:AY54)</f>
        <v>0</v>
      </c>
      <c r="AZ63" s="109">
        <f t="shared" ref="AZ63:BE63" si="21">SUM(AZ49:AZ54)</f>
        <v>0</v>
      </c>
      <c r="BA63" s="110">
        <f t="shared" si="21"/>
        <v>0</v>
      </c>
      <c r="BB63" s="109">
        <f t="shared" si="21"/>
        <v>0</v>
      </c>
      <c r="BC63" s="111">
        <f t="shared" si="21"/>
        <v>0</v>
      </c>
      <c r="BD63" s="110">
        <f t="shared" si="21"/>
        <v>0</v>
      </c>
      <c r="BE63" s="301">
        <f t="shared" si="21"/>
        <v>0</v>
      </c>
      <c r="BF63" s="112"/>
    </row>
    <row r="64" spans="1:58"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62</v>
      </c>
      <c r="L77" s="56" t="s">
        <v>95</v>
      </c>
      <c r="U77" s="56"/>
      <c r="V77" s="56"/>
    </row>
    <row r="78" spans="11:43" ht="13.5" hidden="1" customHeight="1">
      <c r="K78" s="56" t="s">
        <v>63</v>
      </c>
      <c r="L78" s="56" t="s">
        <v>97</v>
      </c>
      <c r="U78" s="56"/>
      <c r="V78" s="56"/>
    </row>
    <row r="79" spans="11:43" ht="13.5" hidden="1" customHeight="1">
      <c r="K79" s="56" t="s">
        <v>64</v>
      </c>
      <c r="L79" s="56" t="s">
        <v>99</v>
      </c>
      <c r="U79" s="56"/>
      <c r="V79" s="56"/>
    </row>
    <row r="80" spans="11:43" ht="13.5" hidden="1" customHeight="1">
      <c r="K80" s="56" t="s">
        <v>65</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92" t="s">
        <v>37</v>
      </c>
    </row>
    <row r="91" spans="5:37" ht="13.5" hidden="1" customHeight="1">
      <c r="E91" s="139" t="s">
        <v>31</v>
      </c>
      <c r="F91" s="53">
        <f t="shared" ref="F91:U106" si="22">IF(COUNTIF(G$11:G$30,$E91)=0,0,1)</f>
        <v>0</v>
      </c>
      <c r="G91" s="53">
        <f t="shared" si="22"/>
        <v>0</v>
      </c>
      <c r="H91" s="53">
        <f t="shared" si="22"/>
        <v>0</v>
      </c>
      <c r="I91" s="53">
        <f t="shared" si="22"/>
        <v>0</v>
      </c>
      <c r="J91" s="53">
        <f t="shared" si="22"/>
        <v>0</v>
      </c>
      <c r="K91" s="53">
        <f t="shared" si="22"/>
        <v>0</v>
      </c>
      <c r="L91" s="53">
        <f t="shared" si="22"/>
        <v>0</v>
      </c>
      <c r="M91" s="53">
        <f t="shared" si="22"/>
        <v>0</v>
      </c>
      <c r="N91" s="53">
        <f t="shared" si="22"/>
        <v>0</v>
      </c>
      <c r="O91" s="53">
        <f t="shared" si="22"/>
        <v>0</v>
      </c>
      <c r="P91" s="53">
        <f t="shared" si="22"/>
        <v>0</v>
      </c>
      <c r="Q91" s="53">
        <f t="shared" si="22"/>
        <v>0</v>
      </c>
      <c r="R91" s="53">
        <f t="shared" si="22"/>
        <v>0</v>
      </c>
      <c r="S91" s="53">
        <f t="shared" si="22"/>
        <v>0</v>
      </c>
      <c r="T91" s="53">
        <f t="shared" si="22"/>
        <v>0</v>
      </c>
      <c r="U91" s="53">
        <f t="shared" si="22"/>
        <v>0</v>
      </c>
      <c r="V91" s="53">
        <f t="shared" ref="V91:AJ105" si="23">IF(COUNTIF(W$11:W$30,$E91)=0,0,1)</f>
        <v>0</v>
      </c>
      <c r="W91" s="53">
        <f t="shared" si="23"/>
        <v>0</v>
      </c>
      <c r="X91" s="53">
        <f t="shared" si="23"/>
        <v>0</v>
      </c>
      <c r="Y91" s="53">
        <f t="shared" si="23"/>
        <v>0</v>
      </c>
      <c r="Z91" s="53">
        <f t="shared" si="23"/>
        <v>0</v>
      </c>
      <c r="AA91" s="53">
        <f t="shared" si="23"/>
        <v>0</v>
      </c>
      <c r="AB91" s="53">
        <f t="shared" si="23"/>
        <v>0</v>
      </c>
      <c r="AC91" s="53">
        <f t="shared" si="23"/>
        <v>0</v>
      </c>
      <c r="AD91" s="53">
        <f t="shared" si="23"/>
        <v>0</v>
      </c>
      <c r="AE91" s="53">
        <f t="shared" si="23"/>
        <v>0</v>
      </c>
      <c r="AF91" s="53">
        <f t="shared" si="23"/>
        <v>0</v>
      </c>
      <c r="AG91" s="53">
        <f t="shared" si="23"/>
        <v>0</v>
      </c>
      <c r="AH91" s="53">
        <f t="shared" si="23"/>
        <v>0</v>
      </c>
      <c r="AI91" s="53">
        <f t="shared" si="23"/>
        <v>0</v>
      </c>
      <c r="AJ91" s="53">
        <f t="shared" si="23"/>
        <v>0</v>
      </c>
      <c r="AK91" s="53">
        <f>COUNTIF(F91:AJ91,1)</f>
        <v>0</v>
      </c>
    </row>
    <row r="92" spans="5:37" ht="13.5" hidden="1" customHeight="1">
      <c r="E92" s="139" t="s">
        <v>29</v>
      </c>
      <c r="F92" s="53">
        <f t="shared" si="22"/>
        <v>0</v>
      </c>
      <c r="G92" s="53">
        <f t="shared" si="22"/>
        <v>0</v>
      </c>
      <c r="H92" s="53">
        <f t="shared" si="22"/>
        <v>0</v>
      </c>
      <c r="I92" s="53">
        <f t="shared" si="22"/>
        <v>0</v>
      </c>
      <c r="J92" s="53">
        <f t="shared" si="22"/>
        <v>0</v>
      </c>
      <c r="K92" s="53">
        <f t="shared" si="22"/>
        <v>0</v>
      </c>
      <c r="L92" s="53">
        <f t="shared" si="22"/>
        <v>0</v>
      </c>
      <c r="M92" s="53">
        <f t="shared" si="22"/>
        <v>0</v>
      </c>
      <c r="N92" s="53">
        <f t="shared" si="22"/>
        <v>0</v>
      </c>
      <c r="O92" s="53">
        <f t="shared" si="22"/>
        <v>0</v>
      </c>
      <c r="P92" s="53">
        <f t="shared" si="22"/>
        <v>0</v>
      </c>
      <c r="Q92" s="53">
        <f t="shared" si="22"/>
        <v>0</v>
      </c>
      <c r="R92" s="53">
        <f t="shared" si="22"/>
        <v>0</v>
      </c>
      <c r="S92" s="53">
        <f t="shared" si="22"/>
        <v>0</v>
      </c>
      <c r="T92" s="53">
        <f t="shared" si="22"/>
        <v>0</v>
      </c>
      <c r="U92" s="53">
        <f t="shared" si="22"/>
        <v>0</v>
      </c>
      <c r="V92" s="53">
        <f t="shared" si="23"/>
        <v>0</v>
      </c>
      <c r="W92" s="53">
        <f t="shared" si="23"/>
        <v>0</v>
      </c>
      <c r="X92" s="53">
        <f t="shared" si="23"/>
        <v>0</v>
      </c>
      <c r="Y92" s="53">
        <f t="shared" si="23"/>
        <v>0</v>
      </c>
      <c r="Z92" s="53">
        <f t="shared" si="23"/>
        <v>0</v>
      </c>
      <c r="AA92" s="53">
        <f t="shared" si="23"/>
        <v>0</v>
      </c>
      <c r="AB92" s="53">
        <f t="shared" si="23"/>
        <v>0</v>
      </c>
      <c r="AC92" s="53">
        <f t="shared" si="23"/>
        <v>0</v>
      </c>
      <c r="AD92" s="53">
        <f t="shared" si="23"/>
        <v>0</v>
      </c>
      <c r="AE92" s="53">
        <f t="shared" si="23"/>
        <v>0</v>
      </c>
      <c r="AF92" s="53">
        <f t="shared" si="23"/>
        <v>0</v>
      </c>
      <c r="AG92" s="53">
        <f t="shared" si="23"/>
        <v>0</v>
      </c>
      <c r="AH92" s="53">
        <f t="shared" si="23"/>
        <v>0</v>
      </c>
      <c r="AI92" s="53">
        <f t="shared" si="23"/>
        <v>0</v>
      </c>
      <c r="AJ92" s="53">
        <f t="shared" si="23"/>
        <v>0</v>
      </c>
      <c r="AK92" s="53">
        <f t="shared" ref="AK92:AK106" si="24">COUNTIF(F92:AJ92,1)</f>
        <v>0</v>
      </c>
    </row>
    <row r="93" spans="5:37" ht="13.5" hidden="1" customHeight="1">
      <c r="E93" s="139" t="s">
        <v>30</v>
      </c>
      <c r="F93" s="53">
        <f t="shared" si="22"/>
        <v>0</v>
      </c>
      <c r="G93" s="53">
        <f t="shared" si="22"/>
        <v>0</v>
      </c>
      <c r="H93" s="53">
        <f t="shared" si="22"/>
        <v>0</v>
      </c>
      <c r="I93" s="53">
        <f t="shared" si="22"/>
        <v>0</v>
      </c>
      <c r="J93" s="53">
        <f t="shared" si="22"/>
        <v>0</v>
      </c>
      <c r="K93" s="53">
        <f t="shared" si="22"/>
        <v>0</v>
      </c>
      <c r="L93" s="53">
        <f t="shared" si="22"/>
        <v>0</v>
      </c>
      <c r="M93" s="53">
        <f t="shared" si="22"/>
        <v>0</v>
      </c>
      <c r="N93" s="53">
        <f t="shared" si="22"/>
        <v>0</v>
      </c>
      <c r="O93" s="53">
        <f t="shared" si="22"/>
        <v>0</v>
      </c>
      <c r="P93" s="53">
        <f t="shared" si="22"/>
        <v>0</v>
      </c>
      <c r="Q93" s="53">
        <f t="shared" si="22"/>
        <v>0</v>
      </c>
      <c r="R93" s="53">
        <f t="shared" si="22"/>
        <v>0</v>
      </c>
      <c r="S93" s="53">
        <f t="shared" si="22"/>
        <v>0</v>
      </c>
      <c r="T93" s="53">
        <f t="shared" si="22"/>
        <v>0</v>
      </c>
      <c r="U93" s="53">
        <f t="shared" si="22"/>
        <v>0</v>
      </c>
      <c r="V93" s="53">
        <f t="shared" si="23"/>
        <v>0</v>
      </c>
      <c r="W93" s="53">
        <f t="shared" si="23"/>
        <v>0</v>
      </c>
      <c r="X93" s="53">
        <f t="shared" si="23"/>
        <v>0</v>
      </c>
      <c r="Y93" s="53">
        <f t="shared" si="23"/>
        <v>0</v>
      </c>
      <c r="Z93" s="53">
        <f t="shared" si="23"/>
        <v>0</v>
      </c>
      <c r="AA93" s="53">
        <f t="shared" si="23"/>
        <v>0</v>
      </c>
      <c r="AB93" s="53">
        <f t="shared" si="23"/>
        <v>0</v>
      </c>
      <c r="AC93" s="53">
        <f t="shared" si="23"/>
        <v>0</v>
      </c>
      <c r="AD93" s="53">
        <f t="shared" si="23"/>
        <v>0</v>
      </c>
      <c r="AE93" s="53">
        <f t="shared" si="23"/>
        <v>0</v>
      </c>
      <c r="AF93" s="53">
        <f t="shared" si="23"/>
        <v>0</v>
      </c>
      <c r="AG93" s="53">
        <f t="shared" si="23"/>
        <v>0</v>
      </c>
      <c r="AH93" s="53">
        <f t="shared" si="23"/>
        <v>0</v>
      </c>
      <c r="AI93" s="53">
        <f t="shared" si="23"/>
        <v>0</v>
      </c>
      <c r="AJ93" s="53">
        <f t="shared" si="23"/>
        <v>0</v>
      </c>
      <c r="AK93" s="53">
        <f t="shared" si="24"/>
        <v>0</v>
      </c>
    </row>
    <row r="94" spans="5:37" ht="13.5" hidden="1" customHeight="1">
      <c r="E94" s="139" t="s">
        <v>56</v>
      </c>
      <c r="F94" s="53">
        <f t="shared" si="22"/>
        <v>0</v>
      </c>
      <c r="G94" s="53">
        <f t="shared" si="22"/>
        <v>0</v>
      </c>
      <c r="H94" s="53">
        <f t="shared" si="22"/>
        <v>0</v>
      </c>
      <c r="I94" s="53">
        <f t="shared" si="22"/>
        <v>0</v>
      </c>
      <c r="J94" s="53">
        <f t="shared" si="22"/>
        <v>0</v>
      </c>
      <c r="K94" s="53">
        <f t="shared" si="22"/>
        <v>0</v>
      </c>
      <c r="L94" s="53">
        <f t="shared" si="22"/>
        <v>0</v>
      </c>
      <c r="M94" s="53">
        <f t="shared" si="22"/>
        <v>0</v>
      </c>
      <c r="N94" s="53">
        <f t="shared" si="22"/>
        <v>0</v>
      </c>
      <c r="O94" s="53">
        <f t="shared" si="22"/>
        <v>0</v>
      </c>
      <c r="P94" s="53">
        <f t="shared" si="22"/>
        <v>0</v>
      </c>
      <c r="Q94" s="53">
        <f t="shared" si="22"/>
        <v>0</v>
      </c>
      <c r="R94" s="53">
        <f t="shared" si="22"/>
        <v>0</v>
      </c>
      <c r="S94" s="53">
        <f t="shared" si="22"/>
        <v>0</v>
      </c>
      <c r="T94" s="53">
        <f t="shared" si="22"/>
        <v>0</v>
      </c>
      <c r="U94" s="53">
        <f t="shared" si="22"/>
        <v>0</v>
      </c>
      <c r="V94" s="53">
        <f t="shared" si="23"/>
        <v>0</v>
      </c>
      <c r="W94" s="53">
        <f t="shared" si="23"/>
        <v>0</v>
      </c>
      <c r="X94" s="53">
        <f t="shared" si="23"/>
        <v>0</v>
      </c>
      <c r="Y94" s="53">
        <f t="shared" si="23"/>
        <v>0</v>
      </c>
      <c r="Z94" s="53">
        <f t="shared" si="23"/>
        <v>0</v>
      </c>
      <c r="AA94" s="53">
        <f t="shared" si="23"/>
        <v>0</v>
      </c>
      <c r="AB94" s="53">
        <f t="shared" si="23"/>
        <v>0</v>
      </c>
      <c r="AC94" s="53">
        <f t="shared" si="23"/>
        <v>0</v>
      </c>
      <c r="AD94" s="53">
        <f t="shared" si="23"/>
        <v>0</v>
      </c>
      <c r="AE94" s="53">
        <f t="shared" si="23"/>
        <v>0</v>
      </c>
      <c r="AF94" s="53">
        <f t="shared" si="23"/>
        <v>0</v>
      </c>
      <c r="AG94" s="53">
        <f t="shared" si="23"/>
        <v>0</v>
      </c>
      <c r="AH94" s="53">
        <f t="shared" si="23"/>
        <v>0</v>
      </c>
      <c r="AI94" s="53">
        <f t="shared" si="23"/>
        <v>0</v>
      </c>
      <c r="AJ94" s="53">
        <f t="shared" si="23"/>
        <v>0</v>
      </c>
      <c r="AK94" s="53">
        <f t="shared" si="24"/>
        <v>0</v>
      </c>
    </row>
    <row r="95" spans="5:37" ht="13.5" hidden="1" customHeight="1">
      <c r="E95" s="139" t="s">
        <v>57</v>
      </c>
      <c r="F95" s="53">
        <f t="shared" si="22"/>
        <v>0</v>
      </c>
      <c r="G95" s="53">
        <f t="shared" si="22"/>
        <v>0</v>
      </c>
      <c r="H95" s="53">
        <f t="shared" si="22"/>
        <v>0</v>
      </c>
      <c r="I95" s="53">
        <f t="shared" si="22"/>
        <v>0</v>
      </c>
      <c r="J95" s="53">
        <f t="shared" si="22"/>
        <v>0</v>
      </c>
      <c r="K95" s="53">
        <f t="shared" si="22"/>
        <v>0</v>
      </c>
      <c r="L95" s="53">
        <f t="shared" si="22"/>
        <v>0</v>
      </c>
      <c r="M95" s="53">
        <f t="shared" si="22"/>
        <v>0</v>
      </c>
      <c r="N95" s="53">
        <f t="shared" si="22"/>
        <v>0</v>
      </c>
      <c r="O95" s="53">
        <f t="shared" si="22"/>
        <v>0</v>
      </c>
      <c r="P95" s="53">
        <f t="shared" si="22"/>
        <v>0</v>
      </c>
      <c r="Q95" s="53">
        <f t="shared" si="22"/>
        <v>0</v>
      </c>
      <c r="R95" s="53">
        <f t="shared" si="22"/>
        <v>0</v>
      </c>
      <c r="S95" s="53">
        <f t="shared" si="22"/>
        <v>0</v>
      </c>
      <c r="T95" s="53">
        <f t="shared" si="22"/>
        <v>0</v>
      </c>
      <c r="U95" s="53">
        <f t="shared" si="22"/>
        <v>0</v>
      </c>
      <c r="V95" s="53">
        <f t="shared" si="23"/>
        <v>0</v>
      </c>
      <c r="W95" s="53">
        <f t="shared" si="23"/>
        <v>0</v>
      </c>
      <c r="X95" s="53">
        <f t="shared" si="23"/>
        <v>0</v>
      </c>
      <c r="Y95" s="53">
        <f t="shared" si="23"/>
        <v>0</v>
      </c>
      <c r="Z95" s="53">
        <f t="shared" si="23"/>
        <v>0</v>
      </c>
      <c r="AA95" s="53">
        <f t="shared" si="23"/>
        <v>0</v>
      </c>
      <c r="AB95" s="53">
        <f t="shared" si="23"/>
        <v>0</v>
      </c>
      <c r="AC95" s="53">
        <f t="shared" si="23"/>
        <v>0</v>
      </c>
      <c r="AD95" s="53">
        <f t="shared" si="23"/>
        <v>0</v>
      </c>
      <c r="AE95" s="53">
        <f t="shared" si="23"/>
        <v>0</v>
      </c>
      <c r="AF95" s="53">
        <f t="shared" si="23"/>
        <v>0</v>
      </c>
      <c r="AG95" s="53">
        <f t="shared" si="23"/>
        <v>0</v>
      </c>
      <c r="AH95" s="53">
        <f t="shared" si="23"/>
        <v>0</v>
      </c>
      <c r="AI95" s="53">
        <f t="shared" si="23"/>
        <v>0</v>
      </c>
      <c r="AJ95" s="53">
        <f t="shared" si="23"/>
        <v>0</v>
      </c>
      <c r="AK95" s="53">
        <f t="shared" si="24"/>
        <v>0</v>
      </c>
    </row>
    <row r="96" spans="5:37" ht="13.5" hidden="1" customHeight="1">
      <c r="E96" s="139" t="s">
        <v>58</v>
      </c>
      <c r="F96" s="53">
        <f t="shared" si="22"/>
        <v>0</v>
      </c>
      <c r="G96" s="53">
        <f t="shared" si="22"/>
        <v>0</v>
      </c>
      <c r="H96" s="53">
        <f t="shared" si="22"/>
        <v>0</v>
      </c>
      <c r="I96" s="53">
        <f t="shared" si="22"/>
        <v>0</v>
      </c>
      <c r="J96" s="53">
        <f t="shared" si="22"/>
        <v>0</v>
      </c>
      <c r="K96" s="53">
        <f t="shared" si="22"/>
        <v>0</v>
      </c>
      <c r="L96" s="53">
        <f t="shared" si="22"/>
        <v>0</v>
      </c>
      <c r="M96" s="53">
        <f t="shared" si="22"/>
        <v>0</v>
      </c>
      <c r="N96" s="53">
        <f t="shared" si="22"/>
        <v>0</v>
      </c>
      <c r="O96" s="53">
        <f t="shared" si="22"/>
        <v>0</v>
      </c>
      <c r="P96" s="53">
        <f t="shared" si="22"/>
        <v>0</v>
      </c>
      <c r="Q96" s="53">
        <f t="shared" si="22"/>
        <v>0</v>
      </c>
      <c r="R96" s="53">
        <f t="shared" si="22"/>
        <v>0</v>
      </c>
      <c r="S96" s="53">
        <f t="shared" si="22"/>
        <v>0</v>
      </c>
      <c r="T96" s="53">
        <f t="shared" si="22"/>
        <v>0</v>
      </c>
      <c r="U96" s="53">
        <f t="shared" si="22"/>
        <v>0</v>
      </c>
      <c r="V96" s="53">
        <f t="shared" si="23"/>
        <v>0</v>
      </c>
      <c r="W96" s="53">
        <f t="shared" si="23"/>
        <v>0</v>
      </c>
      <c r="X96" s="53">
        <f t="shared" si="23"/>
        <v>0</v>
      </c>
      <c r="Y96" s="53">
        <f t="shared" si="23"/>
        <v>0</v>
      </c>
      <c r="Z96" s="53">
        <f t="shared" si="23"/>
        <v>0</v>
      </c>
      <c r="AA96" s="53">
        <f t="shared" si="23"/>
        <v>0</v>
      </c>
      <c r="AB96" s="53">
        <f t="shared" si="23"/>
        <v>0</v>
      </c>
      <c r="AC96" s="53">
        <f t="shared" si="23"/>
        <v>0</v>
      </c>
      <c r="AD96" s="53">
        <f t="shared" si="23"/>
        <v>0</v>
      </c>
      <c r="AE96" s="53">
        <f t="shared" si="23"/>
        <v>0</v>
      </c>
      <c r="AF96" s="53">
        <f t="shared" si="23"/>
        <v>0</v>
      </c>
      <c r="AG96" s="53">
        <f t="shared" si="23"/>
        <v>0</v>
      </c>
      <c r="AH96" s="53">
        <f t="shared" si="23"/>
        <v>0</v>
      </c>
      <c r="AI96" s="53">
        <f t="shared" si="23"/>
        <v>0</v>
      </c>
      <c r="AJ96" s="53">
        <f t="shared" si="23"/>
        <v>0</v>
      </c>
      <c r="AK96" s="53">
        <f t="shared" si="24"/>
        <v>0</v>
      </c>
    </row>
    <row r="97" spans="5:37" ht="13.5" hidden="1" customHeight="1">
      <c r="E97" s="139" t="s">
        <v>59</v>
      </c>
      <c r="F97" s="53">
        <f t="shared" si="22"/>
        <v>0</v>
      </c>
      <c r="G97" s="53">
        <f t="shared" si="22"/>
        <v>0</v>
      </c>
      <c r="H97" s="53">
        <f t="shared" si="22"/>
        <v>0</v>
      </c>
      <c r="I97" s="53">
        <f t="shared" si="22"/>
        <v>0</v>
      </c>
      <c r="J97" s="53">
        <f t="shared" si="22"/>
        <v>0</v>
      </c>
      <c r="K97" s="53">
        <f t="shared" si="22"/>
        <v>0</v>
      </c>
      <c r="L97" s="53">
        <f t="shared" si="22"/>
        <v>0</v>
      </c>
      <c r="M97" s="53">
        <f t="shared" si="22"/>
        <v>0</v>
      </c>
      <c r="N97" s="53">
        <f t="shared" si="22"/>
        <v>0</v>
      </c>
      <c r="O97" s="53">
        <f t="shared" si="22"/>
        <v>0</v>
      </c>
      <c r="P97" s="53">
        <f t="shared" si="22"/>
        <v>0</v>
      </c>
      <c r="Q97" s="53">
        <f t="shared" si="22"/>
        <v>0</v>
      </c>
      <c r="R97" s="53">
        <f t="shared" si="22"/>
        <v>0</v>
      </c>
      <c r="S97" s="53">
        <f t="shared" si="22"/>
        <v>0</v>
      </c>
      <c r="T97" s="53">
        <f t="shared" si="22"/>
        <v>0</v>
      </c>
      <c r="U97" s="53">
        <f t="shared" si="22"/>
        <v>0</v>
      </c>
      <c r="V97" s="53">
        <f t="shared" si="23"/>
        <v>0</v>
      </c>
      <c r="W97" s="53">
        <f t="shared" si="23"/>
        <v>0</v>
      </c>
      <c r="X97" s="53">
        <f t="shared" si="23"/>
        <v>0</v>
      </c>
      <c r="Y97" s="53">
        <f t="shared" si="23"/>
        <v>0</v>
      </c>
      <c r="Z97" s="53">
        <f t="shared" si="23"/>
        <v>0</v>
      </c>
      <c r="AA97" s="53">
        <f t="shared" si="23"/>
        <v>0</v>
      </c>
      <c r="AB97" s="53">
        <f t="shared" si="23"/>
        <v>0</v>
      </c>
      <c r="AC97" s="53">
        <f t="shared" si="23"/>
        <v>0</v>
      </c>
      <c r="AD97" s="53">
        <f t="shared" si="23"/>
        <v>0</v>
      </c>
      <c r="AE97" s="53">
        <f t="shared" si="23"/>
        <v>0</v>
      </c>
      <c r="AF97" s="53">
        <f t="shared" si="23"/>
        <v>0</v>
      </c>
      <c r="AG97" s="53">
        <f t="shared" si="23"/>
        <v>0</v>
      </c>
      <c r="AH97" s="53">
        <f t="shared" si="23"/>
        <v>0</v>
      </c>
      <c r="AI97" s="53">
        <f t="shared" si="23"/>
        <v>0</v>
      </c>
      <c r="AJ97" s="53">
        <f t="shared" si="23"/>
        <v>0</v>
      </c>
      <c r="AK97" s="53">
        <f t="shared" si="24"/>
        <v>0</v>
      </c>
    </row>
    <row r="98" spans="5:37" ht="13.5" hidden="1" customHeight="1">
      <c r="E98" s="139" t="s">
        <v>60</v>
      </c>
      <c r="F98" s="53">
        <f t="shared" si="22"/>
        <v>0</v>
      </c>
      <c r="G98" s="53">
        <f t="shared" si="22"/>
        <v>0</v>
      </c>
      <c r="H98" s="53">
        <f t="shared" si="22"/>
        <v>0</v>
      </c>
      <c r="I98" s="53">
        <f t="shared" si="22"/>
        <v>0</v>
      </c>
      <c r="J98" s="53">
        <f t="shared" si="22"/>
        <v>0</v>
      </c>
      <c r="K98" s="53">
        <f t="shared" si="22"/>
        <v>0</v>
      </c>
      <c r="L98" s="53">
        <f t="shared" si="22"/>
        <v>0</v>
      </c>
      <c r="M98" s="53">
        <f t="shared" si="22"/>
        <v>0</v>
      </c>
      <c r="N98" s="53">
        <f t="shared" si="22"/>
        <v>0</v>
      </c>
      <c r="O98" s="53">
        <f t="shared" si="22"/>
        <v>0</v>
      </c>
      <c r="P98" s="53">
        <f t="shared" si="22"/>
        <v>0</v>
      </c>
      <c r="Q98" s="53">
        <f t="shared" si="22"/>
        <v>0</v>
      </c>
      <c r="R98" s="53">
        <f t="shared" si="22"/>
        <v>0</v>
      </c>
      <c r="S98" s="53">
        <f t="shared" si="22"/>
        <v>0</v>
      </c>
      <c r="T98" s="53">
        <f t="shared" si="22"/>
        <v>0</v>
      </c>
      <c r="U98" s="53">
        <f t="shared" si="22"/>
        <v>0</v>
      </c>
      <c r="V98" s="53">
        <f t="shared" si="23"/>
        <v>0</v>
      </c>
      <c r="W98" s="53">
        <f t="shared" si="23"/>
        <v>0</v>
      </c>
      <c r="X98" s="53">
        <f t="shared" si="23"/>
        <v>0</v>
      </c>
      <c r="Y98" s="53">
        <f t="shared" si="23"/>
        <v>0</v>
      </c>
      <c r="Z98" s="53">
        <f t="shared" si="23"/>
        <v>0</v>
      </c>
      <c r="AA98" s="53">
        <f t="shared" si="23"/>
        <v>0</v>
      </c>
      <c r="AB98" s="53">
        <f t="shared" si="23"/>
        <v>0</v>
      </c>
      <c r="AC98" s="53">
        <f t="shared" si="23"/>
        <v>0</v>
      </c>
      <c r="AD98" s="53">
        <f t="shared" si="23"/>
        <v>0</v>
      </c>
      <c r="AE98" s="53">
        <f t="shared" si="23"/>
        <v>0</v>
      </c>
      <c r="AF98" s="53">
        <f t="shared" si="23"/>
        <v>0</v>
      </c>
      <c r="AG98" s="53">
        <f t="shared" si="23"/>
        <v>0</v>
      </c>
      <c r="AH98" s="53">
        <f t="shared" si="23"/>
        <v>0</v>
      </c>
      <c r="AI98" s="53">
        <f t="shared" si="23"/>
        <v>0</v>
      </c>
      <c r="AJ98" s="53">
        <f t="shared" si="23"/>
        <v>0</v>
      </c>
      <c r="AK98" s="53">
        <f t="shared" si="24"/>
        <v>0</v>
      </c>
    </row>
    <row r="99" spans="5:37" ht="13.5" hidden="1" customHeight="1">
      <c r="E99" s="139" t="s">
        <v>61</v>
      </c>
      <c r="F99" s="53">
        <f t="shared" si="22"/>
        <v>0</v>
      </c>
      <c r="G99" s="53">
        <f t="shared" si="22"/>
        <v>0</v>
      </c>
      <c r="H99" s="53">
        <f t="shared" si="22"/>
        <v>0</v>
      </c>
      <c r="I99" s="53">
        <f t="shared" si="22"/>
        <v>0</v>
      </c>
      <c r="J99" s="53">
        <f t="shared" si="22"/>
        <v>0</v>
      </c>
      <c r="K99" s="53">
        <f t="shared" si="22"/>
        <v>0</v>
      </c>
      <c r="L99" s="53">
        <f t="shared" si="22"/>
        <v>0</v>
      </c>
      <c r="M99" s="53">
        <f t="shared" si="22"/>
        <v>0</v>
      </c>
      <c r="N99" s="53">
        <f t="shared" si="22"/>
        <v>0</v>
      </c>
      <c r="O99" s="53">
        <f t="shared" si="22"/>
        <v>0</v>
      </c>
      <c r="P99" s="53">
        <f t="shared" si="22"/>
        <v>0</v>
      </c>
      <c r="Q99" s="53">
        <f t="shared" si="22"/>
        <v>0</v>
      </c>
      <c r="R99" s="53">
        <f t="shared" si="22"/>
        <v>0</v>
      </c>
      <c r="S99" s="53">
        <f t="shared" si="22"/>
        <v>0</v>
      </c>
      <c r="T99" s="53">
        <f t="shared" si="22"/>
        <v>0</v>
      </c>
      <c r="U99" s="53">
        <f t="shared" si="22"/>
        <v>0</v>
      </c>
      <c r="V99" s="53">
        <f t="shared" si="23"/>
        <v>0</v>
      </c>
      <c r="W99" s="53">
        <f t="shared" si="23"/>
        <v>0</v>
      </c>
      <c r="X99" s="53">
        <f t="shared" si="23"/>
        <v>0</v>
      </c>
      <c r="Y99" s="53">
        <f t="shared" si="23"/>
        <v>0</v>
      </c>
      <c r="Z99" s="53">
        <f t="shared" si="23"/>
        <v>0</v>
      </c>
      <c r="AA99" s="53">
        <f t="shared" si="23"/>
        <v>0</v>
      </c>
      <c r="AB99" s="53">
        <f t="shared" si="23"/>
        <v>0</v>
      </c>
      <c r="AC99" s="53">
        <f t="shared" si="23"/>
        <v>0</v>
      </c>
      <c r="AD99" s="53">
        <f t="shared" si="23"/>
        <v>0</v>
      </c>
      <c r="AE99" s="53">
        <f t="shared" si="23"/>
        <v>0</v>
      </c>
      <c r="AF99" s="53">
        <f t="shared" si="23"/>
        <v>0</v>
      </c>
      <c r="AG99" s="53">
        <f t="shared" si="23"/>
        <v>0</v>
      </c>
      <c r="AH99" s="53">
        <f t="shared" si="23"/>
        <v>0</v>
      </c>
      <c r="AI99" s="53">
        <f t="shared" si="23"/>
        <v>0</v>
      </c>
      <c r="AJ99" s="53">
        <f t="shared" si="23"/>
        <v>0</v>
      </c>
      <c r="AK99" s="53">
        <f>COUNTIF(F99:AJ99,1)</f>
        <v>0</v>
      </c>
    </row>
    <row r="100" spans="5:37" ht="13.5" hidden="1" customHeight="1">
      <c r="E100" s="139" t="s">
        <v>62</v>
      </c>
      <c r="F100" s="53">
        <f t="shared" si="22"/>
        <v>0</v>
      </c>
      <c r="G100" s="53">
        <f t="shared" si="22"/>
        <v>0</v>
      </c>
      <c r="H100" s="53">
        <f t="shared" si="22"/>
        <v>0</v>
      </c>
      <c r="I100" s="53">
        <f t="shared" si="22"/>
        <v>0</v>
      </c>
      <c r="J100" s="53">
        <f t="shared" si="22"/>
        <v>0</v>
      </c>
      <c r="K100" s="53">
        <f t="shared" si="22"/>
        <v>0</v>
      </c>
      <c r="L100" s="53">
        <f t="shared" si="22"/>
        <v>0</v>
      </c>
      <c r="M100" s="53">
        <f t="shared" si="22"/>
        <v>0</v>
      </c>
      <c r="N100" s="53">
        <f t="shared" si="22"/>
        <v>0</v>
      </c>
      <c r="O100" s="53">
        <f t="shared" si="22"/>
        <v>0</v>
      </c>
      <c r="P100" s="53">
        <f t="shared" si="22"/>
        <v>0</v>
      </c>
      <c r="Q100" s="53">
        <f t="shared" si="22"/>
        <v>0</v>
      </c>
      <c r="R100" s="53">
        <f t="shared" si="22"/>
        <v>0</v>
      </c>
      <c r="S100" s="53">
        <f t="shared" si="22"/>
        <v>0</v>
      </c>
      <c r="T100" s="53">
        <f t="shared" si="22"/>
        <v>0</v>
      </c>
      <c r="U100" s="53">
        <f t="shared" si="22"/>
        <v>0</v>
      </c>
      <c r="V100" s="53">
        <f t="shared" si="23"/>
        <v>0</v>
      </c>
      <c r="W100" s="53">
        <f t="shared" si="23"/>
        <v>0</v>
      </c>
      <c r="X100" s="53">
        <f t="shared" si="23"/>
        <v>0</v>
      </c>
      <c r="Y100" s="53">
        <f t="shared" si="23"/>
        <v>0</v>
      </c>
      <c r="Z100" s="53">
        <f t="shared" si="23"/>
        <v>0</v>
      </c>
      <c r="AA100" s="53">
        <f t="shared" si="23"/>
        <v>0</v>
      </c>
      <c r="AB100" s="53">
        <f t="shared" si="23"/>
        <v>0</v>
      </c>
      <c r="AC100" s="53">
        <f t="shared" si="23"/>
        <v>0</v>
      </c>
      <c r="AD100" s="53">
        <f t="shared" si="23"/>
        <v>0</v>
      </c>
      <c r="AE100" s="53">
        <f t="shared" si="23"/>
        <v>0</v>
      </c>
      <c r="AF100" s="53">
        <f t="shared" si="23"/>
        <v>0</v>
      </c>
      <c r="AG100" s="53">
        <f t="shared" si="23"/>
        <v>0</v>
      </c>
      <c r="AH100" s="53">
        <f t="shared" si="23"/>
        <v>0</v>
      </c>
      <c r="AI100" s="53">
        <f t="shared" si="23"/>
        <v>0</v>
      </c>
      <c r="AJ100" s="53">
        <f t="shared" si="23"/>
        <v>0</v>
      </c>
      <c r="AK100" s="53">
        <f>COUNTIF(F100:AJ100,1)</f>
        <v>0</v>
      </c>
    </row>
    <row r="101" spans="5:37" ht="13.5" hidden="1" customHeight="1">
      <c r="E101" s="139" t="s">
        <v>63</v>
      </c>
      <c r="F101" s="53">
        <f t="shared" si="22"/>
        <v>0</v>
      </c>
      <c r="G101" s="53">
        <f t="shared" si="22"/>
        <v>0</v>
      </c>
      <c r="H101" s="53">
        <f t="shared" si="22"/>
        <v>0</v>
      </c>
      <c r="I101" s="53">
        <f t="shared" si="22"/>
        <v>0</v>
      </c>
      <c r="J101" s="53">
        <f t="shared" si="22"/>
        <v>0</v>
      </c>
      <c r="K101" s="53">
        <f t="shared" si="22"/>
        <v>0</v>
      </c>
      <c r="L101" s="53">
        <f t="shared" si="22"/>
        <v>0</v>
      </c>
      <c r="M101" s="53">
        <f t="shared" si="22"/>
        <v>0</v>
      </c>
      <c r="N101" s="53">
        <f t="shared" si="22"/>
        <v>0</v>
      </c>
      <c r="O101" s="53">
        <f t="shared" si="22"/>
        <v>0</v>
      </c>
      <c r="P101" s="53">
        <f t="shared" si="22"/>
        <v>0</v>
      </c>
      <c r="Q101" s="53">
        <f t="shared" si="22"/>
        <v>0</v>
      </c>
      <c r="R101" s="53">
        <f t="shared" si="22"/>
        <v>0</v>
      </c>
      <c r="S101" s="53">
        <f t="shared" si="22"/>
        <v>0</v>
      </c>
      <c r="T101" s="53">
        <f t="shared" si="22"/>
        <v>0</v>
      </c>
      <c r="U101" s="53">
        <f t="shared" si="22"/>
        <v>0</v>
      </c>
      <c r="V101" s="53">
        <f t="shared" si="23"/>
        <v>0</v>
      </c>
      <c r="W101" s="53">
        <f t="shared" si="23"/>
        <v>0</v>
      </c>
      <c r="X101" s="53">
        <f t="shared" si="23"/>
        <v>0</v>
      </c>
      <c r="Y101" s="53">
        <f t="shared" si="23"/>
        <v>0</v>
      </c>
      <c r="Z101" s="53">
        <f t="shared" si="23"/>
        <v>0</v>
      </c>
      <c r="AA101" s="53">
        <f t="shared" si="23"/>
        <v>0</v>
      </c>
      <c r="AB101" s="53">
        <f t="shared" si="23"/>
        <v>0</v>
      </c>
      <c r="AC101" s="53">
        <f t="shared" si="23"/>
        <v>0</v>
      </c>
      <c r="AD101" s="53">
        <f t="shared" si="23"/>
        <v>0</v>
      </c>
      <c r="AE101" s="53">
        <f t="shared" si="23"/>
        <v>0</v>
      </c>
      <c r="AF101" s="53">
        <f t="shared" si="23"/>
        <v>0</v>
      </c>
      <c r="AG101" s="53">
        <f t="shared" si="23"/>
        <v>0</v>
      </c>
      <c r="AH101" s="53">
        <f t="shared" si="23"/>
        <v>0</v>
      </c>
      <c r="AI101" s="53">
        <f t="shared" si="23"/>
        <v>0</v>
      </c>
      <c r="AJ101" s="53">
        <f t="shared" si="23"/>
        <v>0</v>
      </c>
      <c r="AK101" s="53">
        <f>COUNTIF(F101:AJ101,1)</f>
        <v>0</v>
      </c>
    </row>
    <row r="102" spans="5:37" ht="13.5" hidden="1" customHeight="1">
      <c r="E102" s="139" t="s">
        <v>64</v>
      </c>
      <c r="F102" s="53">
        <f t="shared" si="22"/>
        <v>0</v>
      </c>
      <c r="G102" s="53">
        <f t="shared" si="22"/>
        <v>0</v>
      </c>
      <c r="H102" s="53">
        <f t="shared" si="22"/>
        <v>0</v>
      </c>
      <c r="I102" s="53">
        <f t="shared" si="22"/>
        <v>0</v>
      </c>
      <c r="J102" s="53">
        <f t="shared" si="22"/>
        <v>0</v>
      </c>
      <c r="K102" s="53">
        <f t="shared" si="22"/>
        <v>0</v>
      </c>
      <c r="L102" s="53">
        <f t="shared" si="22"/>
        <v>0</v>
      </c>
      <c r="M102" s="53">
        <f t="shared" si="22"/>
        <v>0</v>
      </c>
      <c r="N102" s="53">
        <f t="shared" si="22"/>
        <v>0</v>
      </c>
      <c r="O102" s="53">
        <f t="shared" si="22"/>
        <v>0</v>
      </c>
      <c r="P102" s="53">
        <f t="shared" si="22"/>
        <v>0</v>
      </c>
      <c r="Q102" s="53">
        <f t="shared" si="22"/>
        <v>0</v>
      </c>
      <c r="R102" s="53">
        <f t="shared" si="22"/>
        <v>0</v>
      </c>
      <c r="S102" s="53">
        <f t="shared" si="22"/>
        <v>0</v>
      </c>
      <c r="T102" s="53">
        <f t="shared" si="22"/>
        <v>0</v>
      </c>
      <c r="U102" s="53">
        <f t="shared" si="22"/>
        <v>0</v>
      </c>
      <c r="V102" s="53">
        <f t="shared" si="23"/>
        <v>0</v>
      </c>
      <c r="W102" s="53">
        <f t="shared" si="23"/>
        <v>0</v>
      </c>
      <c r="X102" s="53">
        <f t="shared" si="23"/>
        <v>0</v>
      </c>
      <c r="Y102" s="53">
        <f t="shared" si="23"/>
        <v>0</v>
      </c>
      <c r="Z102" s="53">
        <f t="shared" si="23"/>
        <v>0</v>
      </c>
      <c r="AA102" s="53">
        <f t="shared" si="23"/>
        <v>0</v>
      </c>
      <c r="AB102" s="53">
        <f t="shared" si="23"/>
        <v>0</v>
      </c>
      <c r="AC102" s="53">
        <f t="shared" si="23"/>
        <v>0</v>
      </c>
      <c r="AD102" s="53">
        <f t="shared" si="23"/>
        <v>0</v>
      </c>
      <c r="AE102" s="53">
        <f t="shared" si="23"/>
        <v>0</v>
      </c>
      <c r="AF102" s="53">
        <f t="shared" si="23"/>
        <v>0</v>
      </c>
      <c r="AG102" s="53">
        <f t="shared" si="23"/>
        <v>0</v>
      </c>
      <c r="AH102" s="53">
        <f t="shared" si="23"/>
        <v>0</v>
      </c>
      <c r="AI102" s="53">
        <f t="shared" si="23"/>
        <v>0</v>
      </c>
      <c r="AJ102" s="53">
        <f t="shared" si="23"/>
        <v>0</v>
      </c>
      <c r="AK102" s="53">
        <f>COUNTIF(F102:AJ102,1)</f>
        <v>0</v>
      </c>
    </row>
    <row r="103" spans="5:37" ht="13.5" hidden="1" customHeight="1">
      <c r="E103" s="139" t="s">
        <v>65</v>
      </c>
      <c r="F103" s="53">
        <f t="shared" si="22"/>
        <v>0</v>
      </c>
      <c r="G103" s="53">
        <f t="shared" si="22"/>
        <v>0</v>
      </c>
      <c r="H103" s="53">
        <f t="shared" si="22"/>
        <v>0</v>
      </c>
      <c r="I103" s="53">
        <f t="shared" si="22"/>
        <v>0</v>
      </c>
      <c r="J103" s="53">
        <f t="shared" si="22"/>
        <v>0</v>
      </c>
      <c r="K103" s="53">
        <f t="shared" si="22"/>
        <v>0</v>
      </c>
      <c r="L103" s="53">
        <f t="shared" si="22"/>
        <v>0</v>
      </c>
      <c r="M103" s="53">
        <f t="shared" si="22"/>
        <v>0</v>
      </c>
      <c r="N103" s="53">
        <f t="shared" si="22"/>
        <v>0</v>
      </c>
      <c r="O103" s="53">
        <f t="shared" si="22"/>
        <v>0</v>
      </c>
      <c r="P103" s="53">
        <f t="shared" si="22"/>
        <v>0</v>
      </c>
      <c r="Q103" s="53">
        <f t="shared" si="22"/>
        <v>0</v>
      </c>
      <c r="R103" s="53">
        <f t="shared" si="22"/>
        <v>0</v>
      </c>
      <c r="S103" s="53">
        <f t="shared" si="22"/>
        <v>0</v>
      </c>
      <c r="T103" s="53">
        <f t="shared" si="22"/>
        <v>0</v>
      </c>
      <c r="U103" s="53">
        <f t="shared" si="22"/>
        <v>0</v>
      </c>
      <c r="V103" s="53">
        <f t="shared" si="23"/>
        <v>0</v>
      </c>
      <c r="W103" s="53">
        <f t="shared" si="23"/>
        <v>0</v>
      </c>
      <c r="X103" s="53">
        <f t="shared" si="23"/>
        <v>0</v>
      </c>
      <c r="Y103" s="53">
        <f t="shared" si="23"/>
        <v>0</v>
      </c>
      <c r="Z103" s="53">
        <f t="shared" si="23"/>
        <v>0</v>
      </c>
      <c r="AA103" s="53">
        <f t="shared" si="23"/>
        <v>0</v>
      </c>
      <c r="AB103" s="53">
        <f t="shared" si="23"/>
        <v>0</v>
      </c>
      <c r="AC103" s="53">
        <f t="shared" si="23"/>
        <v>0</v>
      </c>
      <c r="AD103" s="53">
        <f t="shared" si="23"/>
        <v>0</v>
      </c>
      <c r="AE103" s="53">
        <f t="shared" si="23"/>
        <v>0</v>
      </c>
      <c r="AF103" s="53">
        <f t="shared" si="23"/>
        <v>0</v>
      </c>
      <c r="AG103" s="53">
        <f t="shared" si="23"/>
        <v>0</v>
      </c>
      <c r="AH103" s="53">
        <f t="shared" si="23"/>
        <v>0</v>
      </c>
      <c r="AI103" s="53">
        <f t="shared" si="23"/>
        <v>0</v>
      </c>
      <c r="AJ103" s="53">
        <f t="shared" si="23"/>
        <v>0</v>
      </c>
      <c r="AK103" s="53">
        <f>COUNTIF(F103:AJ103,1)</f>
        <v>0</v>
      </c>
    </row>
    <row r="104" spans="5:37" ht="13.5" hidden="1" customHeight="1">
      <c r="E104" s="139" t="s">
        <v>66</v>
      </c>
      <c r="F104" s="53">
        <f t="shared" si="22"/>
        <v>0</v>
      </c>
      <c r="G104" s="53">
        <f t="shared" si="22"/>
        <v>0</v>
      </c>
      <c r="H104" s="53">
        <f t="shared" si="22"/>
        <v>0</v>
      </c>
      <c r="I104" s="53">
        <f t="shared" si="22"/>
        <v>0</v>
      </c>
      <c r="J104" s="53">
        <f t="shared" si="22"/>
        <v>0</v>
      </c>
      <c r="K104" s="53">
        <f t="shared" si="22"/>
        <v>0</v>
      </c>
      <c r="L104" s="53">
        <f t="shared" si="22"/>
        <v>0</v>
      </c>
      <c r="M104" s="53">
        <f t="shared" si="22"/>
        <v>0</v>
      </c>
      <c r="N104" s="53">
        <f t="shared" si="22"/>
        <v>0</v>
      </c>
      <c r="O104" s="53">
        <f t="shared" si="22"/>
        <v>0</v>
      </c>
      <c r="P104" s="53">
        <f t="shared" si="22"/>
        <v>0</v>
      </c>
      <c r="Q104" s="53">
        <f t="shared" si="22"/>
        <v>0</v>
      </c>
      <c r="R104" s="53">
        <f t="shared" si="22"/>
        <v>0</v>
      </c>
      <c r="S104" s="53">
        <f t="shared" si="22"/>
        <v>0</v>
      </c>
      <c r="T104" s="53">
        <f t="shared" si="22"/>
        <v>0</v>
      </c>
      <c r="U104" s="53">
        <f t="shared" si="22"/>
        <v>0</v>
      </c>
      <c r="V104" s="53">
        <f t="shared" si="23"/>
        <v>0</v>
      </c>
      <c r="W104" s="53">
        <f t="shared" si="23"/>
        <v>0</v>
      </c>
      <c r="X104" s="53">
        <f t="shared" si="23"/>
        <v>0</v>
      </c>
      <c r="Y104" s="53">
        <f t="shared" si="23"/>
        <v>0</v>
      </c>
      <c r="Z104" s="53">
        <f t="shared" si="23"/>
        <v>0</v>
      </c>
      <c r="AA104" s="53">
        <f t="shared" si="23"/>
        <v>0</v>
      </c>
      <c r="AB104" s="53">
        <f t="shared" si="23"/>
        <v>0</v>
      </c>
      <c r="AC104" s="53">
        <f t="shared" si="23"/>
        <v>0</v>
      </c>
      <c r="AD104" s="53">
        <f t="shared" si="23"/>
        <v>0</v>
      </c>
      <c r="AE104" s="53">
        <f t="shared" si="23"/>
        <v>0</v>
      </c>
      <c r="AF104" s="53">
        <f t="shared" si="23"/>
        <v>0</v>
      </c>
      <c r="AG104" s="53">
        <f t="shared" si="23"/>
        <v>0</v>
      </c>
      <c r="AH104" s="53">
        <f t="shared" si="23"/>
        <v>0</v>
      </c>
      <c r="AI104" s="53">
        <f t="shared" si="23"/>
        <v>0</v>
      </c>
      <c r="AJ104" s="53">
        <f t="shared" si="23"/>
        <v>0</v>
      </c>
      <c r="AK104" s="53">
        <f t="shared" si="24"/>
        <v>0</v>
      </c>
    </row>
    <row r="105" spans="5:37" ht="13.5" hidden="1" customHeight="1">
      <c r="E105" s="139" t="s">
        <v>67</v>
      </c>
      <c r="F105" s="53">
        <f t="shared" si="22"/>
        <v>0</v>
      </c>
      <c r="G105" s="53">
        <f t="shared" si="22"/>
        <v>0</v>
      </c>
      <c r="H105" s="53">
        <f t="shared" si="22"/>
        <v>0</v>
      </c>
      <c r="I105" s="53">
        <f t="shared" si="22"/>
        <v>0</v>
      </c>
      <c r="J105" s="53">
        <f t="shared" si="22"/>
        <v>0</v>
      </c>
      <c r="K105" s="53">
        <f t="shared" si="22"/>
        <v>0</v>
      </c>
      <c r="L105" s="53">
        <f t="shared" si="22"/>
        <v>0</v>
      </c>
      <c r="M105" s="53">
        <f t="shared" si="22"/>
        <v>0</v>
      </c>
      <c r="N105" s="53">
        <f t="shared" si="22"/>
        <v>0</v>
      </c>
      <c r="O105" s="53">
        <f t="shared" si="22"/>
        <v>0</v>
      </c>
      <c r="P105" s="53">
        <f t="shared" si="22"/>
        <v>0</v>
      </c>
      <c r="Q105" s="53">
        <f t="shared" si="22"/>
        <v>0</v>
      </c>
      <c r="R105" s="53">
        <f t="shared" si="22"/>
        <v>0</v>
      </c>
      <c r="S105" s="53">
        <f t="shared" si="22"/>
        <v>0</v>
      </c>
      <c r="T105" s="53">
        <f t="shared" si="22"/>
        <v>0</v>
      </c>
      <c r="U105" s="53">
        <f t="shared" si="22"/>
        <v>0</v>
      </c>
      <c r="V105" s="53">
        <f t="shared" si="23"/>
        <v>0</v>
      </c>
      <c r="W105" s="53">
        <f t="shared" si="23"/>
        <v>0</v>
      </c>
      <c r="X105" s="53">
        <f t="shared" si="23"/>
        <v>0</v>
      </c>
      <c r="Y105" s="53">
        <f t="shared" si="23"/>
        <v>0</v>
      </c>
      <c r="Z105" s="53">
        <f t="shared" si="23"/>
        <v>0</v>
      </c>
      <c r="AA105" s="53">
        <f t="shared" si="23"/>
        <v>0</v>
      </c>
      <c r="AB105" s="53">
        <f t="shared" si="23"/>
        <v>0</v>
      </c>
      <c r="AC105" s="53">
        <f t="shared" si="23"/>
        <v>0</v>
      </c>
      <c r="AD105" s="53">
        <f t="shared" si="23"/>
        <v>0</v>
      </c>
      <c r="AE105" s="53">
        <f t="shared" si="23"/>
        <v>0</v>
      </c>
      <c r="AF105" s="53">
        <f t="shared" si="23"/>
        <v>0</v>
      </c>
      <c r="AG105" s="53">
        <f t="shared" si="23"/>
        <v>0</v>
      </c>
      <c r="AH105" s="53">
        <f t="shared" si="23"/>
        <v>0</v>
      </c>
      <c r="AI105" s="53">
        <f t="shared" si="23"/>
        <v>0</v>
      </c>
      <c r="AJ105" s="53">
        <f t="shared" si="23"/>
        <v>0</v>
      </c>
      <c r="AK105" s="53">
        <f t="shared" si="24"/>
        <v>0</v>
      </c>
    </row>
    <row r="106" spans="5:37" ht="13.5" hidden="1" customHeight="1">
      <c r="E106" s="139" t="s">
        <v>68</v>
      </c>
      <c r="F106" s="53">
        <f t="shared" si="22"/>
        <v>0</v>
      </c>
      <c r="G106" s="53">
        <f t="shared" si="22"/>
        <v>0</v>
      </c>
      <c r="H106" s="53">
        <f t="shared" si="22"/>
        <v>0</v>
      </c>
      <c r="I106" s="53">
        <f t="shared" si="22"/>
        <v>0</v>
      </c>
      <c r="J106" s="53">
        <f t="shared" si="22"/>
        <v>0</v>
      </c>
      <c r="K106" s="53">
        <f t="shared" si="22"/>
        <v>0</v>
      </c>
      <c r="L106" s="53">
        <f t="shared" si="22"/>
        <v>0</v>
      </c>
      <c r="M106" s="53">
        <f t="shared" si="22"/>
        <v>0</v>
      </c>
      <c r="N106" s="53">
        <f t="shared" si="22"/>
        <v>0</v>
      </c>
      <c r="O106" s="53">
        <f t="shared" si="22"/>
        <v>0</v>
      </c>
      <c r="P106" s="53">
        <f t="shared" si="22"/>
        <v>0</v>
      </c>
      <c r="Q106" s="53">
        <f t="shared" si="22"/>
        <v>0</v>
      </c>
      <c r="R106" s="53">
        <f t="shared" si="22"/>
        <v>0</v>
      </c>
      <c r="S106" s="53">
        <f t="shared" si="22"/>
        <v>0</v>
      </c>
      <c r="T106" s="53">
        <f t="shared" si="22"/>
        <v>0</v>
      </c>
      <c r="U106" s="53">
        <f t="shared" ref="U106:AJ106" si="25">IF(COUNTIF(V$11:V$30,$E106)=0,0,1)</f>
        <v>0</v>
      </c>
      <c r="V106" s="53">
        <f t="shared" si="25"/>
        <v>0</v>
      </c>
      <c r="W106" s="53">
        <f t="shared" si="25"/>
        <v>0</v>
      </c>
      <c r="X106" s="53">
        <f t="shared" si="25"/>
        <v>0</v>
      </c>
      <c r="Y106" s="53">
        <f t="shared" si="25"/>
        <v>0</v>
      </c>
      <c r="Z106" s="53">
        <f t="shared" si="25"/>
        <v>0</v>
      </c>
      <c r="AA106" s="53">
        <f t="shared" si="25"/>
        <v>0</v>
      </c>
      <c r="AB106" s="53">
        <f t="shared" si="25"/>
        <v>0</v>
      </c>
      <c r="AC106" s="53">
        <f t="shared" si="25"/>
        <v>0</v>
      </c>
      <c r="AD106" s="53">
        <f t="shared" si="25"/>
        <v>0</v>
      </c>
      <c r="AE106" s="53">
        <f t="shared" si="25"/>
        <v>0</v>
      </c>
      <c r="AF106" s="53">
        <f t="shared" si="25"/>
        <v>0</v>
      </c>
      <c r="AG106" s="53">
        <f t="shared" si="25"/>
        <v>0</v>
      </c>
      <c r="AH106" s="53">
        <f t="shared" si="25"/>
        <v>0</v>
      </c>
      <c r="AI106" s="53">
        <f t="shared" si="25"/>
        <v>0</v>
      </c>
      <c r="AJ106" s="53">
        <f t="shared" si="25"/>
        <v>0</v>
      </c>
      <c r="AK106" s="53">
        <f t="shared" si="24"/>
        <v>0</v>
      </c>
    </row>
    <row r="107" spans="5:37" ht="13.5" customHeight="1"/>
  </sheetData>
  <sheetProtection formatCells="0"/>
  <mergeCells count="478">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F49:BF50"/>
    <mergeCell ref="AS51:AS52"/>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D57:BD58"/>
    <mergeCell ref="BE57:BE58"/>
    <mergeCell ref="BF57:BF58"/>
    <mergeCell ref="AZ57:AZ58"/>
    <mergeCell ref="BA57:BA58"/>
    <mergeCell ref="BB57:BB58"/>
    <mergeCell ref="BC57:BC58"/>
    <mergeCell ref="BA55:BA56"/>
    <mergeCell ref="BB55:BB56"/>
    <mergeCell ref="BC55:BC56"/>
    <mergeCell ref="BD55:BD56"/>
    <mergeCell ref="BE55:BE56"/>
    <mergeCell ref="BF55:BF56"/>
    <mergeCell ref="BA53:BA54"/>
    <mergeCell ref="BB53:BB54"/>
    <mergeCell ref="BC53:BC54"/>
    <mergeCell ref="BD53:BD54"/>
    <mergeCell ref="BE53:BE54"/>
    <mergeCell ref="BF53:BF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F51:BF52"/>
    <mergeCell ref="AR63:AT63"/>
    <mergeCell ref="AR55:AT56"/>
    <mergeCell ref="AU55:AU56"/>
    <mergeCell ref="AV55:AV56"/>
    <mergeCell ref="AW55:AW56"/>
    <mergeCell ref="AX55:AX56"/>
    <mergeCell ref="AY55:AY56"/>
    <mergeCell ref="AZ55:AZ56"/>
    <mergeCell ref="AZ53:AZ54"/>
    <mergeCell ref="AR62:AT62"/>
  </mergeCells>
  <phoneticPr fontId="1"/>
  <conditionalFormatting sqref="B11:B30 E11:AJ30 F37:AJ49">
    <cfRule type="containsBlanks" dxfId="74" priority="22" stopIfTrue="1">
      <formula>LEN(TRIM(B11))=0</formula>
    </cfRule>
  </conditionalFormatting>
  <conditionalFormatting sqref="G33:AJ33">
    <cfRule type="containsBlanks" dxfId="73" priority="21" stopIfTrue="1">
      <formula>LEN(TRIM(G33))=0</formula>
    </cfRule>
  </conditionalFormatting>
  <conditionalFormatting sqref="G53:V53">
    <cfRule type="containsBlanks" dxfId="72" priority="20" stopIfTrue="1">
      <formula>LEN(TRIM(G53))=0</formula>
    </cfRule>
  </conditionalFormatting>
  <conditionalFormatting sqref="G36:AJ36 G7:AJ10">
    <cfRule type="expression" dxfId="71" priority="18" stopIfTrue="1">
      <formula>WEEKDAY(G7,1)=1</formula>
    </cfRule>
    <cfRule type="expression" dxfId="70" priority="19" stopIfTrue="1">
      <formula>WEEKDAY(G7,1)=7</formula>
    </cfRule>
  </conditionalFormatting>
  <conditionalFormatting sqref="AE5 AM5">
    <cfRule type="containsBlanks" dxfId="69" priority="17" stopIfTrue="1">
      <formula>LEN(TRIM(AE5))=0</formula>
    </cfRule>
  </conditionalFormatting>
  <conditionalFormatting sqref="AW1:AW2">
    <cfRule type="containsBlanks" dxfId="68" priority="15" stopIfTrue="1">
      <formula>LEN(TRIM(AW1))=0</formula>
    </cfRule>
  </conditionalFormatting>
  <conditionalFormatting sqref="BE3:BF3 BE5:BF5">
    <cfRule type="containsBlanks" dxfId="67" priority="4">
      <formula>LEN(TRIM(BE3))=0</formula>
    </cfRule>
  </conditionalFormatting>
  <conditionalFormatting sqref="AS9:AS54 AU9:AU54">
    <cfRule type="containsBlanks" dxfId="66" priority="3">
      <formula>LEN(TRIM(AS9))=0</formula>
    </cfRule>
  </conditionalFormatting>
  <conditionalFormatting sqref="AV9:AV54 AX19:AX48 AZ9:AZ28 BB9:BB28 BD19:BE48 BF9:BF54">
    <cfRule type="containsBlanks" dxfId="65" priority="2">
      <formula>LEN(TRIM(AV9))=0</formula>
    </cfRule>
  </conditionalFormatting>
  <conditionalFormatting sqref="BC19:BC28">
    <cfRule type="containsBlanks" dxfId="2" priority="1" stopIfTrue="1">
      <formula>LEN(TRIM(BC19))=0</formula>
    </cfRule>
  </conditionalFormatting>
  <dataValidations count="5">
    <dataValidation type="list" allowBlank="1" showInputMessage="1" showErrorMessage="1" sqref="WWO983080:WXS983080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76:AK65576 KC65576:LG65576 TY65576:VC65576 ADU65576:AEY65576 ANQ65576:AOU65576 AXM65576:AYQ65576 BHI65576:BIM65576 BRE65576:BSI65576 CBA65576:CCE65576 CKW65576:CMA65576 CUS65576:CVW65576 DEO65576:DFS65576 DOK65576:DPO65576 DYG65576:DZK65576 EIC65576:EJG65576 ERY65576:ETC65576 FBU65576:FCY65576 FLQ65576:FMU65576 FVM65576:FWQ65576 GFI65576:GGM65576 GPE65576:GQI65576 GZA65576:HAE65576 HIW65576:HKA65576 HSS65576:HTW65576 ICO65576:IDS65576 IMK65576:INO65576 IWG65576:IXK65576 JGC65576:JHG65576 JPY65576:JRC65576 JZU65576:KAY65576 KJQ65576:KKU65576 KTM65576:KUQ65576 LDI65576:LEM65576 LNE65576:LOI65576 LXA65576:LYE65576 MGW65576:MIA65576 MQS65576:MRW65576 NAO65576:NBS65576 NKK65576:NLO65576 NUG65576:NVK65576 OEC65576:OFG65576 ONY65576:OPC65576 OXU65576:OYY65576 PHQ65576:PIU65576 PRM65576:PSQ65576 QBI65576:QCM65576 QLE65576:QMI65576 QVA65576:QWE65576 REW65576:RGA65576 ROS65576:RPW65576 RYO65576:RZS65576 SIK65576:SJO65576 SSG65576:STK65576 TCC65576:TDG65576 TLY65576:TNC65576 TVU65576:TWY65576 UFQ65576:UGU65576 UPM65576:UQQ65576 UZI65576:VAM65576 VJE65576:VKI65576 VTA65576:VUE65576 WCW65576:WEA65576 WMS65576:WNW65576 WWO65576:WXS65576 F131112:AK131112 KC131112:LG131112 TY131112:VC131112 ADU131112:AEY131112 ANQ131112:AOU131112 AXM131112:AYQ131112 BHI131112:BIM131112 BRE131112:BSI131112 CBA131112:CCE131112 CKW131112:CMA131112 CUS131112:CVW131112 DEO131112:DFS131112 DOK131112:DPO131112 DYG131112:DZK131112 EIC131112:EJG131112 ERY131112:ETC131112 FBU131112:FCY131112 FLQ131112:FMU131112 FVM131112:FWQ131112 GFI131112:GGM131112 GPE131112:GQI131112 GZA131112:HAE131112 HIW131112:HKA131112 HSS131112:HTW131112 ICO131112:IDS131112 IMK131112:INO131112 IWG131112:IXK131112 JGC131112:JHG131112 JPY131112:JRC131112 JZU131112:KAY131112 KJQ131112:KKU131112 KTM131112:KUQ131112 LDI131112:LEM131112 LNE131112:LOI131112 LXA131112:LYE131112 MGW131112:MIA131112 MQS131112:MRW131112 NAO131112:NBS131112 NKK131112:NLO131112 NUG131112:NVK131112 OEC131112:OFG131112 ONY131112:OPC131112 OXU131112:OYY131112 PHQ131112:PIU131112 PRM131112:PSQ131112 QBI131112:QCM131112 QLE131112:QMI131112 QVA131112:QWE131112 REW131112:RGA131112 ROS131112:RPW131112 RYO131112:RZS131112 SIK131112:SJO131112 SSG131112:STK131112 TCC131112:TDG131112 TLY131112:TNC131112 TVU131112:TWY131112 UFQ131112:UGU131112 UPM131112:UQQ131112 UZI131112:VAM131112 VJE131112:VKI131112 VTA131112:VUE131112 WCW131112:WEA131112 WMS131112:WNW131112 WWO131112:WXS131112 F196648:AK196648 KC196648:LG196648 TY196648:VC196648 ADU196648:AEY196648 ANQ196648:AOU196648 AXM196648:AYQ196648 BHI196648:BIM196648 BRE196648:BSI196648 CBA196648:CCE196648 CKW196648:CMA196648 CUS196648:CVW196648 DEO196648:DFS196648 DOK196648:DPO196648 DYG196648:DZK196648 EIC196648:EJG196648 ERY196648:ETC196648 FBU196648:FCY196648 FLQ196648:FMU196648 FVM196648:FWQ196648 GFI196648:GGM196648 GPE196648:GQI196648 GZA196648:HAE196648 HIW196648:HKA196648 HSS196648:HTW196648 ICO196648:IDS196648 IMK196648:INO196648 IWG196648:IXK196648 JGC196648:JHG196648 JPY196648:JRC196648 JZU196648:KAY196648 KJQ196648:KKU196648 KTM196648:KUQ196648 LDI196648:LEM196648 LNE196648:LOI196648 LXA196648:LYE196648 MGW196648:MIA196648 MQS196648:MRW196648 NAO196648:NBS196648 NKK196648:NLO196648 NUG196648:NVK196648 OEC196648:OFG196648 ONY196648:OPC196648 OXU196648:OYY196648 PHQ196648:PIU196648 PRM196648:PSQ196648 QBI196648:QCM196648 QLE196648:QMI196648 QVA196648:QWE196648 REW196648:RGA196648 ROS196648:RPW196648 RYO196648:RZS196648 SIK196648:SJO196648 SSG196648:STK196648 TCC196648:TDG196648 TLY196648:TNC196648 TVU196648:TWY196648 UFQ196648:UGU196648 UPM196648:UQQ196648 UZI196648:VAM196648 VJE196648:VKI196648 VTA196648:VUE196648 WCW196648:WEA196648 WMS196648:WNW196648 WWO196648:WXS196648 F262184:AK262184 KC262184:LG262184 TY262184:VC262184 ADU262184:AEY262184 ANQ262184:AOU262184 AXM262184:AYQ262184 BHI262184:BIM262184 BRE262184:BSI262184 CBA262184:CCE262184 CKW262184:CMA262184 CUS262184:CVW262184 DEO262184:DFS262184 DOK262184:DPO262184 DYG262184:DZK262184 EIC262184:EJG262184 ERY262184:ETC262184 FBU262184:FCY262184 FLQ262184:FMU262184 FVM262184:FWQ262184 GFI262184:GGM262184 GPE262184:GQI262184 GZA262184:HAE262184 HIW262184:HKA262184 HSS262184:HTW262184 ICO262184:IDS262184 IMK262184:INO262184 IWG262184:IXK262184 JGC262184:JHG262184 JPY262184:JRC262184 JZU262184:KAY262184 KJQ262184:KKU262184 KTM262184:KUQ262184 LDI262184:LEM262184 LNE262184:LOI262184 LXA262184:LYE262184 MGW262184:MIA262184 MQS262184:MRW262184 NAO262184:NBS262184 NKK262184:NLO262184 NUG262184:NVK262184 OEC262184:OFG262184 ONY262184:OPC262184 OXU262184:OYY262184 PHQ262184:PIU262184 PRM262184:PSQ262184 QBI262184:QCM262184 QLE262184:QMI262184 QVA262184:QWE262184 REW262184:RGA262184 ROS262184:RPW262184 RYO262184:RZS262184 SIK262184:SJO262184 SSG262184:STK262184 TCC262184:TDG262184 TLY262184:TNC262184 TVU262184:TWY262184 UFQ262184:UGU262184 UPM262184:UQQ262184 UZI262184:VAM262184 VJE262184:VKI262184 VTA262184:VUE262184 WCW262184:WEA262184 WMS262184:WNW262184 WWO262184:WXS262184 F327720:AK327720 KC327720:LG327720 TY327720:VC327720 ADU327720:AEY327720 ANQ327720:AOU327720 AXM327720:AYQ327720 BHI327720:BIM327720 BRE327720:BSI327720 CBA327720:CCE327720 CKW327720:CMA327720 CUS327720:CVW327720 DEO327720:DFS327720 DOK327720:DPO327720 DYG327720:DZK327720 EIC327720:EJG327720 ERY327720:ETC327720 FBU327720:FCY327720 FLQ327720:FMU327720 FVM327720:FWQ327720 GFI327720:GGM327720 GPE327720:GQI327720 GZA327720:HAE327720 HIW327720:HKA327720 HSS327720:HTW327720 ICO327720:IDS327720 IMK327720:INO327720 IWG327720:IXK327720 JGC327720:JHG327720 JPY327720:JRC327720 JZU327720:KAY327720 KJQ327720:KKU327720 KTM327720:KUQ327720 LDI327720:LEM327720 LNE327720:LOI327720 LXA327720:LYE327720 MGW327720:MIA327720 MQS327720:MRW327720 NAO327720:NBS327720 NKK327720:NLO327720 NUG327720:NVK327720 OEC327720:OFG327720 ONY327720:OPC327720 OXU327720:OYY327720 PHQ327720:PIU327720 PRM327720:PSQ327720 QBI327720:QCM327720 QLE327720:QMI327720 QVA327720:QWE327720 REW327720:RGA327720 ROS327720:RPW327720 RYO327720:RZS327720 SIK327720:SJO327720 SSG327720:STK327720 TCC327720:TDG327720 TLY327720:TNC327720 TVU327720:TWY327720 UFQ327720:UGU327720 UPM327720:UQQ327720 UZI327720:VAM327720 VJE327720:VKI327720 VTA327720:VUE327720 WCW327720:WEA327720 WMS327720:WNW327720 WWO327720:WXS327720 F393256:AK393256 KC393256:LG393256 TY393256:VC393256 ADU393256:AEY393256 ANQ393256:AOU393256 AXM393256:AYQ393256 BHI393256:BIM393256 BRE393256:BSI393256 CBA393256:CCE393256 CKW393256:CMA393256 CUS393256:CVW393256 DEO393256:DFS393256 DOK393256:DPO393256 DYG393256:DZK393256 EIC393256:EJG393256 ERY393256:ETC393256 FBU393256:FCY393256 FLQ393256:FMU393256 FVM393256:FWQ393256 GFI393256:GGM393256 GPE393256:GQI393256 GZA393256:HAE393256 HIW393256:HKA393256 HSS393256:HTW393256 ICO393256:IDS393256 IMK393256:INO393256 IWG393256:IXK393256 JGC393256:JHG393256 JPY393256:JRC393256 JZU393256:KAY393256 KJQ393256:KKU393256 KTM393256:KUQ393256 LDI393256:LEM393256 LNE393256:LOI393256 LXA393256:LYE393256 MGW393256:MIA393256 MQS393256:MRW393256 NAO393256:NBS393256 NKK393256:NLO393256 NUG393256:NVK393256 OEC393256:OFG393256 ONY393256:OPC393256 OXU393256:OYY393256 PHQ393256:PIU393256 PRM393256:PSQ393256 QBI393256:QCM393256 QLE393256:QMI393256 QVA393256:QWE393256 REW393256:RGA393256 ROS393256:RPW393256 RYO393256:RZS393256 SIK393256:SJO393256 SSG393256:STK393256 TCC393256:TDG393256 TLY393256:TNC393256 TVU393256:TWY393256 UFQ393256:UGU393256 UPM393256:UQQ393256 UZI393256:VAM393256 VJE393256:VKI393256 VTA393256:VUE393256 WCW393256:WEA393256 WMS393256:WNW393256 WWO393256:WXS393256 F458792:AK458792 KC458792:LG458792 TY458792:VC458792 ADU458792:AEY458792 ANQ458792:AOU458792 AXM458792:AYQ458792 BHI458792:BIM458792 BRE458792:BSI458792 CBA458792:CCE458792 CKW458792:CMA458792 CUS458792:CVW458792 DEO458792:DFS458792 DOK458792:DPO458792 DYG458792:DZK458792 EIC458792:EJG458792 ERY458792:ETC458792 FBU458792:FCY458792 FLQ458792:FMU458792 FVM458792:FWQ458792 GFI458792:GGM458792 GPE458792:GQI458792 GZA458792:HAE458792 HIW458792:HKA458792 HSS458792:HTW458792 ICO458792:IDS458792 IMK458792:INO458792 IWG458792:IXK458792 JGC458792:JHG458792 JPY458792:JRC458792 JZU458792:KAY458792 KJQ458792:KKU458792 KTM458792:KUQ458792 LDI458792:LEM458792 LNE458792:LOI458792 LXA458792:LYE458792 MGW458792:MIA458792 MQS458792:MRW458792 NAO458792:NBS458792 NKK458792:NLO458792 NUG458792:NVK458792 OEC458792:OFG458792 ONY458792:OPC458792 OXU458792:OYY458792 PHQ458792:PIU458792 PRM458792:PSQ458792 QBI458792:QCM458792 QLE458792:QMI458792 QVA458792:QWE458792 REW458792:RGA458792 ROS458792:RPW458792 RYO458792:RZS458792 SIK458792:SJO458792 SSG458792:STK458792 TCC458792:TDG458792 TLY458792:TNC458792 TVU458792:TWY458792 UFQ458792:UGU458792 UPM458792:UQQ458792 UZI458792:VAM458792 VJE458792:VKI458792 VTA458792:VUE458792 WCW458792:WEA458792 WMS458792:WNW458792 WWO458792:WXS458792 F524328:AK524328 KC524328:LG524328 TY524328:VC524328 ADU524328:AEY524328 ANQ524328:AOU524328 AXM524328:AYQ524328 BHI524328:BIM524328 BRE524328:BSI524328 CBA524328:CCE524328 CKW524328:CMA524328 CUS524328:CVW524328 DEO524328:DFS524328 DOK524328:DPO524328 DYG524328:DZK524328 EIC524328:EJG524328 ERY524328:ETC524328 FBU524328:FCY524328 FLQ524328:FMU524328 FVM524328:FWQ524328 GFI524328:GGM524328 GPE524328:GQI524328 GZA524328:HAE524328 HIW524328:HKA524328 HSS524328:HTW524328 ICO524328:IDS524328 IMK524328:INO524328 IWG524328:IXK524328 JGC524328:JHG524328 JPY524328:JRC524328 JZU524328:KAY524328 KJQ524328:KKU524328 KTM524328:KUQ524328 LDI524328:LEM524328 LNE524328:LOI524328 LXA524328:LYE524328 MGW524328:MIA524328 MQS524328:MRW524328 NAO524328:NBS524328 NKK524328:NLO524328 NUG524328:NVK524328 OEC524328:OFG524328 ONY524328:OPC524328 OXU524328:OYY524328 PHQ524328:PIU524328 PRM524328:PSQ524328 QBI524328:QCM524328 QLE524328:QMI524328 QVA524328:QWE524328 REW524328:RGA524328 ROS524328:RPW524328 RYO524328:RZS524328 SIK524328:SJO524328 SSG524328:STK524328 TCC524328:TDG524328 TLY524328:TNC524328 TVU524328:TWY524328 UFQ524328:UGU524328 UPM524328:UQQ524328 UZI524328:VAM524328 VJE524328:VKI524328 VTA524328:VUE524328 WCW524328:WEA524328 WMS524328:WNW524328 WWO524328:WXS524328 F589864:AK589864 KC589864:LG589864 TY589864:VC589864 ADU589864:AEY589864 ANQ589864:AOU589864 AXM589864:AYQ589864 BHI589864:BIM589864 BRE589864:BSI589864 CBA589864:CCE589864 CKW589864:CMA589864 CUS589864:CVW589864 DEO589864:DFS589864 DOK589864:DPO589864 DYG589864:DZK589864 EIC589864:EJG589864 ERY589864:ETC589864 FBU589864:FCY589864 FLQ589864:FMU589864 FVM589864:FWQ589864 GFI589864:GGM589864 GPE589864:GQI589864 GZA589864:HAE589864 HIW589864:HKA589864 HSS589864:HTW589864 ICO589864:IDS589864 IMK589864:INO589864 IWG589864:IXK589864 JGC589864:JHG589864 JPY589864:JRC589864 JZU589864:KAY589864 KJQ589864:KKU589864 KTM589864:KUQ589864 LDI589864:LEM589864 LNE589864:LOI589864 LXA589864:LYE589864 MGW589864:MIA589864 MQS589864:MRW589864 NAO589864:NBS589864 NKK589864:NLO589864 NUG589864:NVK589864 OEC589864:OFG589864 ONY589864:OPC589864 OXU589864:OYY589864 PHQ589864:PIU589864 PRM589864:PSQ589864 QBI589864:QCM589864 QLE589864:QMI589864 QVA589864:QWE589864 REW589864:RGA589864 ROS589864:RPW589864 RYO589864:RZS589864 SIK589864:SJO589864 SSG589864:STK589864 TCC589864:TDG589864 TLY589864:TNC589864 TVU589864:TWY589864 UFQ589864:UGU589864 UPM589864:UQQ589864 UZI589864:VAM589864 VJE589864:VKI589864 VTA589864:VUE589864 WCW589864:WEA589864 WMS589864:WNW589864 WWO589864:WXS589864 F655400:AK655400 KC655400:LG655400 TY655400:VC655400 ADU655400:AEY655400 ANQ655400:AOU655400 AXM655400:AYQ655400 BHI655400:BIM655400 BRE655400:BSI655400 CBA655400:CCE655400 CKW655400:CMA655400 CUS655400:CVW655400 DEO655400:DFS655400 DOK655400:DPO655400 DYG655400:DZK655400 EIC655400:EJG655400 ERY655400:ETC655400 FBU655400:FCY655400 FLQ655400:FMU655400 FVM655400:FWQ655400 GFI655400:GGM655400 GPE655400:GQI655400 GZA655400:HAE655400 HIW655400:HKA655400 HSS655400:HTW655400 ICO655400:IDS655400 IMK655400:INO655400 IWG655400:IXK655400 JGC655400:JHG655400 JPY655400:JRC655400 JZU655400:KAY655400 KJQ655400:KKU655400 KTM655400:KUQ655400 LDI655400:LEM655400 LNE655400:LOI655400 LXA655400:LYE655400 MGW655400:MIA655400 MQS655400:MRW655400 NAO655400:NBS655400 NKK655400:NLO655400 NUG655400:NVK655400 OEC655400:OFG655400 ONY655400:OPC655400 OXU655400:OYY655400 PHQ655400:PIU655400 PRM655400:PSQ655400 QBI655400:QCM655400 QLE655400:QMI655400 QVA655400:QWE655400 REW655400:RGA655400 ROS655400:RPW655400 RYO655400:RZS655400 SIK655400:SJO655400 SSG655400:STK655400 TCC655400:TDG655400 TLY655400:TNC655400 TVU655400:TWY655400 UFQ655400:UGU655400 UPM655400:UQQ655400 UZI655400:VAM655400 VJE655400:VKI655400 VTA655400:VUE655400 WCW655400:WEA655400 WMS655400:WNW655400 WWO655400:WXS655400 F720936:AK720936 KC720936:LG720936 TY720936:VC720936 ADU720936:AEY720936 ANQ720936:AOU720936 AXM720936:AYQ720936 BHI720936:BIM720936 BRE720936:BSI720936 CBA720936:CCE720936 CKW720936:CMA720936 CUS720936:CVW720936 DEO720936:DFS720936 DOK720936:DPO720936 DYG720936:DZK720936 EIC720936:EJG720936 ERY720936:ETC720936 FBU720936:FCY720936 FLQ720936:FMU720936 FVM720936:FWQ720936 GFI720936:GGM720936 GPE720936:GQI720936 GZA720936:HAE720936 HIW720936:HKA720936 HSS720936:HTW720936 ICO720936:IDS720936 IMK720936:INO720936 IWG720936:IXK720936 JGC720936:JHG720936 JPY720936:JRC720936 JZU720936:KAY720936 KJQ720936:KKU720936 KTM720936:KUQ720936 LDI720936:LEM720936 LNE720936:LOI720936 LXA720936:LYE720936 MGW720936:MIA720936 MQS720936:MRW720936 NAO720936:NBS720936 NKK720936:NLO720936 NUG720936:NVK720936 OEC720936:OFG720936 ONY720936:OPC720936 OXU720936:OYY720936 PHQ720936:PIU720936 PRM720936:PSQ720936 QBI720936:QCM720936 QLE720936:QMI720936 QVA720936:QWE720936 REW720936:RGA720936 ROS720936:RPW720936 RYO720936:RZS720936 SIK720936:SJO720936 SSG720936:STK720936 TCC720936:TDG720936 TLY720936:TNC720936 TVU720936:TWY720936 UFQ720936:UGU720936 UPM720936:UQQ720936 UZI720936:VAM720936 VJE720936:VKI720936 VTA720936:VUE720936 WCW720936:WEA720936 WMS720936:WNW720936 WWO720936:WXS720936 F786472:AK786472 KC786472:LG786472 TY786472:VC786472 ADU786472:AEY786472 ANQ786472:AOU786472 AXM786472:AYQ786472 BHI786472:BIM786472 BRE786472:BSI786472 CBA786472:CCE786472 CKW786472:CMA786472 CUS786472:CVW786472 DEO786472:DFS786472 DOK786472:DPO786472 DYG786472:DZK786472 EIC786472:EJG786472 ERY786472:ETC786472 FBU786472:FCY786472 FLQ786472:FMU786472 FVM786472:FWQ786472 GFI786472:GGM786472 GPE786472:GQI786472 GZA786472:HAE786472 HIW786472:HKA786472 HSS786472:HTW786472 ICO786472:IDS786472 IMK786472:INO786472 IWG786472:IXK786472 JGC786472:JHG786472 JPY786472:JRC786472 JZU786472:KAY786472 KJQ786472:KKU786472 KTM786472:KUQ786472 LDI786472:LEM786472 LNE786472:LOI786472 LXA786472:LYE786472 MGW786472:MIA786472 MQS786472:MRW786472 NAO786472:NBS786472 NKK786472:NLO786472 NUG786472:NVK786472 OEC786472:OFG786472 ONY786472:OPC786472 OXU786472:OYY786472 PHQ786472:PIU786472 PRM786472:PSQ786472 QBI786472:QCM786472 QLE786472:QMI786472 QVA786472:QWE786472 REW786472:RGA786472 ROS786472:RPW786472 RYO786472:RZS786472 SIK786472:SJO786472 SSG786472:STK786472 TCC786472:TDG786472 TLY786472:TNC786472 TVU786472:TWY786472 UFQ786472:UGU786472 UPM786472:UQQ786472 UZI786472:VAM786472 VJE786472:VKI786472 VTA786472:VUE786472 WCW786472:WEA786472 WMS786472:WNW786472 WWO786472:WXS786472 F852008:AK852008 KC852008:LG852008 TY852008:VC852008 ADU852008:AEY852008 ANQ852008:AOU852008 AXM852008:AYQ852008 BHI852008:BIM852008 BRE852008:BSI852008 CBA852008:CCE852008 CKW852008:CMA852008 CUS852008:CVW852008 DEO852008:DFS852008 DOK852008:DPO852008 DYG852008:DZK852008 EIC852008:EJG852008 ERY852008:ETC852008 FBU852008:FCY852008 FLQ852008:FMU852008 FVM852008:FWQ852008 GFI852008:GGM852008 GPE852008:GQI852008 GZA852008:HAE852008 HIW852008:HKA852008 HSS852008:HTW852008 ICO852008:IDS852008 IMK852008:INO852008 IWG852008:IXK852008 JGC852008:JHG852008 JPY852008:JRC852008 JZU852008:KAY852008 KJQ852008:KKU852008 KTM852008:KUQ852008 LDI852008:LEM852008 LNE852008:LOI852008 LXA852008:LYE852008 MGW852008:MIA852008 MQS852008:MRW852008 NAO852008:NBS852008 NKK852008:NLO852008 NUG852008:NVK852008 OEC852008:OFG852008 ONY852008:OPC852008 OXU852008:OYY852008 PHQ852008:PIU852008 PRM852008:PSQ852008 QBI852008:QCM852008 QLE852008:QMI852008 QVA852008:QWE852008 REW852008:RGA852008 ROS852008:RPW852008 RYO852008:RZS852008 SIK852008:SJO852008 SSG852008:STK852008 TCC852008:TDG852008 TLY852008:TNC852008 TVU852008:TWY852008 UFQ852008:UGU852008 UPM852008:UQQ852008 UZI852008:VAM852008 VJE852008:VKI852008 VTA852008:VUE852008 WCW852008:WEA852008 WMS852008:WNW852008 WWO852008:WXS852008 F917544:AK917544 KC917544:LG917544 TY917544:VC917544 ADU917544:AEY917544 ANQ917544:AOU917544 AXM917544:AYQ917544 BHI917544:BIM917544 BRE917544:BSI917544 CBA917544:CCE917544 CKW917544:CMA917544 CUS917544:CVW917544 DEO917544:DFS917544 DOK917544:DPO917544 DYG917544:DZK917544 EIC917544:EJG917544 ERY917544:ETC917544 FBU917544:FCY917544 FLQ917544:FMU917544 FVM917544:FWQ917544 GFI917544:GGM917544 GPE917544:GQI917544 GZA917544:HAE917544 HIW917544:HKA917544 HSS917544:HTW917544 ICO917544:IDS917544 IMK917544:INO917544 IWG917544:IXK917544 JGC917544:JHG917544 JPY917544:JRC917544 JZU917544:KAY917544 KJQ917544:KKU917544 KTM917544:KUQ917544 LDI917544:LEM917544 LNE917544:LOI917544 LXA917544:LYE917544 MGW917544:MIA917544 MQS917544:MRW917544 NAO917544:NBS917544 NKK917544:NLO917544 NUG917544:NVK917544 OEC917544:OFG917544 ONY917544:OPC917544 OXU917544:OYY917544 PHQ917544:PIU917544 PRM917544:PSQ917544 QBI917544:QCM917544 QLE917544:QMI917544 QVA917544:QWE917544 REW917544:RGA917544 ROS917544:RPW917544 RYO917544:RZS917544 SIK917544:SJO917544 SSG917544:STK917544 TCC917544:TDG917544 TLY917544:TNC917544 TVU917544:TWY917544 UFQ917544:UGU917544 UPM917544:UQQ917544 UZI917544:VAM917544 VJE917544:VKI917544 VTA917544:VUE917544 WCW917544:WEA917544 WMS917544:WNW917544 WWO917544:WXS917544 F983080:AK983080 KC983080:LG983080 TY983080:VC983080 ADU983080:AEY983080 ANQ983080:AOU983080 AXM983080:AYQ983080 BHI983080:BIM983080 BRE983080:BSI983080 CBA983080:CCE983080 CKW983080:CMA983080 CUS983080:CVW983080 DEO983080:DFS983080 DOK983080:DPO983080 DYG983080:DZK983080 EIC983080:EJG983080 ERY983080:ETC983080 FBU983080:FCY983080 FLQ983080:FMU983080 FVM983080:FWQ983080 GFI983080:GGM983080 GPE983080:GQI983080 GZA983080:HAE983080 HIW983080:HKA983080 HSS983080:HTW983080 ICO983080:IDS983080 IMK983080:INO983080 IWG983080:IXK983080 JGC983080:JHG983080 JPY983080:JRC983080 JZU983080:KAY983080 KJQ983080:KKU983080 KTM983080:KUQ983080 LDI983080:LEM983080 LNE983080:LOI983080 LXA983080:LYE983080 MGW983080:MIA983080 MQS983080:MRW983080 NAO983080:NBS983080 NKK983080:NLO983080 NUG983080:NVK983080 OEC983080:OFG983080 ONY983080:OPC983080 OXU983080:OYY983080 PHQ983080:PIU983080 PRM983080:PSQ983080 QBI983080:QCM983080 QLE983080:QMI983080 QVA983080:QWE983080 REW983080:RGA983080 ROS983080:RPW983080 RYO983080:RZS983080 SIK983080:SJO983080 SSG983080:STK983080 TCC983080:TDG983080 TLY983080:TNC983080 TVU983080:TWY983080 UFQ983080:UGU983080 UPM983080:UQQ983080 UZI983080:VAM983080 VJE983080:VKI983080 VTA983080:VUE983080 WCW983080:WEA983080 WMS983080:WNW983080 G33:AK33">
      <formula1>"○,無"</formula1>
    </dataValidation>
    <dataValidation type="list" allowBlank="1" showInputMessage="1" showErrorMessage="1" sqref="WWO983058:WXS983077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54:AK65573 KC65554:LG65573 TY65554:VC65573 ADU65554:AEY65573 ANQ65554:AOU65573 AXM65554:AYQ65573 BHI65554:BIM65573 BRE65554:BSI65573 CBA65554:CCE65573 CKW65554:CMA65573 CUS65554:CVW65573 DEO65554:DFS65573 DOK65554:DPO65573 DYG65554:DZK65573 EIC65554:EJG65573 ERY65554:ETC65573 FBU65554:FCY65573 FLQ65554:FMU65573 FVM65554:FWQ65573 GFI65554:GGM65573 GPE65554:GQI65573 GZA65554:HAE65573 HIW65554:HKA65573 HSS65554:HTW65573 ICO65554:IDS65573 IMK65554:INO65573 IWG65554:IXK65573 JGC65554:JHG65573 JPY65554:JRC65573 JZU65554:KAY65573 KJQ65554:KKU65573 KTM65554:KUQ65573 LDI65554:LEM65573 LNE65554:LOI65573 LXA65554:LYE65573 MGW65554:MIA65573 MQS65554:MRW65573 NAO65554:NBS65573 NKK65554:NLO65573 NUG65554:NVK65573 OEC65554:OFG65573 ONY65554:OPC65573 OXU65554:OYY65573 PHQ65554:PIU65573 PRM65554:PSQ65573 QBI65554:QCM65573 QLE65554:QMI65573 QVA65554:QWE65573 REW65554:RGA65573 ROS65554:RPW65573 RYO65554:RZS65573 SIK65554:SJO65573 SSG65554:STK65573 TCC65554:TDG65573 TLY65554:TNC65573 TVU65554:TWY65573 UFQ65554:UGU65573 UPM65554:UQQ65573 UZI65554:VAM65573 VJE65554:VKI65573 VTA65554:VUE65573 WCW65554:WEA65573 WMS65554:WNW65573 WWO65554:WXS65573 F131090:AK131109 KC131090:LG131109 TY131090:VC131109 ADU131090:AEY131109 ANQ131090:AOU131109 AXM131090:AYQ131109 BHI131090:BIM131109 BRE131090:BSI131109 CBA131090:CCE131109 CKW131090:CMA131109 CUS131090:CVW131109 DEO131090:DFS131109 DOK131090:DPO131109 DYG131090:DZK131109 EIC131090:EJG131109 ERY131090:ETC131109 FBU131090:FCY131109 FLQ131090:FMU131109 FVM131090:FWQ131109 GFI131090:GGM131109 GPE131090:GQI131109 GZA131090:HAE131109 HIW131090:HKA131109 HSS131090:HTW131109 ICO131090:IDS131109 IMK131090:INO131109 IWG131090:IXK131109 JGC131090:JHG131109 JPY131090:JRC131109 JZU131090:KAY131109 KJQ131090:KKU131109 KTM131090:KUQ131109 LDI131090:LEM131109 LNE131090:LOI131109 LXA131090:LYE131109 MGW131090:MIA131109 MQS131090:MRW131109 NAO131090:NBS131109 NKK131090:NLO131109 NUG131090:NVK131109 OEC131090:OFG131109 ONY131090:OPC131109 OXU131090:OYY131109 PHQ131090:PIU131109 PRM131090:PSQ131109 QBI131090:QCM131109 QLE131090:QMI131109 QVA131090:QWE131109 REW131090:RGA131109 ROS131090:RPW131109 RYO131090:RZS131109 SIK131090:SJO131109 SSG131090:STK131109 TCC131090:TDG131109 TLY131090:TNC131109 TVU131090:TWY131109 UFQ131090:UGU131109 UPM131090:UQQ131109 UZI131090:VAM131109 VJE131090:VKI131109 VTA131090:VUE131109 WCW131090:WEA131109 WMS131090:WNW131109 WWO131090:WXS131109 F196626:AK196645 KC196626:LG196645 TY196626:VC196645 ADU196626:AEY196645 ANQ196626:AOU196645 AXM196626:AYQ196645 BHI196626:BIM196645 BRE196626:BSI196645 CBA196626:CCE196645 CKW196626:CMA196645 CUS196626:CVW196645 DEO196626:DFS196645 DOK196626:DPO196645 DYG196626:DZK196645 EIC196626:EJG196645 ERY196626:ETC196645 FBU196626:FCY196645 FLQ196626:FMU196645 FVM196626:FWQ196645 GFI196626:GGM196645 GPE196626:GQI196645 GZA196626:HAE196645 HIW196626:HKA196645 HSS196626:HTW196645 ICO196626:IDS196645 IMK196626:INO196645 IWG196626:IXK196645 JGC196626:JHG196645 JPY196626:JRC196645 JZU196626:KAY196645 KJQ196626:KKU196645 KTM196626:KUQ196645 LDI196626:LEM196645 LNE196626:LOI196645 LXA196626:LYE196645 MGW196626:MIA196645 MQS196626:MRW196645 NAO196626:NBS196645 NKK196626:NLO196645 NUG196626:NVK196645 OEC196626:OFG196645 ONY196626:OPC196645 OXU196626:OYY196645 PHQ196626:PIU196645 PRM196626:PSQ196645 QBI196626:QCM196645 QLE196626:QMI196645 QVA196626:QWE196645 REW196626:RGA196645 ROS196626:RPW196645 RYO196626:RZS196645 SIK196626:SJO196645 SSG196626:STK196645 TCC196626:TDG196645 TLY196626:TNC196645 TVU196626:TWY196645 UFQ196626:UGU196645 UPM196626:UQQ196645 UZI196626:VAM196645 VJE196626:VKI196645 VTA196626:VUE196645 WCW196626:WEA196645 WMS196626:WNW196645 WWO196626:WXS196645 F262162:AK262181 KC262162:LG262181 TY262162:VC262181 ADU262162:AEY262181 ANQ262162:AOU262181 AXM262162:AYQ262181 BHI262162:BIM262181 BRE262162:BSI262181 CBA262162:CCE262181 CKW262162:CMA262181 CUS262162:CVW262181 DEO262162:DFS262181 DOK262162:DPO262181 DYG262162:DZK262181 EIC262162:EJG262181 ERY262162:ETC262181 FBU262162:FCY262181 FLQ262162:FMU262181 FVM262162:FWQ262181 GFI262162:GGM262181 GPE262162:GQI262181 GZA262162:HAE262181 HIW262162:HKA262181 HSS262162:HTW262181 ICO262162:IDS262181 IMK262162:INO262181 IWG262162:IXK262181 JGC262162:JHG262181 JPY262162:JRC262181 JZU262162:KAY262181 KJQ262162:KKU262181 KTM262162:KUQ262181 LDI262162:LEM262181 LNE262162:LOI262181 LXA262162:LYE262181 MGW262162:MIA262181 MQS262162:MRW262181 NAO262162:NBS262181 NKK262162:NLO262181 NUG262162:NVK262181 OEC262162:OFG262181 ONY262162:OPC262181 OXU262162:OYY262181 PHQ262162:PIU262181 PRM262162:PSQ262181 QBI262162:QCM262181 QLE262162:QMI262181 QVA262162:QWE262181 REW262162:RGA262181 ROS262162:RPW262181 RYO262162:RZS262181 SIK262162:SJO262181 SSG262162:STK262181 TCC262162:TDG262181 TLY262162:TNC262181 TVU262162:TWY262181 UFQ262162:UGU262181 UPM262162:UQQ262181 UZI262162:VAM262181 VJE262162:VKI262181 VTA262162:VUE262181 WCW262162:WEA262181 WMS262162:WNW262181 WWO262162:WXS262181 F327698:AK327717 KC327698:LG327717 TY327698:VC327717 ADU327698:AEY327717 ANQ327698:AOU327717 AXM327698:AYQ327717 BHI327698:BIM327717 BRE327698:BSI327717 CBA327698:CCE327717 CKW327698:CMA327717 CUS327698:CVW327717 DEO327698:DFS327717 DOK327698:DPO327717 DYG327698:DZK327717 EIC327698:EJG327717 ERY327698:ETC327717 FBU327698:FCY327717 FLQ327698:FMU327717 FVM327698:FWQ327717 GFI327698:GGM327717 GPE327698:GQI327717 GZA327698:HAE327717 HIW327698:HKA327717 HSS327698:HTW327717 ICO327698:IDS327717 IMK327698:INO327717 IWG327698:IXK327717 JGC327698:JHG327717 JPY327698:JRC327717 JZU327698:KAY327717 KJQ327698:KKU327717 KTM327698:KUQ327717 LDI327698:LEM327717 LNE327698:LOI327717 LXA327698:LYE327717 MGW327698:MIA327717 MQS327698:MRW327717 NAO327698:NBS327717 NKK327698:NLO327717 NUG327698:NVK327717 OEC327698:OFG327717 ONY327698:OPC327717 OXU327698:OYY327717 PHQ327698:PIU327717 PRM327698:PSQ327717 QBI327698:QCM327717 QLE327698:QMI327717 QVA327698:QWE327717 REW327698:RGA327717 ROS327698:RPW327717 RYO327698:RZS327717 SIK327698:SJO327717 SSG327698:STK327717 TCC327698:TDG327717 TLY327698:TNC327717 TVU327698:TWY327717 UFQ327698:UGU327717 UPM327698:UQQ327717 UZI327698:VAM327717 VJE327698:VKI327717 VTA327698:VUE327717 WCW327698:WEA327717 WMS327698:WNW327717 WWO327698:WXS327717 F393234:AK393253 KC393234:LG393253 TY393234:VC393253 ADU393234:AEY393253 ANQ393234:AOU393253 AXM393234:AYQ393253 BHI393234:BIM393253 BRE393234:BSI393253 CBA393234:CCE393253 CKW393234:CMA393253 CUS393234:CVW393253 DEO393234:DFS393253 DOK393234:DPO393253 DYG393234:DZK393253 EIC393234:EJG393253 ERY393234:ETC393253 FBU393234:FCY393253 FLQ393234:FMU393253 FVM393234:FWQ393253 GFI393234:GGM393253 GPE393234:GQI393253 GZA393234:HAE393253 HIW393234:HKA393253 HSS393234:HTW393253 ICO393234:IDS393253 IMK393234:INO393253 IWG393234:IXK393253 JGC393234:JHG393253 JPY393234:JRC393253 JZU393234:KAY393253 KJQ393234:KKU393253 KTM393234:KUQ393253 LDI393234:LEM393253 LNE393234:LOI393253 LXA393234:LYE393253 MGW393234:MIA393253 MQS393234:MRW393253 NAO393234:NBS393253 NKK393234:NLO393253 NUG393234:NVK393253 OEC393234:OFG393253 ONY393234:OPC393253 OXU393234:OYY393253 PHQ393234:PIU393253 PRM393234:PSQ393253 QBI393234:QCM393253 QLE393234:QMI393253 QVA393234:QWE393253 REW393234:RGA393253 ROS393234:RPW393253 RYO393234:RZS393253 SIK393234:SJO393253 SSG393234:STK393253 TCC393234:TDG393253 TLY393234:TNC393253 TVU393234:TWY393253 UFQ393234:UGU393253 UPM393234:UQQ393253 UZI393234:VAM393253 VJE393234:VKI393253 VTA393234:VUE393253 WCW393234:WEA393253 WMS393234:WNW393253 WWO393234:WXS393253 F458770:AK458789 KC458770:LG458789 TY458770:VC458789 ADU458770:AEY458789 ANQ458770:AOU458789 AXM458770:AYQ458789 BHI458770:BIM458789 BRE458770:BSI458789 CBA458770:CCE458789 CKW458770:CMA458789 CUS458770:CVW458789 DEO458770:DFS458789 DOK458770:DPO458789 DYG458770:DZK458789 EIC458770:EJG458789 ERY458770:ETC458789 FBU458770:FCY458789 FLQ458770:FMU458789 FVM458770:FWQ458789 GFI458770:GGM458789 GPE458770:GQI458789 GZA458770:HAE458789 HIW458770:HKA458789 HSS458770:HTW458789 ICO458770:IDS458789 IMK458770:INO458789 IWG458770:IXK458789 JGC458770:JHG458789 JPY458770:JRC458789 JZU458770:KAY458789 KJQ458770:KKU458789 KTM458770:KUQ458789 LDI458770:LEM458789 LNE458770:LOI458789 LXA458770:LYE458789 MGW458770:MIA458789 MQS458770:MRW458789 NAO458770:NBS458789 NKK458770:NLO458789 NUG458770:NVK458789 OEC458770:OFG458789 ONY458770:OPC458789 OXU458770:OYY458789 PHQ458770:PIU458789 PRM458770:PSQ458789 QBI458770:QCM458789 QLE458770:QMI458789 QVA458770:QWE458789 REW458770:RGA458789 ROS458770:RPW458789 RYO458770:RZS458789 SIK458770:SJO458789 SSG458770:STK458789 TCC458770:TDG458789 TLY458770:TNC458789 TVU458770:TWY458789 UFQ458770:UGU458789 UPM458770:UQQ458789 UZI458770:VAM458789 VJE458770:VKI458789 VTA458770:VUE458789 WCW458770:WEA458789 WMS458770:WNW458789 WWO458770:WXS458789 F524306:AK524325 KC524306:LG524325 TY524306:VC524325 ADU524306:AEY524325 ANQ524306:AOU524325 AXM524306:AYQ524325 BHI524306:BIM524325 BRE524306:BSI524325 CBA524306:CCE524325 CKW524306:CMA524325 CUS524306:CVW524325 DEO524306:DFS524325 DOK524306:DPO524325 DYG524306:DZK524325 EIC524306:EJG524325 ERY524306:ETC524325 FBU524306:FCY524325 FLQ524306:FMU524325 FVM524306:FWQ524325 GFI524306:GGM524325 GPE524306:GQI524325 GZA524306:HAE524325 HIW524306:HKA524325 HSS524306:HTW524325 ICO524306:IDS524325 IMK524306:INO524325 IWG524306:IXK524325 JGC524306:JHG524325 JPY524306:JRC524325 JZU524306:KAY524325 KJQ524306:KKU524325 KTM524306:KUQ524325 LDI524306:LEM524325 LNE524306:LOI524325 LXA524306:LYE524325 MGW524306:MIA524325 MQS524306:MRW524325 NAO524306:NBS524325 NKK524306:NLO524325 NUG524306:NVK524325 OEC524306:OFG524325 ONY524306:OPC524325 OXU524306:OYY524325 PHQ524306:PIU524325 PRM524306:PSQ524325 QBI524306:QCM524325 QLE524306:QMI524325 QVA524306:QWE524325 REW524306:RGA524325 ROS524306:RPW524325 RYO524306:RZS524325 SIK524306:SJO524325 SSG524306:STK524325 TCC524306:TDG524325 TLY524306:TNC524325 TVU524306:TWY524325 UFQ524306:UGU524325 UPM524306:UQQ524325 UZI524306:VAM524325 VJE524306:VKI524325 VTA524306:VUE524325 WCW524306:WEA524325 WMS524306:WNW524325 WWO524306:WXS524325 F589842:AK589861 KC589842:LG589861 TY589842:VC589861 ADU589842:AEY589861 ANQ589842:AOU589861 AXM589842:AYQ589861 BHI589842:BIM589861 BRE589842:BSI589861 CBA589842:CCE589861 CKW589842:CMA589861 CUS589842:CVW589861 DEO589842:DFS589861 DOK589842:DPO589861 DYG589842:DZK589861 EIC589842:EJG589861 ERY589842:ETC589861 FBU589842:FCY589861 FLQ589842:FMU589861 FVM589842:FWQ589861 GFI589842:GGM589861 GPE589842:GQI589861 GZA589842:HAE589861 HIW589842:HKA589861 HSS589842:HTW589861 ICO589842:IDS589861 IMK589842:INO589861 IWG589842:IXK589861 JGC589842:JHG589861 JPY589842:JRC589861 JZU589842:KAY589861 KJQ589842:KKU589861 KTM589842:KUQ589861 LDI589842:LEM589861 LNE589842:LOI589861 LXA589842:LYE589861 MGW589842:MIA589861 MQS589842:MRW589861 NAO589842:NBS589861 NKK589842:NLO589861 NUG589842:NVK589861 OEC589842:OFG589861 ONY589842:OPC589861 OXU589842:OYY589861 PHQ589842:PIU589861 PRM589842:PSQ589861 QBI589842:QCM589861 QLE589842:QMI589861 QVA589842:QWE589861 REW589842:RGA589861 ROS589842:RPW589861 RYO589842:RZS589861 SIK589842:SJO589861 SSG589842:STK589861 TCC589842:TDG589861 TLY589842:TNC589861 TVU589842:TWY589861 UFQ589842:UGU589861 UPM589842:UQQ589861 UZI589842:VAM589861 VJE589842:VKI589861 VTA589842:VUE589861 WCW589842:WEA589861 WMS589842:WNW589861 WWO589842:WXS589861 F655378:AK655397 KC655378:LG655397 TY655378:VC655397 ADU655378:AEY655397 ANQ655378:AOU655397 AXM655378:AYQ655397 BHI655378:BIM655397 BRE655378:BSI655397 CBA655378:CCE655397 CKW655378:CMA655397 CUS655378:CVW655397 DEO655378:DFS655397 DOK655378:DPO655397 DYG655378:DZK655397 EIC655378:EJG655397 ERY655378:ETC655397 FBU655378:FCY655397 FLQ655378:FMU655397 FVM655378:FWQ655397 GFI655378:GGM655397 GPE655378:GQI655397 GZA655378:HAE655397 HIW655378:HKA655397 HSS655378:HTW655397 ICO655378:IDS655397 IMK655378:INO655397 IWG655378:IXK655397 JGC655378:JHG655397 JPY655378:JRC655397 JZU655378:KAY655397 KJQ655378:KKU655397 KTM655378:KUQ655397 LDI655378:LEM655397 LNE655378:LOI655397 LXA655378:LYE655397 MGW655378:MIA655397 MQS655378:MRW655397 NAO655378:NBS655397 NKK655378:NLO655397 NUG655378:NVK655397 OEC655378:OFG655397 ONY655378:OPC655397 OXU655378:OYY655397 PHQ655378:PIU655397 PRM655378:PSQ655397 QBI655378:QCM655397 QLE655378:QMI655397 QVA655378:QWE655397 REW655378:RGA655397 ROS655378:RPW655397 RYO655378:RZS655397 SIK655378:SJO655397 SSG655378:STK655397 TCC655378:TDG655397 TLY655378:TNC655397 TVU655378:TWY655397 UFQ655378:UGU655397 UPM655378:UQQ655397 UZI655378:VAM655397 VJE655378:VKI655397 VTA655378:VUE655397 WCW655378:WEA655397 WMS655378:WNW655397 WWO655378:WXS655397 F720914:AK720933 KC720914:LG720933 TY720914:VC720933 ADU720914:AEY720933 ANQ720914:AOU720933 AXM720914:AYQ720933 BHI720914:BIM720933 BRE720914:BSI720933 CBA720914:CCE720933 CKW720914:CMA720933 CUS720914:CVW720933 DEO720914:DFS720933 DOK720914:DPO720933 DYG720914:DZK720933 EIC720914:EJG720933 ERY720914:ETC720933 FBU720914:FCY720933 FLQ720914:FMU720933 FVM720914:FWQ720933 GFI720914:GGM720933 GPE720914:GQI720933 GZA720914:HAE720933 HIW720914:HKA720933 HSS720914:HTW720933 ICO720914:IDS720933 IMK720914:INO720933 IWG720914:IXK720933 JGC720914:JHG720933 JPY720914:JRC720933 JZU720914:KAY720933 KJQ720914:KKU720933 KTM720914:KUQ720933 LDI720914:LEM720933 LNE720914:LOI720933 LXA720914:LYE720933 MGW720914:MIA720933 MQS720914:MRW720933 NAO720914:NBS720933 NKK720914:NLO720933 NUG720914:NVK720933 OEC720914:OFG720933 ONY720914:OPC720933 OXU720914:OYY720933 PHQ720914:PIU720933 PRM720914:PSQ720933 QBI720914:QCM720933 QLE720914:QMI720933 QVA720914:QWE720933 REW720914:RGA720933 ROS720914:RPW720933 RYO720914:RZS720933 SIK720914:SJO720933 SSG720914:STK720933 TCC720914:TDG720933 TLY720914:TNC720933 TVU720914:TWY720933 UFQ720914:UGU720933 UPM720914:UQQ720933 UZI720914:VAM720933 VJE720914:VKI720933 VTA720914:VUE720933 WCW720914:WEA720933 WMS720914:WNW720933 WWO720914:WXS720933 F786450:AK786469 KC786450:LG786469 TY786450:VC786469 ADU786450:AEY786469 ANQ786450:AOU786469 AXM786450:AYQ786469 BHI786450:BIM786469 BRE786450:BSI786469 CBA786450:CCE786469 CKW786450:CMA786469 CUS786450:CVW786469 DEO786450:DFS786469 DOK786450:DPO786469 DYG786450:DZK786469 EIC786450:EJG786469 ERY786450:ETC786469 FBU786450:FCY786469 FLQ786450:FMU786469 FVM786450:FWQ786469 GFI786450:GGM786469 GPE786450:GQI786469 GZA786450:HAE786469 HIW786450:HKA786469 HSS786450:HTW786469 ICO786450:IDS786469 IMK786450:INO786469 IWG786450:IXK786469 JGC786450:JHG786469 JPY786450:JRC786469 JZU786450:KAY786469 KJQ786450:KKU786469 KTM786450:KUQ786469 LDI786450:LEM786469 LNE786450:LOI786469 LXA786450:LYE786469 MGW786450:MIA786469 MQS786450:MRW786469 NAO786450:NBS786469 NKK786450:NLO786469 NUG786450:NVK786469 OEC786450:OFG786469 ONY786450:OPC786469 OXU786450:OYY786469 PHQ786450:PIU786469 PRM786450:PSQ786469 QBI786450:QCM786469 QLE786450:QMI786469 QVA786450:QWE786469 REW786450:RGA786469 ROS786450:RPW786469 RYO786450:RZS786469 SIK786450:SJO786469 SSG786450:STK786469 TCC786450:TDG786469 TLY786450:TNC786469 TVU786450:TWY786469 UFQ786450:UGU786469 UPM786450:UQQ786469 UZI786450:VAM786469 VJE786450:VKI786469 VTA786450:VUE786469 WCW786450:WEA786469 WMS786450:WNW786469 WWO786450:WXS786469 F851986:AK852005 KC851986:LG852005 TY851986:VC852005 ADU851986:AEY852005 ANQ851986:AOU852005 AXM851986:AYQ852005 BHI851986:BIM852005 BRE851986:BSI852005 CBA851986:CCE852005 CKW851986:CMA852005 CUS851986:CVW852005 DEO851986:DFS852005 DOK851986:DPO852005 DYG851986:DZK852005 EIC851986:EJG852005 ERY851986:ETC852005 FBU851986:FCY852005 FLQ851986:FMU852005 FVM851986:FWQ852005 GFI851986:GGM852005 GPE851986:GQI852005 GZA851986:HAE852005 HIW851986:HKA852005 HSS851986:HTW852005 ICO851986:IDS852005 IMK851986:INO852005 IWG851986:IXK852005 JGC851986:JHG852005 JPY851986:JRC852005 JZU851986:KAY852005 KJQ851986:KKU852005 KTM851986:KUQ852005 LDI851986:LEM852005 LNE851986:LOI852005 LXA851986:LYE852005 MGW851986:MIA852005 MQS851986:MRW852005 NAO851986:NBS852005 NKK851986:NLO852005 NUG851986:NVK852005 OEC851986:OFG852005 ONY851986:OPC852005 OXU851986:OYY852005 PHQ851986:PIU852005 PRM851986:PSQ852005 QBI851986:QCM852005 QLE851986:QMI852005 QVA851986:QWE852005 REW851986:RGA852005 ROS851986:RPW852005 RYO851986:RZS852005 SIK851986:SJO852005 SSG851986:STK852005 TCC851986:TDG852005 TLY851986:TNC852005 TVU851986:TWY852005 UFQ851986:UGU852005 UPM851986:UQQ852005 UZI851986:VAM852005 VJE851986:VKI852005 VTA851986:VUE852005 WCW851986:WEA852005 WMS851986:WNW852005 WWO851986:WXS852005 F917522:AK917541 KC917522:LG917541 TY917522:VC917541 ADU917522:AEY917541 ANQ917522:AOU917541 AXM917522:AYQ917541 BHI917522:BIM917541 BRE917522:BSI917541 CBA917522:CCE917541 CKW917522:CMA917541 CUS917522:CVW917541 DEO917522:DFS917541 DOK917522:DPO917541 DYG917522:DZK917541 EIC917522:EJG917541 ERY917522:ETC917541 FBU917522:FCY917541 FLQ917522:FMU917541 FVM917522:FWQ917541 GFI917522:GGM917541 GPE917522:GQI917541 GZA917522:HAE917541 HIW917522:HKA917541 HSS917522:HTW917541 ICO917522:IDS917541 IMK917522:INO917541 IWG917522:IXK917541 JGC917522:JHG917541 JPY917522:JRC917541 JZU917522:KAY917541 KJQ917522:KKU917541 KTM917522:KUQ917541 LDI917522:LEM917541 LNE917522:LOI917541 LXA917522:LYE917541 MGW917522:MIA917541 MQS917522:MRW917541 NAO917522:NBS917541 NKK917522:NLO917541 NUG917522:NVK917541 OEC917522:OFG917541 ONY917522:OPC917541 OXU917522:OYY917541 PHQ917522:PIU917541 PRM917522:PSQ917541 QBI917522:QCM917541 QLE917522:QMI917541 QVA917522:QWE917541 REW917522:RGA917541 ROS917522:RPW917541 RYO917522:RZS917541 SIK917522:SJO917541 SSG917522:STK917541 TCC917522:TDG917541 TLY917522:TNC917541 TVU917522:TWY917541 UFQ917522:UGU917541 UPM917522:UQQ917541 UZI917522:VAM917541 VJE917522:VKI917541 VTA917522:VUE917541 WCW917522:WEA917541 WMS917522:WNW917541 WWO917522:WXS917541 F983058:AK983077 KC983058:LG983077 TY983058:VC983077 ADU983058:AEY983077 ANQ983058:AOU983077 AXM983058:AYQ983077 BHI983058:BIM983077 BRE983058:BSI983077 CBA983058:CCE983077 CKW983058:CMA983077 CUS983058:CVW983077 DEO983058:DFS983077 DOK983058:DPO983077 DYG983058:DZK983077 EIC983058:EJG983077 ERY983058:ETC983077 FBU983058:FCY983077 FLQ983058:FMU983077 FVM983058:FWQ983077 GFI983058:GGM983077 GPE983058:GQI983077 GZA983058:HAE983077 HIW983058:HKA983077 HSS983058:HTW983077 ICO983058:IDS983077 IMK983058:INO983077 IWG983058:IXK983077 JGC983058:JHG983077 JPY983058:JRC983077 JZU983058:KAY983077 KJQ983058:KKU983077 KTM983058:KUQ983077 LDI983058:LEM983077 LNE983058:LOI983077 LXA983058:LYE983077 MGW983058:MIA983077 MQS983058:MRW983077 NAO983058:NBS983077 NKK983058:NLO983077 NUG983058:NVK983077 OEC983058:OFG983077 ONY983058:OPC983077 OXU983058:OYY983077 PHQ983058:PIU983077 PRM983058:PSQ983077 QBI983058:QCM983077 QLE983058:QMI983077 QVA983058:QWE983077 REW983058:RGA983077 ROS983058:RPW983077 RYO983058:RZS983077 SIK983058:SJO983077 SSG983058:STK983077 TCC983058:TDG983077 TLY983058:TNC983077 TVU983058:TWY983077 UFQ983058:UGU983077 UPM983058:UQQ983077 UZI983058:VAM983077 VJE983058:VKI983077 VTA983058:VUE983077 WCW983058:WEA983077 WMS983058:WNW983077 G11:AK30">
      <formula1>INDIRECT("$K$68:$K$83")</formula1>
    </dataValidation>
    <dataValidation type="list" allowBlank="1" showInputMessage="1" showErrorMessage="1" sqref="WWO983084:WXS983096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80:AK65592 KC65580:LG65592 TY65580:VC65592 ADU65580:AEY65592 ANQ65580:AOU65592 AXM65580:AYQ65592 BHI65580:BIM65592 BRE65580:BSI65592 CBA65580:CCE65592 CKW65580:CMA65592 CUS65580:CVW65592 DEO65580:DFS65592 DOK65580:DPO65592 DYG65580:DZK65592 EIC65580:EJG65592 ERY65580:ETC65592 FBU65580:FCY65592 FLQ65580:FMU65592 FVM65580:FWQ65592 GFI65580:GGM65592 GPE65580:GQI65592 GZA65580:HAE65592 HIW65580:HKA65592 HSS65580:HTW65592 ICO65580:IDS65592 IMK65580:INO65592 IWG65580:IXK65592 JGC65580:JHG65592 JPY65580:JRC65592 JZU65580:KAY65592 KJQ65580:KKU65592 KTM65580:KUQ65592 LDI65580:LEM65592 LNE65580:LOI65592 LXA65580:LYE65592 MGW65580:MIA65592 MQS65580:MRW65592 NAO65580:NBS65592 NKK65580:NLO65592 NUG65580:NVK65592 OEC65580:OFG65592 ONY65580:OPC65592 OXU65580:OYY65592 PHQ65580:PIU65592 PRM65580:PSQ65592 QBI65580:QCM65592 QLE65580:QMI65592 QVA65580:QWE65592 REW65580:RGA65592 ROS65580:RPW65592 RYO65580:RZS65592 SIK65580:SJO65592 SSG65580:STK65592 TCC65580:TDG65592 TLY65580:TNC65592 TVU65580:TWY65592 UFQ65580:UGU65592 UPM65580:UQQ65592 UZI65580:VAM65592 VJE65580:VKI65592 VTA65580:VUE65592 WCW65580:WEA65592 WMS65580:WNW65592 WWO65580:WXS65592 F131116:AK131128 KC131116:LG131128 TY131116:VC131128 ADU131116:AEY131128 ANQ131116:AOU131128 AXM131116:AYQ131128 BHI131116:BIM131128 BRE131116:BSI131128 CBA131116:CCE131128 CKW131116:CMA131128 CUS131116:CVW131128 DEO131116:DFS131128 DOK131116:DPO131128 DYG131116:DZK131128 EIC131116:EJG131128 ERY131116:ETC131128 FBU131116:FCY131128 FLQ131116:FMU131128 FVM131116:FWQ131128 GFI131116:GGM131128 GPE131116:GQI131128 GZA131116:HAE131128 HIW131116:HKA131128 HSS131116:HTW131128 ICO131116:IDS131128 IMK131116:INO131128 IWG131116:IXK131128 JGC131116:JHG131128 JPY131116:JRC131128 JZU131116:KAY131128 KJQ131116:KKU131128 KTM131116:KUQ131128 LDI131116:LEM131128 LNE131116:LOI131128 LXA131116:LYE131128 MGW131116:MIA131128 MQS131116:MRW131128 NAO131116:NBS131128 NKK131116:NLO131128 NUG131116:NVK131128 OEC131116:OFG131128 ONY131116:OPC131128 OXU131116:OYY131128 PHQ131116:PIU131128 PRM131116:PSQ131128 QBI131116:QCM131128 QLE131116:QMI131128 QVA131116:QWE131128 REW131116:RGA131128 ROS131116:RPW131128 RYO131116:RZS131128 SIK131116:SJO131128 SSG131116:STK131128 TCC131116:TDG131128 TLY131116:TNC131128 TVU131116:TWY131128 UFQ131116:UGU131128 UPM131116:UQQ131128 UZI131116:VAM131128 VJE131116:VKI131128 VTA131116:VUE131128 WCW131116:WEA131128 WMS131116:WNW131128 WWO131116:WXS131128 F196652:AK196664 KC196652:LG196664 TY196652:VC196664 ADU196652:AEY196664 ANQ196652:AOU196664 AXM196652:AYQ196664 BHI196652:BIM196664 BRE196652:BSI196664 CBA196652:CCE196664 CKW196652:CMA196664 CUS196652:CVW196664 DEO196652:DFS196664 DOK196652:DPO196664 DYG196652:DZK196664 EIC196652:EJG196664 ERY196652:ETC196664 FBU196652:FCY196664 FLQ196652:FMU196664 FVM196652:FWQ196664 GFI196652:GGM196664 GPE196652:GQI196664 GZA196652:HAE196664 HIW196652:HKA196664 HSS196652:HTW196664 ICO196652:IDS196664 IMK196652:INO196664 IWG196652:IXK196664 JGC196652:JHG196664 JPY196652:JRC196664 JZU196652:KAY196664 KJQ196652:KKU196664 KTM196652:KUQ196664 LDI196652:LEM196664 LNE196652:LOI196664 LXA196652:LYE196664 MGW196652:MIA196664 MQS196652:MRW196664 NAO196652:NBS196664 NKK196652:NLO196664 NUG196652:NVK196664 OEC196652:OFG196664 ONY196652:OPC196664 OXU196652:OYY196664 PHQ196652:PIU196664 PRM196652:PSQ196664 QBI196652:QCM196664 QLE196652:QMI196664 QVA196652:QWE196664 REW196652:RGA196664 ROS196652:RPW196664 RYO196652:RZS196664 SIK196652:SJO196664 SSG196652:STK196664 TCC196652:TDG196664 TLY196652:TNC196664 TVU196652:TWY196664 UFQ196652:UGU196664 UPM196652:UQQ196664 UZI196652:VAM196664 VJE196652:VKI196664 VTA196652:VUE196664 WCW196652:WEA196664 WMS196652:WNW196664 WWO196652:WXS196664 F262188:AK262200 KC262188:LG262200 TY262188:VC262200 ADU262188:AEY262200 ANQ262188:AOU262200 AXM262188:AYQ262200 BHI262188:BIM262200 BRE262188:BSI262200 CBA262188:CCE262200 CKW262188:CMA262200 CUS262188:CVW262200 DEO262188:DFS262200 DOK262188:DPO262200 DYG262188:DZK262200 EIC262188:EJG262200 ERY262188:ETC262200 FBU262188:FCY262200 FLQ262188:FMU262200 FVM262188:FWQ262200 GFI262188:GGM262200 GPE262188:GQI262200 GZA262188:HAE262200 HIW262188:HKA262200 HSS262188:HTW262200 ICO262188:IDS262200 IMK262188:INO262200 IWG262188:IXK262200 JGC262188:JHG262200 JPY262188:JRC262200 JZU262188:KAY262200 KJQ262188:KKU262200 KTM262188:KUQ262200 LDI262188:LEM262200 LNE262188:LOI262200 LXA262188:LYE262200 MGW262188:MIA262200 MQS262188:MRW262200 NAO262188:NBS262200 NKK262188:NLO262200 NUG262188:NVK262200 OEC262188:OFG262200 ONY262188:OPC262200 OXU262188:OYY262200 PHQ262188:PIU262200 PRM262188:PSQ262200 QBI262188:QCM262200 QLE262188:QMI262200 QVA262188:QWE262200 REW262188:RGA262200 ROS262188:RPW262200 RYO262188:RZS262200 SIK262188:SJO262200 SSG262188:STK262200 TCC262188:TDG262200 TLY262188:TNC262200 TVU262188:TWY262200 UFQ262188:UGU262200 UPM262188:UQQ262200 UZI262188:VAM262200 VJE262188:VKI262200 VTA262188:VUE262200 WCW262188:WEA262200 WMS262188:WNW262200 WWO262188:WXS262200 F327724:AK327736 KC327724:LG327736 TY327724:VC327736 ADU327724:AEY327736 ANQ327724:AOU327736 AXM327724:AYQ327736 BHI327724:BIM327736 BRE327724:BSI327736 CBA327724:CCE327736 CKW327724:CMA327736 CUS327724:CVW327736 DEO327724:DFS327736 DOK327724:DPO327736 DYG327724:DZK327736 EIC327724:EJG327736 ERY327724:ETC327736 FBU327724:FCY327736 FLQ327724:FMU327736 FVM327724:FWQ327736 GFI327724:GGM327736 GPE327724:GQI327736 GZA327724:HAE327736 HIW327724:HKA327736 HSS327724:HTW327736 ICO327724:IDS327736 IMK327724:INO327736 IWG327724:IXK327736 JGC327724:JHG327736 JPY327724:JRC327736 JZU327724:KAY327736 KJQ327724:KKU327736 KTM327724:KUQ327736 LDI327724:LEM327736 LNE327724:LOI327736 LXA327724:LYE327736 MGW327724:MIA327736 MQS327724:MRW327736 NAO327724:NBS327736 NKK327724:NLO327736 NUG327724:NVK327736 OEC327724:OFG327736 ONY327724:OPC327736 OXU327724:OYY327736 PHQ327724:PIU327736 PRM327724:PSQ327736 QBI327724:QCM327736 QLE327724:QMI327736 QVA327724:QWE327736 REW327724:RGA327736 ROS327724:RPW327736 RYO327724:RZS327736 SIK327724:SJO327736 SSG327724:STK327736 TCC327724:TDG327736 TLY327724:TNC327736 TVU327724:TWY327736 UFQ327724:UGU327736 UPM327724:UQQ327736 UZI327724:VAM327736 VJE327724:VKI327736 VTA327724:VUE327736 WCW327724:WEA327736 WMS327724:WNW327736 WWO327724:WXS327736 F393260:AK393272 KC393260:LG393272 TY393260:VC393272 ADU393260:AEY393272 ANQ393260:AOU393272 AXM393260:AYQ393272 BHI393260:BIM393272 BRE393260:BSI393272 CBA393260:CCE393272 CKW393260:CMA393272 CUS393260:CVW393272 DEO393260:DFS393272 DOK393260:DPO393272 DYG393260:DZK393272 EIC393260:EJG393272 ERY393260:ETC393272 FBU393260:FCY393272 FLQ393260:FMU393272 FVM393260:FWQ393272 GFI393260:GGM393272 GPE393260:GQI393272 GZA393260:HAE393272 HIW393260:HKA393272 HSS393260:HTW393272 ICO393260:IDS393272 IMK393260:INO393272 IWG393260:IXK393272 JGC393260:JHG393272 JPY393260:JRC393272 JZU393260:KAY393272 KJQ393260:KKU393272 KTM393260:KUQ393272 LDI393260:LEM393272 LNE393260:LOI393272 LXA393260:LYE393272 MGW393260:MIA393272 MQS393260:MRW393272 NAO393260:NBS393272 NKK393260:NLO393272 NUG393260:NVK393272 OEC393260:OFG393272 ONY393260:OPC393272 OXU393260:OYY393272 PHQ393260:PIU393272 PRM393260:PSQ393272 QBI393260:QCM393272 QLE393260:QMI393272 QVA393260:QWE393272 REW393260:RGA393272 ROS393260:RPW393272 RYO393260:RZS393272 SIK393260:SJO393272 SSG393260:STK393272 TCC393260:TDG393272 TLY393260:TNC393272 TVU393260:TWY393272 UFQ393260:UGU393272 UPM393260:UQQ393272 UZI393260:VAM393272 VJE393260:VKI393272 VTA393260:VUE393272 WCW393260:WEA393272 WMS393260:WNW393272 WWO393260:WXS393272 F458796:AK458808 KC458796:LG458808 TY458796:VC458808 ADU458796:AEY458808 ANQ458796:AOU458808 AXM458796:AYQ458808 BHI458796:BIM458808 BRE458796:BSI458808 CBA458796:CCE458808 CKW458796:CMA458808 CUS458796:CVW458808 DEO458796:DFS458808 DOK458796:DPO458808 DYG458796:DZK458808 EIC458796:EJG458808 ERY458796:ETC458808 FBU458796:FCY458808 FLQ458796:FMU458808 FVM458796:FWQ458808 GFI458796:GGM458808 GPE458796:GQI458808 GZA458796:HAE458808 HIW458796:HKA458808 HSS458796:HTW458808 ICO458796:IDS458808 IMK458796:INO458808 IWG458796:IXK458808 JGC458796:JHG458808 JPY458796:JRC458808 JZU458796:KAY458808 KJQ458796:KKU458808 KTM458796:KUQ458808 LDI458796:LEM458808 LNE458796:LOI458808 LXA458796:LYE458808 MGW458796:MIA458808 MQS458796:MRW458808 NAO458796:NBS458808 NKK458796:NLO458808 NUG458796:NVK458808 OEC458796:OFG458808 ONY458796:OPC458808 OXU458796:OYY458808 PHQ458796:PIU458808 PRM458796:PSQ458808 QBI458796:QCM458808 QLE458796:QMI458808 QVA458796:QWE458808 REW458796:RGA458808 ROS458796:RPW458808 RYO458796:RZS458808 SIK458796:SJO458808 SSG458796:STK458808 TCC458796:TDG458808 TLY458796:TNC458808 TVU458796:TWY458808 UFQ458796:UGU458808 UPM458796:UQQ458808 UZI458796:VAM458808 VJE458796:VKI458808 VTA458796:VUE458808 WCW458796:WEA458808 WMS458796:WNW458808 WWO458796:WXS458808 F524332:AK524344 KC524332:LG524344 TY524332:VC524344 ADU524332:AEY524344 ANQ524332:AOU524344 AXM524332:AYQ524344 BHI524332:BIM524344 BRE524332:BSI524344 CBA524332:CCE524344 CKW524332:CMA524344 CUS524332:CVW524344 DEO524332:DFS524344 DOK524332:DPO524344 DYG524332:DZK524344 EIC524332:EJG524344 ERY524332:ETC524344 FBU524332:FCY524344 FLQ524332:FMU524344 FVM524332:FWQ524344 GFI524332:GGM524344 GPE524332:GQI524344 GZA524332:HAE524344 HIW524332:HKA524344 HSS524332:HTW524344 ICO524332:IDS524344 IMK524332:INO524344 IWG524332:IXK524344 JGC524332:JHG524344 JPY524332:JRC524344 JZU524332:KAY524344 KJQ524332:KKU524344 KTM524332:KUQ524344 LDI524332:LEM524344 LNE524332:LOI524344 LXA524332:LYE524344 MGW524332:MIA524344 MQS524332:MRW524344 NAO524332:NBS524344 NKK524332:NLO524344 NUG524332:NVK524344 OEC524332:OFG524344 ONY524332:OPC524344 OXU524332:OYY524344 PHQ524332:PIU524344 PRM524332:PSQ524344 QBI524332:QCM524344 QLE524332:QMI524344 QVA524332:QWE524344 REW524332:RGA524344 ROS524332:RPW524344 RYO524332:RZS524344 SIK524332:SJO524344 SSG524332:STK524344 TCC524332:TDG524344 TLY524332:TNC524344 TVU524332:TWY524344 UFQ524332:UGU524344 UPM524332:UQQ524344 UZI524332:VAM524344 VJE524332:VKI524344 VTA524332:VUE524344 WCW524332:WEA524344 WMS524332:WNW524344 WWO524332:WXS524344 F589868:AK589880 KC589868:LG589880 TY589868:VC589880 ADU589868:AEY589880 ANQ589868:AOU589880 AXM589868:AYQ589880 BHI589868:BIM589880 BRE589868:BSI589880 CBA589868:CCE589880 CKW589868:CMA589880 CUS589868:CVW589880 DEO589868:DFS589880 DOK589868:DPO589880 DYG589868:DZK589880 EIC589868:EJG589880 ERY589868:ETC589880 FBU589868:FCY589880 FLQ589868:FMU589880 FVM589868:FWQ589880 GFI589868:GGM589880 GPE589868:GQI589880 GZA589868:HAE589880 HIW589868:HKA589880 HSS589868:HTW589880 ICO589868:IDS589880 IMK589868:INO589880 IWG589868:IXK589880 JGC589868:JHG589880 JPY589868:JRC589880 JZU589868:KAY589880 KJQ589868:KKU589880 KTM589868:KUQ589880 LDI589868:LEM589880 LNE589868:LOI589880 LXA589868:LYE589880 MGW589868:MIA589880 MQS589868:MRW589880 NAO589868:NBS589880 NKK589868:NLO589880 NUG589868:NVK589880 OEC589868:OFG589880 ONY589868:OPC589880 OXU589868:OYY589880 PHQ589868:PIU589880 PRM589868:PSQ589880 QBI589868:QCM589880 QLE589868:QMI589880 QVA589868:QWE589880 REW589868:RGA589880 ROS589868:RPW589880 RYO589868:RZS589880 SIK589868:SJO589880 SSG589868:STK589880 TCC589868:TDG589880 TLY589868:TNC589880 TVU589868:TWY589880 UFQ589868:UGU589880 UPM589868:UQQ589880 UZI589868:VAM589880 VJE589868:VKI589880 VTA589868:VUE589880 WCW589868:WEA589880 WMS589868:WNW589880 WWO589868:WXS589880 F655404:AK655416 KC655404:LG655416 TY655404:VC655416 ADU655404:AEY655416 ANQ655404:AOU655416 AXM655404:AYQ655416 BHI655404:BIM655416 BRE655404:BSI655416 CBA655404:CCE655416 CKW655404:CMA655416 CUS655404:CVW655416 DEO655404:DFS655416 DOK655404:DPO655416 DYG655404:DZK655416 EIC655404:EJG655416 ERY655404:ETC655416 FBU655404:FCY655416 FLQ655404:FMU655416 FVM655404:FWQ655416 GFI655404:GGM655416 GPE655404:GQI655416 GZA655404:HAE655416 HIW655404:HKA655416 HSS655404:HTW655416 ICO655404:IDS655416 IMK655404:INO655416 IWG655404:IXK655416 JGC655404:JHG655416 JPY655404:JRC655416 JZU655404:KAY655416 KJQ655404:KKU655416 KTM655404:KUQ655416 LDI655404:LEM655416 LNE655404:LOI655416 LXA655404:LYE655416 MGW655404:MIA655416 MQS655404:MRW655416 NAO655404:NBS655416 NKK655404:NLO655416 NUG655404:NVK655416 OEC655404:OFG655416 ONY655404:OPC655416 OXU655404:OYY655416 PHQ655404:PIU655416 PRM655404:PSQ655416 QBI655404:QCM655416 QLE655404:QMI655416 QVA655404:QWE655416 REW655404:RGA655416 ROS655404:RPW655416 RYO655404:RZS655416 SIK655404:SJO655416 SSG655404:STK655416 TCC655404:TDG655416 TLY655404:TNC655416 TVU655404:TWY655416 UFQ655404:UGU655416 UPM655404:UQQ655416 UZI655404:VAM655416 VJE655404:VKI655416 VTA655404:VUE655416 WCW655404:WEA655416 WMS655404:WNW655416 WWO655404:WXS655416 F720940:AK720952 KC720940:LG720952 TY720940:VC720952 ADU720940:AEY720952 ANQ720940:AOU720952 AXM720940:AYQ720952 BHI720940:BIM720952 BRE720940:BSI720952 CBA720940:CCE720952 CKW720940:CMA720952 CUS720940:CVW720952 DEO720940:DFS720952 DOK720940:DPO720952 DYG720940:DZK720952 EIC720940:EJG720952 ERY720940:ETC720952 FBU720940:FCY720952 FLQ720940:FMU720952 FVM720940:FWQ720952 GFI720940:GGM720952 GPE720940:GQI720952 GZA720940:HAE720952 HIW720940:HKA720952 HSS720940:HTW720952 ICO720940:IDS720952 IMK720940:INO720952 IWG720940:IXK720952 JGC720940:JHG720952 JPY720940:JRC720952 JZU720940:KAY720952 KJQ720940:KKU720952 KTM720940:KUQ720952 LDI720940:LEM720952 LNE720940:LOI720952 LXA720940:LYE720952 MGW720940:MIA720952 MQS720940:MRW720952 NAO720940:NBS720952 NKK720940:NLO720952 NUG720940:NVK720952 OEC720940:OFG720952 ONY720940:OPC720952 OXU720940:OYY720952 PHQ720940:PIU720952 PRM720940:PSQ720952 QBI720940:QCM720952 QLE720940:QMI720952 QVA720940:QWE720952 REW720940:RGA720952 ROS720940:RPW720952 RYO720940:RZS720952 SIK720940:SJO720952 SSG720940:STK720952 TCC720940:TDG720952 TLY720940:TNC720952 TVU720940:TWY720952 UFQ720940:UGU720952 UPM720940:UQQ720952 UZI720940:VAM720952 VJE720940:VKI720952 VTA720940:VUE720952 WCW720940:WEA720952 WMS720940:WNW720952 WWO720940:WXS720952 F786476:AK786488 KC786476:LG786488 TY786476:VC786488 ADU786476:AEY786488 ANQ786476:AOU786488 AXM786476:AYQ786488 BHI786476:BIM786488 BRE786476:BSI786488 CBA786476:CCE786488 CKW786476:CMA786488 CUS786476:CVW786488 DEO786476:DFS786488 DOK786476:DPO786488 DYG786476:DZK786488 EIC786476:EJG786488 ERY786476:ETC786488 FBU786476:FCY786488 FLQ786476:FMU786488 FVM786476:FWQ786488 GFI786476:GGM786488 GPE786476:GQI786488 GZA786476:HAE786488 HIW786476:HKA786488 HSS786476:HTW786488 ICO786476:IDS786488 IMK786476:INO786488 IWG786476:IXK786488 JGC786476:JHG786488 JPY786476:JRC786488 JZU786476:KAY786488 KJQ786476:KKU786488 KTM786476:KUQ786488 LDI786476:LEM786488 LNE786476:LOI786488 LXA786476:LYE786488 MGW786476:MIA786488 MQS786476:MRW786488 NAO786476:NBS786488 NKK786476:NLO786488 NUG786476:NVK786488 OEC786476:OFG786488 ONY786476:OPC786488 OXU786476:OYY786488 PHQ786476:PIU786488 PRM786476:PSQ786488 QBI786476:QCM786488 QLE786476:QMI786488 QVA786476:QWE786488 REW786476:RGA786488 ROS786476:RPW786488 RYO786476:RZS786488 SIK786476:SJO786488 SSG786476:STK786488 TCC786476:TDG786488 TLY786476:TNC786488 TVU786476:TWY786488 UFQ786476:UGU786488 UPM786476:UQQ786488 UZI786476:VAM786488 VJE786476:VKI786488 VTA786476:VUE786488 WCW786476:WEA786488 WMS786476:WNW786488 WWO786476:WXS786488 F852012:AK852024 KC852012:LG852024 TY852012:VC852024 ADU852012:AEY852024 ANQ852012:AOU852024 AXM852012:AYQ852024 BHI852012:BIM852024 BRE852012:BSI852024 CBA852012:CCE852024 CKW852012:CMA852024 CUS852012:CVW852024 DEO852012:DFS852024 DOK852012:DPO852024 DYG852012:DZK852024 EIC852012:EJG852024 ERY852012:ETC852024 FBU852012:FCY852024 FLQ852012:FMU852024 FVM852012:FWQ852024 GFI852012:GGM852024 GPE852012:GQI852024 GZA852012:HAE852024 HIW852012:HKA852024 HSS852012:HTW852024 ICO852012:IDS852024 IMK852012:INO852024 IWG852012:IXK852024 JGC852012:JHG852024 JPY852012:JRC852024 JZU852012:KAY852024 KJQ852012:KKU852024 KTM852012:KUQ852024 LDI852012:LEM852024 LNE852012:LOI852024 LXA852012:LYE852024 MGW852012:MIA852024 MQS852012:MRW852024 NAO852012:NBS852024 NKK852012:NLO852024 NUG852012:NVK852024 OEC852012:OFG852024 ONY852012:OPC852024 OXU852012:OYY852024 PHQ852012:PIU852024 PRM852012:PSQ852024 QBI852012:QCM852024 QLE852012:QMI852024 QVA852012:QWE852024 REW852012:RGA852024 ROS852012:RPW852024 RYO852012:RZS852024 SIK852012:SJO852024 SSG852012:STK852024 TCC852012:TDG852024 TLY852012:TNC852024 TVU852012:TWY852024 UFQ852012:UGU852024 UPM852012:UQQ852024 UZI852012:VAM852024 VJE852012:VKI852024 VTA852012:VUE852024 WCW852012:WEA852024 WMS852012:WNW852024 WWO852012:WXS852024 F917548:AK917560 KC917548:LG917560 TY917548:VC917560 ADU917548:AEY917560 ANQ917548:AOU917560 AXM917548:AYQ917560 BHI917548:BIM917560 BRE917548:BSI917560 CBA917548:CCE917560 CKW917548:CMA917560 CUS917548:CVW917560 DEO917548:DFS917560 DOK917548:DPO917560 DYG917548:DZK917560 EIC917548:EJG917560 ERY917548:ETC917560 FBU917548:FCY917560 FLQ917548:FMU917560 FVM917548:FWQ917560 GFI917548:GGM917560 GPE917548:GQI917560 GZA917548:HAE917560 HIW917548:HKA917560 HSS917548:HTW917560 ICO917548:IDS917560 IMK917548:INO917560 IWG917548:IXK917560 JGC917548:JHG917560 JPY917548:JRC917560 JZU917548:KAY917560 KJQ917548:KKU917560 KTM917548:KUQ917560 LDI917548:LEM917560 LNE917548:LOI917560 LXA917548:LYE917560 MGW917548:MIA917560 MQS917548:MRW917560 NAO917548:NBS917560 NKK917548:NLO917560 NUG917548:NVK917560 OEC917548:OFG917560 ONY917548:OPC917560 OXU917548:OYY917560 PHQ917548:PIU917560 PRM917548:PSQ917560 QBI917548:QCM917560 QLE917548:QMI917560 QVA917548:QWE917560 REW917548:RGA917560 ROS917548:RPW917560 RYO917548:RZS917560 SIK917548:SJO917560 SSG917548:STK917560 TCC917548:TDG917560 TLY917548:TNC917560 TVU917548:TWY917560 UFQ917548:UGU917560 UPM917548:UQQ917560 UZI917548:VAM917560 VJE917548:VKI917560 VTA917548:VUE917560 WCW917548:WEA917560 WMS917548:WNW917560 WWO917548:WXS917560 F983084:AK983096 KC983084:LG983096 TY983084:VC983096 ADU983084:AEY983096 ANQ983084:AOU983096 AXM983084:AYQ983096 BHI983084:BIM983096 BRE983084:BSI983096 CBA983084:CCE983096 CKW983084:CMA983096 CUS983084:CVW983096 DEO983084:DFS983096 DOK983084:DPO983096 DYG983084:DZK983096 EIC983084:EJG983096 ERY983084:ETC983096 FBU983084:FCY983096 FLQ983084:FMU983096 FVM983084:FWQ983096 GFI983084:GGM983096 GPE983084:GQI983096 GZA983084:HAE983096 HIW983084:HKA983096 HSS983084:HTW983096 ICO983084:IDS983096 IMK983084:INO983096 IWG983084:IXK983096 JGC983084:JHG983096 JPY983084:JRC983096 JZU983084:KAY983096 KJQ983084:KKU983096 KTM983084:KUQ983096 LDI983084:LEM983096 LNE983084:LOI983096 LXA983084:LYE983096 MGW983084:MIA983096 MQS983084:MRW983096 NAO983084:NBS983096 NKK983084:NLO983096 NUG983084:NVK983096 OEC983084:OFG983096 ONY983084:OPC983096 OXU983084:OYY983096 PHQ983084:PIU983096 PRM983084:PSQ983096 QBI983084:QCM983096 QLE983084:QMI983096 QVA983084:QWE983096 REW983084:RGA983096 ROS983084:RPW983096 RYO983084:RZS983096 SIK983084:SJO983096 SSG983084:STK983096 TCC983084:TDG983096 TLY983084:TNC983096 TVU983084:TWY983096 UFQ983084:UGU983096 UPM983084:UQQ983096 UZI983084:VAM983096 VJE983084:VKI983096 VTA983084:VUE983096 WCW983084:WEA983096 WMS983084:WNW983096 G37:AK49">
      <formula1>"出"</formula1>
    </dataValidation>
    <dataValidation type="whole" operator="lessThanOrEqual" allowBlank="1" showInputMessage="1" showErrorMessage="1" error="月当たりの上限額は２万円となります。_x000a_（男性研修生は対象外）" sqref="BE19:BE54 BE65562:BE65591 BE131098:BE131127 BE196634:BE196663 BE262170:BE262199 BE327706:BE327735 BE393242:BE393271 BE458778:BE458807 BE524314:BE524343 BE589850:BE589879 BE655386:BE655415 BE720922:BE720951 BE786458:BE786487 BE851994:BE852023 BE917530:BE917559 BE983066:BE983095">
      <formula1>20000</formula1>
    </dataValidation>
    <dataValidation type="list" allowBlank="1" showInputMessage="1" showErrorMessage="1" sqref="B11:B30">
      <formula1>"TR,FW1,FW2,FW3"</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62"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E107"/>
  <sheetViews>
    <sheetView view="pageBreakPreview" zoomScale="55" zoomScaleNormal="75" zoomScaleSheetLayoutView="55" workbookViewId="0">
      <selection activeCell="BG1" sqref="BG1"/>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40" t="s">
        <v>0</v>
      </c>
      <c r="B1" s="441"/>
      <c r="C1" s="441"/>
      <c r="D1" s="441"/>
      <c r="E1" s="442"/>
      <c r="F1" s="1"/>
      <c r="G1" s="2"/>
      <c r="H1" s="2"/>
      <c r="I1" s="2"/>
      <c r="J1" s="3"/>
      <c r="L1" s="5"/>
      <c r="AJ1" s="6"/>
      <c r="AK1" s="6"/>
      <c r="AO1" s="443" t="s">
        <v>1</v>
      </c>
      <c r="AP1" s="443"/>
      <c r="AQ1" s="59"/>
      <c r="AU1" s="133" t="s">
        <v>117</v>
      </c>
      <c r="AV1" s="437" t="s">
        <v>118</v>
      </c>
      <c r="AW1" s="412">
        <f>【11月】月集計表!AW1</f>
        <v>0</v>
      </c>
    </row>
    <row r="2" spans="1:83" ht="24" customHeight="1" thickBot="1">
      <c r="A2" s="7"/>
      <c r="B2" s="7"/>
      <c r="C2" s="7"/>
      <c r="D2" s="7"/>
      <c r="E2" s="7"/>
      <c r="G2" s="8"/>
      <c r="I2" s="9"/>
      <c r="J2" s="9"/>
      <c r="K2" s="9"/>
      <c r="L2" s="9"/>
      <c r="M2" s="9"/>
      <c r="N2" s="9"/>
      <c r="O2" s="9"/>
      <c r="P2" s="9"/>
      <c r="Q2" s="9"/>
      <c r="R2" s="9"/>
      <c r="W2" s="10"/>
      <c r="X2" s="10"/>
      <c r="AJ2" s="11"/>
      <c r="AK2" s="11"/>
      <c r="AO2" s="444"/>
      <c r="AP2" s="444"/>
      <c r="AQ2" s="60"/>
      <c r="AV2" s="437"/>
      <c r="AW2" s="413"/>
    </row>
    <row r="3" spans="1:83" ht="24" customHeight="1">
      <c r="A3" s="445">
        <v>44926</v>
      </c>
      <c r="B3" s="445"/>
      <c r="C3" s="445"/>
      <c r="D3" s="445"/>
      <c r="E3" s="445"/>
      <c r="F3" s="445"/>
      <c r="G3" s="445"/>
      <c r="H3" s="446" t="s">
        <v>199</v>
      </c>
      <c r="I3" s="446"/>
      <c r="J3" s="446"/>
      <c r="K3" s="446"/>
      <c r="L3" s="446"/>
      <c r="M3" s="446"/>
      <c r="N3" s="446"/>
      <c r="O3" s="446"/>
      <c r="P3" s="446"/>
      <c r="Q3" s="446"/>
      <c r="R3" s="446"/>
      <c r="S3" s="446"/>
      <c r="T3" s="446"/>
      <c r="U3" s="446"/>
      <c r="V3" s="446"/>
      <c r="W3" s="446"/>
      <c r="X3" s="446"/>
      <c r="Y3" s="446"/>
      <c r="Z3" s="446"/>
      <c r="AJ3" s="11"/>
      <c r="AK3" s="11"/>
      <c r="AO3" s="444"/>
      <c r="AP3" s="444"/>
      <c r="AQ3" s="60"/>
      <c r="AS3" s="414">
        <f>A3</f>
        <v>44926</v>
      </c>
      <c r="AT3" s="415"/>
      <c r="AU3" s="415"/>
      <c r="AV3" s="415"/>
      <c r="AW3" s="416" t="s">
        <v>200</v>
      </c>
      <c r="AX3" s="416"/>
      <c r="AY3" s="416"/>
      <c r="AZ3" s="416"/>
      <c r="BA3" s="416"/>
      <c r="BB3" s="416"/>
      <c r="BC3" s="137"/>
      <c r="BD3" s="138" t="s">
        <v>2</v>
      </c>
      <c r="BE3" s="438" t="str">
        <f>IF(AE5="","",AE5)</f>
        <v/>
      </c>
      <c r="BF3" s="439"/>
    </row>
    <row r="4" spans="1:83" ht="8.1" customHeight="1">
      <c r="A4" s="445"/>
      <c r="B4" s="445"/>
      <c r="C4" s="445"/>
      <c r="D4" s="445"/>
      <c r="E4" s="445"/>
      <c r="F4" s="445"/>
      <c r="G4" s="445"/>
      <c r="H4" s="446"/>
      <c r="I4" s="446"/>
      <c r="J4" s="446"/>
      <c r="K4" s="446"/>
      <c r="L4" s="446"/>
      <c r="M4" s="446"/>
      <c r="N4" s="446"/>
      <c r="O4" s="446"/>
      <c r="P4" s="446"/>
      <c r="Q4" s="446"/>
      <c r="R4" s="446"/>
      <c r="S4" s="446"/>
      <c r="T4" s="446"/>
      <c r="U4" s="446"/>
      <c r="V4" s="446"/>
      <c r="W4" s="446"/>
      <c r="X4" s="446"/>
      <c r="Y4" s="446"/>
      <c r="Z4" s="446"/>
      <c r="AJ4" s="11"/>
      <c r="AK4" s="11"/>
      <c r="AO4" s="61"/>
      <c r="AP4" s="61"/>
      <c r="AQ4" s="60"/>
      <c r="AS4" s="415"/>
      <c r="AT4" s="415"/>
      <c r="AU4" s="415"/>
      <c r="AV4" s="415"/>
      <c r="AW4" s="416"/>
      <c r="AX4" s="416"/>
      <c r="AY4" s="416"/>
      <c r="AZ4" s="416"/>
      <c r="BA4" s="416"/>
      <c r="BB4" s="416"/>
      <c r="BC4" s="137"/>
      <c r="BD4" s="88"/>
    </row>
    <row r="5" spans="1:83" ht="24" customHeight="1">
      <c r="A5" s="445"/>
      <c r="B5" s="445"/>
      <c r="C5" s="445"/>
      <c r="D5" s="445"/>
      <c r="E5" s="445"/>
      <c r="F5" s="445"/>
      <c r="G5" s="445"/>
      <c r="H5" s="446"/>
      <c r="I5" s="446"/>
      <c r="J5" s="446"/>
      <c r="K5" s="446"/>
      <c r="L5" s="446"/>
      <c r="M5" s="446"/>
      <c r="N5" s="446"/>
      <c r="O5" s="446"/>
      <c r="P5" s="446"/>
      <c r="Q5" s="446"/>
      <c r="R5" s="446"/>
      <c r="S5" s="446"/>
      <c r="T5" s="446"/>
      <c r="U5" s="446"/>
      <c r="V5" s="446"/>
      <c r="W5" s="446"/>
      <c r="X5" s="446"/>
      <c r="Y5" s="446"/>
      <c r="Z5" s="446"/>
      <c r="AB5" s="447" t="s">
        <v>2</v>
      </c>
      <c r="AC5" s="447"/>
      <c r="AD5" s="447"/>
      <c r="AE5" s="536"/>
      <c r="AF5" s="536"/>
      <c r="AG5" s="536"/>
      <c r="AH5" s="536"/>
      <c r="AI5" s="536"/>
      <c r="AJ5" s="536"/>
      <c r="AK5" s="536"/>
      <c r="AL5" s="138" t="s">
        <v>3</v>
      </c>
      <c r="AM5" s="451"/>
      <c r="AN5" s="452"/>
      <c r="AO5" s="452"/>
      <c r="AP5" s="452"/>
      <c r="AQ5" s="453"/>
      <c r="AS5" s="415"/>
      <c r="AT5" s="415"/>
      <c r="AU5" s="415"/>
      <c r="AV5" s="415"/>
      <c r="AW5" s="416"/>
      <c r="AX5" s="416"/>
      <c r="AY5" s="416"/>
      <c r="AZ5" s="416"/>
      <c r="BA5" s="416"/>
      <c r="BB5" s="416"/>
      <c r="BC5" s="137"/>
      <c r="BD5" s="138" t="s">
        <v>119</v>
      </c>
      <c r="BE5" s="438" t="str">
        <f>IF(AM5="","",AM5)</f>
        <v/>
      </c>
      <c r="BF5" s="439"/>
    </row>
    <row r="6" spans="1:83" ht="8.1" customHeight="1" thickBot="1">
      <c r="N6" s="8"/>
      <c r="O6" s="8"/>
      <c r="P6" s="8"/>
      <c r="Q6" s="8"/>
      <c r="R6" s="8"/>
      <c r="S6" s="8"/>
      <c r="T6" s="8"/>
      <c r="U6" s="8"/>
      <c r="V6" s="8"/>
      <c r="W6" s="8"/>
      <c r="X6" s="8"/>
      <c r="Y6" s="8"/>
      <c r="Z6" s="8"/>
      <c r="AA6" s="8"/>
      <c r="AB6" s="8"/>
      <c r="AC6" s="8"/>
      <c r="AJ6" s="8"/>
      <c r="AK6" s="8"/>
      <c r="AN6" s="8"/>
    </row>
    <row r="7" spans="1:83" ht="15.75" customHeight="1">
      <c r="A7" s="454" t="s">
        <v>4</v>
      </c>
      <c r="B7" s="455"/>
      <c r="C7" s="433" t="s">
        <v>5</v>
      </c>
      <c r="D7" s="433" t="s">
        <v>6</v>
      </c>
      <c r="E7" s="459" t="s">
        <v>111</v>
      </c>
      <c r="F7" s="459" t="s">
        <v>7</v>
      </c>
      <c r="G7" s="429">
        <f t="shared" ref="G7:AK7" si="0">G36</f>
        <v>44896</v>
      </c>
      <c r="H7" s="429">
        <f t="shared" si="0"/>
        <v>44897</v>
      </c>
      <c r="I7" s="429">
        <f t="shared" si="0"/>
        <v>44898</v>
      </c>
      <c r="J7" s="429">
        <f t="shared" si="0"/>
        <v>44899</v>
      </c>
      <c r="K7" s="429">
        <f t="shared" si="0"/>
        <v>44900</v>
      </c>
      <c r="L7" s="429">
        <f t="shared" si="0"/>
        <v>44901</v>
      </c>
      <c r="M7" s="429">
        <f t="shared" si="0"/>
        <v>44902</v>
      </c>
      <c r="N7" s="429">
        <f t="shared" si="0"/>
        <v>44903</v>
      </c>
      <c r="O7" s="429">
        <f t="shared" si="0"/>
        <v>44904</v>
      </c>
      <c r="P7" s="429">
        <f t="shared" si="0"/>
        <v>44905</v>
      </c>
      <c r="Q7" s="429">
        <f t="shared" si="0"/>
        <v>44906</v>
      </c>
      <c r="R7" s="429">
        <f t="shared" si="0"/>
        <v>44907</v>
      </c>
      <c r="S7" s="429">
        <f t="shared" si="0"/>
        <v>44908</v>
      </c>
      <c r="T7" s="429">
        <f t="shared" si="0"/>
        <v>44909</v>
      </c>
      <c r="U7" s="429">
        <f t="shared" si="0"/>
        <v>44910</v>
      </c>
      <c r="V7" s="429">
        <f t="shared" si="0"/>
        <v>44911</v>
      </c>
      <c r="W7" s="429">
        <f t="shared" si="0"/>
        <v>44912</v>
      </c>
      <c r="X7" s="429">
        <f t="shared" si="0"/>
        <v>44913</v>
      </c>
      <c r="Y7" s="429">
        <f t="shared" si="0"/>
        <v>44914</v>
      </c>
      <c r="Z7" s="429">
        <f t="shared" si="0"/>
        <v>44915</v>
      </c>
      <c r="AA7" s="429">
        <f t="shared" si="0"/>
        <v>44916</v>
      </c>
      <c r="AB7" s="429">
        <f t="shared" si="0"/>
        <v>44917</v>
      </c>
      <c r="AC7" s="429">
        <f t="shared" si="0"/>
        <v>44918</v>
      </c>
      <c r="AD7" s="429">
        <f t="shared" si="0"/>
        <v>44919</v>
      </c>
      <c r="AE7" s="429">
        <f t="shared" si="0"/>
        <v>44920</v>
      </c>
      <c r="AF7" s="429">
        <f t="shared" si="0"/>
        <v>44921</v>
      </c>
      <c r="AG7" s="429">
        <f t="shared" si="0"/>
        <v>44922</v>
      </c>
      <c r="AH7" s="429">
        <f t="shared" si="0"/>
        <v>44923</v>
      </c>
      <c r="AI7" s="429">
        <f t="shared" si="0"/>
        <v>44924</v>
      </c>
      <c r="AJ7" s="467">
        <f t="shared" si="0"/>
        <v>44925</v>
      </c>
      <c r="AK7" s="467">
        <f t="shared" si="0"/>
        <v>44926</v>
      </c>
      <c r="AL7" s="462" t="s">
        <v>8</v>
      </c>
      <c r="AM7" s="462" t="s">
        <v>9</v>
      </c>
      <c r="AN7" s="462" t="s">
        <v>10</v>
      </c>
      <c r="AO7" s="462" t="s">
        <v>11</v>
      </c>
      <c r="AP7" s="13"/>
      <c r="AQ7" s="13"/>
      <c r="AR7" s="431"/>
      <c r="AS7" s="433" t="s">
        <v>138</v>
      </c>
      <c r="AT7" s="433" t="s">
        <v>120</v>
      </c>
      <c r="AU7" s="435" t="s">
        <v>121</v>
      </c>
      <c r="AV7" s="428" t="s">
        <v>122</v>
      </c>
      <c r="AW7" s="427" t="s">
        <v>123</v>
      </c>
      <c r="AX7" s="428" t="s">
        <v>124</v>
      </c>
      <c r="AY7" s="427" t="s">
        <v>125</v>
      </c>
      <c r="AZ7" s="428" t="s">
        <v>126</v>
      </c>
      <c r="BA7" s="427" t="s">
        <v>127</v>
      </c>
      <c r="BB7" s="417" t="s">
        <v>128</v>
      </c>
      <c r="BC7" s="419" t="s">
        <v>129</v>
      </c>
      <c r="BD7" s="421" t="s">
        <v>130</v>
      </c>
      <c r="BE7" s="423" t="s">
        <v>131</v>
      </c>
      <c r="BF7" s="425" t="s">
        <v>132</v>
      </c>
    </row>
    <row r="8" spans="1:83" ht="15.75" customHeight="1" thickBot="1">
      <c r="A8" s="456"/>
      <c r="B8" s="457"/>
      <c r="C8" s="458"/>
      <c r="D8" s="458"/>
      <c r="E8" s="460"/>
      <c r="F8" s="460"/>
      <c r="G8" s="430" t="s">
        <v>12</v>
      </c>
      <c r="H8" s="430" t="s">
        <v>13</v>
      </c>
      <c r="I8" s="430" t="s">
        <v>14</v>
      </c>
      <c r="J8" s="430" t="s">
        <v>15</v>
      </c>
      <c r="K8" s="430" t="s">
        <v>16</v>
      </c>
      <c r="L8" s="430" t="s">
        <v>17</v>
      </c>
      <c r="M8" s="430" t="s">
        <v>18</v>
      </c>
      <c r="N8" s="430" t="s">
        <v>19</v>
      </c>
      <c r="O8" s="430" t="s">
        <v>20</v>
      </c>
      <c r="P8" s="430" t="s">
        <v>21</v>
      </c>
      <c r="Q8" s="430" t="s">
        <v>22</v>
      </c>
      <c r="R8" s="430" t="s">
        <v>23</v>
      </c>
      <c r="S8" s="430" t="s">
        <v>24</v>
      </c>
      <c r="T8" s="430" t="s">
        <v>25</v>
      </c>
      <c r="U8" s="430" t="s">
        <v>26</v>
      </c>
      <c r="V8" s="430" t="s">
        <v>27</v>
      </c>
      <c r="W8" s="430">
        <v>0</v>
      </c>
      <c r="X8" s="430">
        <v>0</v>
      </c>
      <c r="Y8" s="430">
        <v>0</v>
      </c>
      <c r="Z8" s="430">
        <v>0</v>
      </c>
      <c r="AA8" s="430">
        <v>0</v>
      </c>
      <c r="AB8" s="430">
        <v>0</v>
      </c>
      <c r="AC8" s="430">
        <v>0</v>
      </c>
      <c r="AD8" s="430">
        <v>0</v>
      </c>
      <c r="AE8" s="430">
        <v>0</v>
      </c>
      <c r="AF8" s="430">
        <v>0</v>
      </c>
      <c r="AG8" s="430">
        <v>0</v>
      </c>
      <c r="AH8" s="430">
        <v>0</v>
      </c>
      <c r="AI8" s="430">
        <v>0</v>
      </c>
      <c r="AJ8" s="468">
        <v>0</v>
      </c>
      <c r="AK8" s="468">
        <v>0</v>
      </c>
      <c r="AL8" s="463"/>
      <c r="AM8" s="463"/>
      <c r="AN8" s="463"/>
      <c r="AO8" s="463"/>
      <c r="AP8" s="13"/>
      <c r="AQ8" s="13"/>
      <c r="AR8" s="432"/>
      <c r="AS8" s="434"/>
      <c r="AT8" s="434"/>
      <c r="AU8" s="436"/>
      <c r="AV8" s="418"/>
      <c r="AW8" s="422"/>
      <c r="AX8" s="418"/>
      <c r="AY8" s="422"/>
      <c r="AZ8" s="418"/>
      <c r="BA8" s="422"/>
      <c r="BB8" s="418"/>
      <c r="BC8" s="420"/>
      <c r="BD8" s="422"/>
      <c r="BE8" s="424"/>
      <c r="BF8" s="426"/>
      <c r="CA8" s="533" t="s">
        <v>112</v>
      </c>
      <c r="CB8" s="510" t="s">
        <v>113</v>
      </c>
      <c r="CC8" s="510" t="s">
        <v>114</v>
      </c>
      <c r="CD8" s="510" t="s">
        <v>115</v>
      </c>
      <c r="CE8" s="510" t="s">
        <v>116</v>
      </c>
    </row>
    <row r="9" spans="1:83" ht="15.75" customHeight="1">
      <c r="A9" s="456"/>
      <c r="B9" s="457"/>
      <c r="C9" s="458"/>
      <c r="D9" s="458"/>
      <c r="E9" s="460"/>
      <c r="F9" s="460"/>
      <c r="G9" s="430">
        <v>42380</v>
      </c>
      <c r="H9" s="430">
        <v>42411</v>
      </c>
      <c r="I9" s="430">
        <v>42449</v>
      </c>
      <c r="J9" s="430">
        <v>42450</v>
      </c>
      <c r="K9" s="430">
        <v>42489</v>
      </c>
      <c r="L9" s="430">
        <v>42493</v>
      </c>
      <c r="M9" s="430">
        <v>42494</v>
      </c>
      <c r="N9" s="430">
        <v>42495</v>
      </c>
      <c r="O9" s="430">
        <v>42569</v>
      </c>
      <c r="P9" s="430">
        <v>42593</v>
      </c>
      <c r="Q9" s="430">
        <v>42632</v>
      </c>
      <c r="R9" s="430">
        <v>42635</v>
      </c>
      <c r="S9" s="430">
        <v>42653</v>
      </c>
      <c r="T9" s="430">
        <v>42677</v>
      </c>
      <c r="U9" s="430">
        <v>42697</v>
      </c>
      <c r="V9" s="430">
        <v>42727</v>
      </c>
      <c r="W9" s="430">
        <v>0</v>
      </c>
      <c r="X9" s="430">
        <v>0</v>
      </c>
      <c r="Y9" s="430">
        <v>0</v>
      </c>
      <c r="Z9" s="430">
        <v>0</v>
      </c>
      <c r="AA9" s="430">
        <v>0</v>
      </c>
      <c r="AB9" s="430">
        <v>0</v>
      </c>
      <c r="AC9" s="430">
        <v>0</v>
      </c>
      <c r="AD9" s="430">
        <v>0</v>
      </c>
      <c r="AE9" s="430">
        <v>0</v>
      </c>
      <c r="AF9" s="430">
        <v>0</v>
      </c>
      <c r="AG9" s="430">
        <v>0</v>
      </c>
      <c r="AH9" s="430">
        <v>0</v>
      </c>
      <c r="AI9" s="430">
        <v>0</v>
      </c>
      <c r="AJ9" s="468">
        <v>0</v>
      </c>
      <c r="AK9" s="468">
        <v>0</v>
      </c>
      <c r="AL9" s="463"/>
      <c r="AM9" s="463"/>
      <c r="AN9" s="463"/>
      <c r="AO9" s="463"/>
      <c r="AP9" s="14"/>
      <c r="AQ9" s="13"/>
      <c r="AR9" s="400" t="s">
        <v>133</v>
      </c>
      <c r="AS9" s="352" t="str">
        <f>IFERROR(INDEX($B$11:$F$31,MATCH("TR",$B$11:$B$31,0),2),"")</f>
        <v/>
      </c>
      <c r="AT9" s="403"/>
      <c r="AU9" s="405" t="str">
        <f>IFERROR(INDEX($B$11:$F$31,MATCH("TR",$B$11:$B$31,0),5),"")</f>
        <v/>
      </c>
      <c r="AV9" s="384"/>
      <c r="AW9" s="380">
        <f>IF(90000&lt;=AV9,90000,AV9)</f>
        <v>0</v>
      </c>
      <c r="AX9" s="381"/>
      <c r="AY9" s="382"/>
      <c r="AZ9" s="384"/>
      <c r="BA9" s="380">
        <f>IF(20000&lt;=AZ9,20000,AZ9)</f>
        <v>0</v>
      </c>
      <c r="BB9" s="384"/>
      <c r="BC9" s="410"/>
      <c r="BD9" s="382"/>
      <c r="BE9" s="411"/>
      <c r="BF9" s="377"/>
      <c r="BH9" s="354" t="s">
        <v>43</v>
      </c>
      <c r="BI9" s="355"/>
      <c r="BJ9" s="113">
        <f>IF(AW1&lt;&gt;"",AW1,BH13)</f>
        <v>0</v>
      </c>
      <c r="BK9" s="114"/>
      <c r="BL9" s="114"/>
      <c r="BM9" s="114"/>
      <c r="BN9" s="114"/>
      <c r="BO9" s="114"/>
      <c r="BP9" s="114"/>
      <c r="BQ9" s="114"/>
      <c r="BR9" s="114"/>
      <c r="BS9" s="114"/>
      <c r="BT9" s="114"/>
      <c r="BU9" s="114"/>
      <c r="BV9" s="114"/>
      <c r="BW9" s="114"/>
      <c r="BX9" s="114"/>
      <c r="BY9" s="114"/>
      <c r="BZ9" s="114"/>
      <c r="CA9" s="533"/>
      <c r="CB9" s="510"/>
      <c r="CC9" s="510"/>
      <c r="CD9" s="510"/>
      <c r="CE9" s="510"/>
    </row>
    <row r="10" spans="1:83" ht="15.75" customHeight="1" thickBot="1">
      <c r="A10" s="456"/>
      <c r="B10" s="457"/>
      <c r="C10" s="434"/>
      <c r="D10" s="434"/>
      <c r="E10" s="461"/>
      <c r="F10" s="461"/>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430">
        <v>0</v>
      </c>
      <c r="AB10" s="430">
        <v>0</v>
      </c>
      <c r="AC10" s="430">
        <v>0</v>
      </c>
      <c r="AD10" s="430">
        <v>0</v>
      </c>
      <c r="AE10" s="430">
        <v>0</v>
      </c>
      <c r="AF10" s="430">
        <v>0</v>
      </c>
      <c r="AG10" s="430">
        <v>0</v>
      </c>
      <c r="AH10" s="430">
        <v>0</v>
      </c>
      <c r="AI10" s="430">
        <v>0</v>
      </c>
      <c r="AJ10" s="468">
        <v>0</v>
      </c>
      <c r="AK10" s="468">
        <v>0</v>
      </c>
      <c r="AL10" s="463"/>
      <c r="AM10" s="463"/>
      <c r="AN10" s="537"/>
      <c r="AO10" s="537"/>
      <c r="AP10" s="14"/>
      <c r="AQ10" s="13"/>
      <c r="AR10" s="401"/>
      <c r="AS10" s="353"/>
      <c r="AT10" s="404"/>
      <c r="AU10" s="535"/>
      <c r="AV10" s="351"/>
      <c r="AW10" s="339"/>
      <c r="AX10" s="341"/>
      <c r="AY10" s="343"/>
      <c r="AZ10" s="337"/>
      <c r="BA10" s="339"/>
      <c r="BB10" s="337"/>
      <c r="BC10" s="407"/>
      <c r="BD10" s="343"/>
      <c r="BE10" s="346"/>
      <c r="BF10" s="307"/>
      <c r="BH10" s="114"/>
      <c r="BI10" s="114"/>
      <c r="BJ10" s="114"/>
      <c r="BK10" s="114"/>
      <c r="BL10" s="114"/>
      <c r="BM10" s="114"/>
      <c r="BN10" s="114"/>
      <c r="BO10" s="114"/>
      <c r="BP10" s="114"/>
      <c r="BQ10" s="114"/>
      <c r="BR10" s="114"/>
      <c r="BS10" s="114"/>
      <c r="BT10" s="114"/>
      <c r="BU10" s="114"/>
      <c r="BV10" s="114"/>
      <c r="BW10" s="114"/>
      <c r="BX10" s="114"/>
      <c r="BY10" s="114"/>
      <c r="BZ10" s="114"/>
      <c r="CA10" s="533"/>
      <c r="CB10" s="510"/>
      <c r="CC10" s="510"/>
      <c r="CD10" s="510"/>
      <c r="CE10" s="510"/>
    </row>
    <row r="11" spans="1:83" ht="15.75" customHeight="1">
      <c r="A11" s="464" t="s">
        <v>28</v>
      </c>
      <c r="B11" s="144"/>
      <c r="C11" s="15">
        <v>1</v>
      </c>
      <c r="D11" s="62"/>
      <c r="E11" s="14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401"/>
      <c r="AS11" s="331" t="str">
        <f ca="1">IF(AS9="","",IFERROR(INDEX(INDIRECT("$B$" &amp; AS9+11 &amp;  ":$F$31"),MATCH("TR",INDIRECT("$B$" &amp; AS9+11 &amp; ":$B$31"),0),2),""))</f>
        <v/>
      </c>
      <c r="AT11" s="333"/>
      <c r="AU11" s="378" t="str">
        <f ca="1">IF(AS9="","",IFERROR(INDEX(INDIRECT("$B$" &amp; AS9+11 &amp;  ":$F$31"),MATCH("TR",INDIRECT("$B$" &amp; AS9+11 &amp; ":$B$31"),0),5),""))</f>
        <v/>
      </c>
      <c r="AV11" s="337"/>
      <c r="AW11" s="339">
        <f>IF(90000&lt;=AV11,90000,AV11)</f>
        <v>0</v>
      </c>
      <c r="AX11" s="341"/>
      <c r="AY11" s="343"/>
      <c r="AZ11" s="337"/>
      <c r="BA11" s="339">
        <f>IF(20000&lt;=AZ11,20000,AZ11)</f>
        <v>0</v>
      </c>
      <c r="BB11" s="337"/>
      <c r="BC11" s="407"/>
      <c r="BD11" s="343"/>
      <c r="BE11" s="346"/>
      <c r="BF11" s="307"/>
      <c r="BH11" s="356" t="s">
        <v>45</v>
      </c>
      <c r="BI11" s="356"/>
      <c r="BJ11" s="356"/>
      <c r="BK11" s="356"/>
      <c r="BL11" s="128" t="s">
        <v>46</v>
      </c>
      <c r="BM11" s="128" t="s">
        <v>47</v>
      </c>
      <c r="BN11" s="116" t="s">
        <v>48</v>
      </c>
      <c r="BO11" s="119"/>
      <c r="BP11" s="119"/>
      <c r="BQ11" s="119"/>
      <c r="BR11" s="119"/>
      <c r="BS11" s="119"/>
      <c r="BT11" s="119"/>
      <c r="BU11" s="119"/>
      <c r="BV11" s="119"/>
      <c r="BW11" s="119"/>
      <c r="BX11" s="119"/>
      <c r="BY11" s="119"/>
      <c r="BZ11" s="119"/>
      <c r="CA11" s="125" t="str">
        <f t="shared" ref="CA11:CA30" si="5">B11&amp;E11&amp;F11</f>
        <v/>
      </c>
      <c r="CB11" s="123">
        <f t="shared" ref="CB11:CB30" si="6">AN11</f>
        <v>0</v>
      </c>
      <c r="CC11" s="123">
        <f t="shared" ref="CC11:CC30" si="7">AO11</f>
        <v>0</v>
      </c>
      <c r="CD11" s="80">
        <f>IF(ISERROR(VLOOKUP($CA11,【11月】月集計表!$CA:$CC,2,FALSE))=TRUE,0,VLOOKUP($CA11,【11月】月集計表!$CA:$CC,2,FALSE))</f>
        <v>0</v>
      </c>
      <c r="CE11" s="80">
        <f>IF(ISERROR(VLOOKUP($CA11,【11月】月集計表!$CA:$CC,3,FALSE))=TRUE,0,VLOOKUP($CA11,【11月】月集計表!$CA:$CC,3,FALSE))</f>
        <v>0</v>
      </c>
    </row>
    <row r="12" spans="1:83" ht="16.5" customHeight="1">
      <c r="A12" s="465"/>
      <c r="B12" s="145"/>
      <c r="C12" s="20">
        <v>2</v>
      </c>
      <c r="D12" s="24"/>
      <c r="E12" s="14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1"/>
        <v>0</v>
      </c>
      <c r="AM12" s="23">
        <f t="shared" si="2"/>
        <v>0</v>
      </c>
      <c r="AN12" s="23">
        <f t="shared" si="3"/>
        <v>0</v>
      </c>
      <c r="AO12" s="23">
        <f t="shared" si="4"/>
        <v>0</v>
      </c>
      <c r="AP12" s="14"/>
      <c r="AQ12" s="13"/>
      <c r="AR12" s="401"/>
      <c r="AS12" s="331"/>
      <c r="AT12" s="349"/>
      <c r="AU12" s="379"/>
      <c r="AV12" s="351"/>
      <c r="AW12" s="339"/>
      <c r="AX12" s="341"/>
      <c r="AY12" s="343"/>
      <c r="AZ12" s="337"/>
      <c r="BA12" s="339"/>
      <c r="BB12" s="337"/>
      <c r="BC12" s="407"/>
      <c r="BD12" s="343"/>
      <c r="BE12" s="346"/>
      <c r="BF12" s="307"/>
      <c r="BH12" s="126">
        <v>1</v>
      </c>
      <c r="BI12" s="127" t="s">
        <v>49</v>
      </c>
      <c r="BJ12" s="127"/>
      <c r="BK12" s="116"/>
      <c r="BL12" s="128">
        <v>1.05</v>
      </c>
      <c r="BM12" s="356">
        <f>IF(BJ9="新規・5年利用無",BL13,IF(BJ9&lt;BH15,BL15,IF(AND(BJ9&gt;=BH14,BJ9&lt;BJ14),BL14,IF(AND(BJ9&gt;=BH13,BJ9&lt;BJ13),BL13,IF(BJ9=BH12,BL12,"")))))</f>
        <v>0.9</v>
      </c>
      <c r="BN12" s="357">
        <f>IF(AW1&lt;&gt;"",BM12*90000,"")</f>
        <v>81000</v>
      </c>
      <c r="BO12" s="120"/>
      <c r="BP12" s="120"/>
      <c r="BQ12" s="120"/>
      <c r="BR12" s="120"/>
      <c r="BS12" s="120"/>
      <c r="BT12" s="120"/>
      <c r="BU12" s="120"/>
      <c r="BV12" s="120"/>
      <c r="BW12" s="120"/>
      <c r="BX12" s="120"/>
      <c r="BY12" s="120"/>
      <c r="BZ12" s="120"/>
      <c r="CA12" s="78" t="str">
        <f t="shared" si="5"/>
        <v/>
      </c>
      <c r="CB12" s="79">
        <f t="shared" si="6"/>
        <v>0</v>
      </c>
      <c r="CC12" s="79">
        <f t="shared" si="7"/>
        <v>0</v>
      </c>
      <c r="CD12" s="77">
        <f>IF(ISERROR(VLOOKUP($CA12,【11月】月集計表!$CA:$CC,2,FALSE))=TRUE,0,VLOOKUP($CA12,【11月】月集計表!$CA:$CC,2,FALSE))</f>
        <v>0</v>
      </c>
      <c r="CE12" s="77">
        <f>IF(ISERROR(VLOOKUP($CA12,【11月】月集計表!$CA:$CC,3,FALSE))=TRUE,0,VLOOKUP($CA12,【11月】月集計表!$CA:$CC,3,FALSE))</f>
        <v>0</v>
      </c>
    </row>
    <row r="13" spans="1:83" ht="16.5" customHeight="1">
      <c r="A13" s="465"/>
      <c r="B13" s="145"/>
      <c r="C13" s="20">
        <v>3</v>
      </c>
      <c r="D13" s="24"/>
      <c r="E13" s="14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1"/>
        <v>0</v>
      </c>
      <c r="AM13" s="23">
        <f t="shared" si="2"/>
        <v>0</v>
      </c>
      <c r="AN13" s="23">
        <f t="shared" si="3"/>
        <v>0</v>
      </c>
      <c r="AO13" s="23">
        <f t="shared" si="4"/>
        <v>0</v>
      </c>
      <c r="AR13" s="401"/>
      <c r="AS13" s="331" t="str">
        <f ca="1">IF(AS11="","",IFERROR(INDEX(INDIRECT("$B$" &amp; AS11+11 &amp;  ":$F$31"),MATCH("TR",INDIRECT("$B$" &amp; AS11+11 &amp; ":$B$31"),0),2),""))</f>
        <v/>
      </c>
      <c r="AT13" s="333"/>
      <c r="AU13" s="335" t="str">
        <f ca="1">IF(AS11="","",IFERROR(INDEX(INDIRECT("$B$" &amp; AS11+11 &amp;  ":$F$31"),MATCH("TR",INDIRECT("$B$" &amp; AS11+11 &amp; ":$B$31"),0),5),""))</f>
        <v/>
      </c>
      <c r="AV13" s="337"/>
      <c r="AW13" s="339">
        <f>IF(90000&lt;=AV13,90000,AV13)</f>
        <v>0</v>
      </c>
      <c r="AX13" s="341"/>
      <c r="AY13" s="343"/>
      <c r="AZ13" s="337"/>
      <c r="BA13" s="339">
        <f>IF(20000&lt;=AZ13,20000,AZ13)</f>
        <v>0</v>
      </c>
      <c r="BB13" s="337"/>
      <c r="BC13" s="407"/>
      <c r="BD13" s="343"/>
      <c r="BE13" s="346"/>
      <c r="BF13" s="307"/>
      <c r="BH13" s="126">
        <v>0.8</v>
      </c>
      <c r="BI13" s="127" t="s">
        <v>49</v>
      </c>
      <c r="BJ13" s="127">
        <v>1</v>
      </c>
      <c r="BK13" s="116" t="s">
        <v>50</v>
      </c>
      <c r="BL13" s="128">
        <v>1</v>
      </c>
      <c r="BM13" s="356"/>
      <c r="BN13" s="358"/>
      <c r="BO13" s="120"/>
      <c r="BP13" s="120"/>
      <c r="BQ13" s="120"/>
      <c r="BR13" s="120"/>
      <c r="BS13" s="120"/>
      <c r="BT13" s="120"/>
      <c r="BU13" s="120"/>
      <c r="BV13" s="120"/>
      <c r="BW13" s="120"/>
      <c r="BX13" s="120"/>
      <c r="BY13" s="120"/>
      <c r="BZ13" s="120"/>
      <c r="CA13" s="78" t="str">
        <f t="shared" si="5"/>
        <v/>
      </c>
      <c r="CB13" s="79">
        <f t="shared" si="6"/>
        <v>0</v>
      </c>
      <c r="CC13" s="79">
        <f t="shared" si="7"/>
        <v>0</v>
      </c>
      <c r="CD13" s="77">
        <f>IF(ISERROR(VLOOKUP($CA13,【11月】月集計表!$CA:$CC,2,FALSE))=TRUE,0,VLOOKUP($CA13,【11月】月集計表!$CA:$CC,2,FALSE))</f>
        <v>0</v>
      </c>
      <c r="CE13" s="77">
        <f>IF(ISERROR(VLOOKUP($CA13,【11月】月集計表!$CA:$CC,3,FALSE))=TRUE,0,VLOOKUP($CA13,【11月】月集計表!$CA:$CC,3,FALSE))</f>
        <v>0</v>
      </c>
    </row>
    <row r="14" spans="1:83" ht="16.5" customHeight="1">
      <c r="A14" s="465"/>
      <c r="B14" s="145"/>
      <c r="C14" s="20">
        <v>4</v>
      </c>
      <c r="D14" s="24"/>
      <c r="E14" s="14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1"/>
        <v>0</v>
      </c>
      <c r="AM14" s="23">
        <f t="shared" si="2"/>
        <v>0</v>
      </c>
      <c r="AN14" s="23">
        <f t="shared" si="3"/>
        <v>0</v>
      </c>
      <c r="AO14" s="23">
        <f t="shared" si="4"/>
        <v>0</v>
      </c>
      <c r="AR14" s="401"/>
      <c r="AS14" s="331"/>
      <c r="AT14" s="349"/>
      <c r="AU14" s="535"/>
      <c r="AV14" s="351"/>
      <c r="AW14" s="339"/>
      <c r="AX14" s="341"/>
      <c r="AY14" s="343"/>
      <c r="AZ14" s="337"/>
      <c r="BA14" s="339"/>
      <c r="BB14" s="337"/>
      <c r="BC14" s="407"/>
      <c r="BD14" s="343"/>
      <c r="BE14" s="346"/>
      <c r="BF14" s="307"/>
      <c r="BH14" s="126">
        <v>0.6</v>
      </c>
      <c r="BI14" s="127" t="s">
        <v>49</v>
      </c>
      <c r="BJ14" s="127">
        <v>0.8</v>
      </c>
      <c r="BK14" s="116" t="s">
        <v>50</v>
      </c>
      <c r="BL14" s="128">
        <v>0.95</v>
      </c>
      <c r="BM14" s="356"/>
      <c r="BN14" s="358"/>
      <c r="BO14" s="120"/>
      <c r="BP14" s="120"/>
      <c r="BQ14" s="120"/>
      <c r="BR14" s="120"/>
      <c r="BS14" s="120"/>
      <c r="BT14" s="120"/>
      <c r="BU14" s="120"/>
      <c r="BV14" s="120"/>
      <c r="BW14" s="120"/>
      <c r="BX14" s="120"/>
      <c r="BY14" s="120"/>
      <c r="BZ14" s="120"/>
      <c r="CA14" s="78" t="str">
        <f t="shared" si="5"/>
        <v/>
      </c>
      <c r="CB14" s="79">
        <f t="shared" si="6"/>
        <v>0</v>
      </c>
      <c r="CC14" s="79">
        <f t="shared" si="7"/>
        <v>0</v>
      </c>
      <c r="CD14" s="77">
        <f>IF(ISERROR(VLOOKUP($CA14,【11月】月集計表!$CA:$CC,2,FALSE))=TRUE,0,VLOOKUP($CA14,【11月】月集計表!$CA:$CC,2,FALSE))</f>
        <v>0</v>
      </c>
      <c r="CE14" s="77">
        <f>IF(ISERROR(VLOOKUP($CA14,【11月】月集計表!$CA:$CC,3,FALSE))=TRUE,0,VLOOKUP($CA14,【11月】月集計表!$CA:$CC,3,FALSE))</f>
        <v>0</v>
      </c>
    </row>
    <row r="15" spans="1:83" ht="16.5" customHeight="1">
      <c r="A15" s="465"/>
      <c r="B15" s="145"/>
      <c r="C15" s="20">
        <v>5</v>
      </c>
      <c r="D15" s="24"/>
      <c r="E15" s="14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1"/>
        <v>0</v>
      </c>
      <c r="AM15" s="23">
        <f t="shared" si="2"/>
        <v>0</v>
      </c>
      <c r="AN15" s="23">
        <f t="shared" si="3"/>
        <v>0</v>
      </c>
      <c r="AO15" s="23">
        <f t="shared" si="4"/>
        <v>0</v>
      </c>
      <c r="AR15" s="401"/>
      <c r="AS15" s="331" t="str">
        <f ca="1">IF(AS13="","",IFERROR(INDEX(INDIRECT("$B$" &amp; AS13+11 &amp;  ":$F$31"),MATCH("TR",INDIRECT("$B$" &amp; AS13+11 &amp; ":$B$31"),0),2),""))</f>
        <v/>
      </c>
      <c r="AT15" s="333"/>
      <c r="AU15" s="335" t="str">
        <f ca="1">IF(AS13="","",IFERROR(INDEX(INDIRECT("$B$" &amp; AS13+11 &amp;  ":$F$31"),MATCH("TR",INDIRECT("$B$" &amp; AS13+11 &amp; ":$B$31"),0),5),""))</f>
        <v/>
      </c>
      <c r="AV15" s="337"/>
      <c r="AW15" s="339">
        <f>IF(90000&lt;=AV15,90000,AV15)</f>
        <v>0</v>
      </c>
      <c r="AX15" s="341"/>
      <c r="AY15" s="343"/>
      <c r="AZ15" s="337"/>
      <c r="BA15" s="339">
        <f>IF(20000&lt;=AZ15,20000,AZ15)</f>
        <v>0</v>
      </c>
      <c r="BB15" s="337"/>
      <c r="BC15" s="407"/>
      <c r="BD15" s="343"/>
      <c r="BE15" s="346"/>
      <c r="BF15" s="307"/>
      <c r="BH15" s="126">
        <v>0.6</v>
      </c>
      <c r="BI15" s="127" t="s">
        <v>50</v>
      </c>
      <c r="BJ15" s="127"/>
      <c r="BK15" s="116"/>
      <c r="BL15" s="128">
        <v>0.9</v>
      </c>
      <c r="BM15" s="356"/>
      <c r="BN15" s="359"/>
      <c r="BO15" s="120"/>
      <c r="BP15" s="120"/>
      <c r="BQ15" s="120"/>
      <c r="BR15" s="120"/>
      <c r="BS15" s="120"/>
      <c r="BT15" s="120"/>
      <c r="BU15" s="120"/>
      <c r="BV15" s="120"/>
      <c r="BW15" s="120"/>
      <c r="BX15" s="120"/>
      <c r="BY15" s="120"/>
      <c r="BZ15" s="120"/>
      <c r="CA15" s="78" t="str">
        <f t="shared" si="5"/>
        <v/>
      </c>
      <c r="CB15" s="79">
        <f t="shared" si="6"/>
        <v>0</v>
      </c>
      <c r="CC15" s="79">
        <f t="shared" si="7"/>
        <v>0</v>
      </c>
      <c r="CD15" s="77">
        <f>IF(ISERROR(VLOOKUP($CA15,【11月】月集計表!$CA:$CC,2,FALSE))=TRUE,0,VLOOKUP($CA15,【11月】月集計表!$CA:$CC,2,FALSE))</f>
        <v>0</v>
      </c>
      <c r="CE15" s="77">
        <f>IF(ISERROR(VLOOKUP($CA15,【11月】月集計表!$CA:$CC,3,FALSE))=TRUE,0,VLOOKUP($CA15,【11月】月集計表!$CA:$CC,3,FALSE))</f>
        <v>0</v>
      </c>
    </row>
    <row r="16" spans="1:83" ht="16.5" customHeight="1">
      <c r="A16" s="465"/>
      <c r="B16" s="145"/>
      <c r="C16" s="20">
        <v>6</v>
      </c>
      <c r="D16" s="24"/>
      <c r="E16" s="14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1"/>
        <v>0</v>
      </c>
      <c r="AM16" s="23">
        <f t="shared" si="2"/>
        <v>0</v>
      </c>
      <c r="AN16" s="23">
        <f t="shared" si="3"/>
        <v>0</v>
      </c>
      <c r="AO16" s="23">
        <f t="shared" si="4"/>
        <v>0</v>
      </c>
      <c r="AR16" s="401"/>
      <c r="AS16" s="331"/>
      <c r="AT16" s="349"/>
      <c r="AU16" s="535"/>
      <c r="AV16" s="351"/>
      <c r="AW16" s="339"/>
      <c r="AX16" s="341"/>
      <c r="AY16" s="343"/>
      <c r="AZ16" s="337"/>
      <c r="BA16" s="339"/>
      <c r="BB16" s="337"/>
      <c r="BC16" s="407"/>
      <c r="BD16" s="343"/>
      <c r="BE16" s="346"/>
      <c r="BF16" s="307"/>
      <c r="CA16" s="78" t="str">
        <f t="shared" si="5"/>
        <v/>
      </c>
      <c r="CB16" s="79">
        <f t="shared" si="6"/>
        <v>0</v>
      </c>
      <c r="CC16" s="79">
        <f t="shared" si="7"/>
        <v>0</v>
      </c>
      <c r="CD16" s="77">
        <f>IF(ISERROR(VLOOKUP($CA16,【11月】月集計表!$CA:$CC,2,FALSE))=TRUE,0,VLOOKUP($CA16,【11月】月集計表!$CA:$CC,2,FALSE))</f>
        <v>0</v>
      </c>
      <c r="CE16" s="77">
        <f>IF(ISERROR(VLOOKUP($CA16,【11月】月集計表!$CA:$CC,3,FALSE))=TRUE,0,VLOOKUP($CA16,【11月】月集計表!$CA:$CC,3,FALSE))</f>
        <v>0</v>
      </c>
    </row>
    <row r="17" spans="1:83" ht="16.5" customHeight="1">
      <c r="A17" s="465"/>
      <c r="B17" s="145"/>
      <c r="C17" s="20">
        <v>7</v>
      </c>
      <c r="D17" s="24"/>
      <c r="E17" s="14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1"/>
        <v>0</v>
      </c>
      <c r="AM17" s="23">
        <f t="shared" si="2"/>
        <v>0</v>
      </c>
      <c r="AN17" s="23">
        <f t="shared" si="3"/>
        <v>0</v>
      </c>
      <c r="AO17" s="23">
        <f t="shared" si="4"/>
        <v>0</v>
      </c>
      <c r="AR17" s="401"/>
      <c r="AS17" s="331" t="str">
        <f ca="1">IF(AS15="","",IFERROR(INDEX(INDIRECT("$B$" &amp; AS15+11 &amp;  ":$F$31"),MATCH("TR",INDIRECT("$B$" &amp; AS15+11 &amp; ":$B$31"),0),2),""))</f>
        <v/>
      </c>
      <c r="AT17" s="333"/>
      <c r="AU17" s="335" t="str">
        <f ca="1">IF(AS15="","",IFERROR(INDEX(INDIRECT("$B$" &amp; AS15+11 &amp;  ":$F$31"),MATCH("TR",INDIRECT("$B$" &amp; AS15+11 &amp; ":$B$31"),0),5),""))</f>
        <v/>
      </c>
      <c r="AV17" s="337"/>
      <c r="AW17" s="339">
        <f>IF(90000&lt;=AV17,90000,AV17)</f>
        <v>0</v>
      </c>
      <c r="AX17" s="341"/>
      <c r="AY17" s="343"/>
      <c r="AZ17" s="337"/>
      <c r="BA17" s="339">
        <f>IF(20000&lt;=AZ17,20000,AZ17)</f>
        <v>0</v>
      </c>
      <c r="BB17" s="337"/>
      <c r="BC17" s="407"/>
      <c r="BD17" s="343"/>
      <c r="BE17" s="346"/>
      <c r="BF17" s="307"/>
      <c r="CA17" s="78" t="str">
        <f t="shared" si="5"/>
        <v/>
      </c>
      <c r="CB17" s="79">
        <f t="shared" si="6"/>
        <v>0</v>
      </c>
      <c r="CC17" s="79">
        <f t="shared" si="7"/>
        <v>0</v>
      </c>
      <c r="CD17" s="77">
        <f>IF(ISERROR(VLOOKUP($CA17,【11月】月集計表!$CA:$CC,2,FALSE))=TRUE,0,VLOOKUP($CA17,【11月】月集計表!$CA:$CC,2,FALSE))</f>
        <v>0</v>
      </c>
      <c r="CE17" s="77">
        <f>IF(ISERROR(VLOOKUP($CA17,【11月】月集計表!$CA:$CC,3,FALSE))=TRUE,0,VLOOKUP($CA17,【11月】月集計表!$CA:$CC,3,FALSE))</f>
        <v>0</v>
      </c>
    </row>
    <row r="18" spans="1:83" ht="16.5" customHeight="1" thickBot="1">
      <c r="A18" s="465"/>
      <c r="B18" s="145"/>
      <c r="C18" s="20">
        <v>8</v>
      </c>
      <c r="D18" s="24"/>
      <c r="E18" s="14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1"/>
        <v>0</v>
      </c>
      <c r="AM18" s="23">
        <f t="shared" si="2"/>
        <v>0</v>
      </c>
      <c r="AN18" s="23">
        <f t="shared" si="3"/>
        <v>0</v>
      </c>
      <c r="AO18" s="23">
        <f t="shared" si="4"/>
        <v>0</v>
      </c>
      <c r="AR18" s="402"/>
      <c r="AS18" s="332"/>
      <c r="AT18" s="334"/>
      <c r="AU18" s="534"/>
      <c r="AV18" s="338"/>
      <c r="AW18" s="409"/>
      <c r="AX18" s="342"/>
      <c r="AY18" s="344"/>
      <c r="AZ18" s="374"/>
      <c r="BA18" s="340"/>
      <c r="BB18" s="374"/>
      <c r="BC18" s="408"/>
      <c r="BD18" s="344"/>
      <c r="BE18" s="348"/>
      <c r="BF18" s="308"/>
      <c r="CA18" s="78" t="str">
        <f t="shared" si="5"/>
        <v/>
      </c>
      <c r="CB18" s="79">
        <f t="shared" si="6"/>
        <v>0</v>
      </c>
      <c r="CC18" s="79">
        <f t="shared" si="7"/>
        <v>0</v>
      </c>
      <c r="CD18" s="77">
        <f>IF(ISERROR(VLOOKUP($CA18,【11月】月集計表!$CA:$CC,2,FALSE))=TRUE,0,VLOOKUP($CA18,【11月】月集計表!$CA:$CC,2,FALSE))</f>
        <v>0</v>
      </c>
      <c r="CE18" s="77">
        <f>IF(ISERROR(VLOOKUP($CA18,【11月】月集計表!$CA:$CC,3,FALSE))=TRUE,0,VLOOKUP($CA18,【11月】月集計表!$CA:$CC,3,FALSE))</f>
        <v>0</v>
      </c>
    </row>
    <row r="19" spans="1:83" ht="16.5" customHeight="1">
      <c r="A19" s="465"/>
      <c r="B19" s="145"/>
      <c r="C19" s="20">
        <v>9</v>
      </c>
      <c r="D19" s="24"/>
      <c r="E19" s="14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1"/>
        <v>0</v>
      </c>
      <c r="AM19" s="23">
        <f t="shared" si="2"/>
        <v>0</v>
      </c>
      <c r="AN19" s="23">
        <f t="shared" si="3"/>
        <v>0</v>
      </c>
      <c r="AO19" s="23">
        <f t="shared" si="4"/>
        <v>0</v>
      </c>
      <c r="AR19" s="400" t="s">
        <v>134</v>
      </c>
      <c r="AS19" s="352" t="str">
        <f>IFERROR(INDEX($B$11:$F$31,MATCH("FW1",$B$11:$B$31,0),2),"")</f>
        <v/>
      </c>
      <c r="AT19" s="403"/>
      <c r="AU19" s="405" t="str">
        <f>IFERROR(INDEX($B$11:$F$31,MATCH("FW1",$B$11:$B$31,0),5),"")</f>
        <v/>
      </c>
      <c r="AV19" s="396"/>
      <c r="AW19" s="398">
        <f>IF($BM$12*90000&lt;=AV19,$BM$12*90000,AV19)</f>
        <v>0</v>
      </c>
      <c r="AX19" s="399"/>
      <c r="AY19" s="380">
        <f>IF(10000&lt;=AX19,10000,AX19)</f>
        <v>0</v>
      </c>
      <c r="AZ19" s="384"/>
      <c r="BA19" s="380">
        <f>IF(20000&lt;=AZ19,20000,AZ19)</f>
        <v>0</v>
      </c>
      <c r="BB19" s="396"/>
      <c r="BC19" s="600"/>
      <c r="BD19" s="397"/>
      <c r="BE19" s="376"/>
      <c r="BF19" s="377"/>
      <c r="CA19" s="78" t="str">
        <f t="shared" si="5"/>
        <v/>
      </c>
      <c r="CB19" s="79">
        <f t="shared" si="6"/>
        <v>0</v>
      </c>
      <c r="CC19" s="79">
        <f t="shared" si="7"/>
        <v>0</v>
      </c>
      <c r="CD19" s="77">
        <f>IF(ISERROR(VLOOKUP($CA19,【11月】月集計表!$CA:$CC,2,FALSE))=TRUE,0,VLOOKUP($CA19,【11月】月集計表!$CA:$CC,2,FALSE))</f>
        <v>0</v>
      </c>
      <c r="CE19" s="77">
        <f>IF(ISERROR(VLOOKUP($CA19,【11月】月集計表!$CA:$CC,3,FALSE))=TRUE,0,VLOOKUP($CA19,【11月】月集計表!$CA:$CC,3,FALSE))</f>
        <v>0</v>
      </c>
    </row>
    <row r="20" spans="1:83" ht="16.5" customHeight="1">
      <c r="A20" s="465"/>
      <c r="B20" s="145"/>
      <c r="C20" s="20">
        <v>10</v>
      </c>
      <c r="D20" s="24"/>
      <c r="E20" s="14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1"/>
        <v>0</v>
      </c>
      <c r="AM20" s="23">
        <f t="shared" si="2"/>
        <v>0</v>
      </c>
      <c r="AN20" s="23">
        <f t="shared" si="3"/>
        <v>0</v>
      </c>
      <c r="AO20" s="23">
        <f t="shared" si="4"/>
        <v>0</v>
      </c>
      <c r="AR20" s="401"/>
      <c r="AS20" s="353"/>
      <c r="AT20" s="404"/>
      <c r="AU20" s="535"/>
      <c r="AV20" s="389"/>
      <c r="AW20" s="390"/>
      <c r="AX20" s="391"/>
      <c r="AY20" s="339"/>
      <c r="AZ20" s="337"/>
      <c r="BA20" s="339"/>
      <c r="BB20" s="387"/>
      <c r="BC20" s="601"/>
      <c r="BD20" s="388"/>
      <c r="BE20" s="364"/>
      <c r="BF20" s="307"/>
      <c r="CA20" s="78" t="str">
        <f t="shared" si="5"/>
        <v/>
      </c>
      <c r="CB20" s="79">
        <f t="shared" si="6"/>
        <v>0</v>
      </c>
      <c r="CC20" s="79">
        <f t="shared" si="7"/>
        <v>0</v>
      </c>
      <c r="CD20" s="77">
        <f>IF(ISERROR(VLOOKUP($CA20,【11月】月集計表!$CA:$CC,2,FALSE))=TRUE,0,VLOOKUP($CA20,【11月】月集計表!$CA:$CC,2,FALSE))</f>
        <v>0</v>
      </c>
      <c r="CE20" s="77">
        <f>IF(ISERROR(VLOOKUP($CA20,【11月】月集計表!$CA:$CC,3,FALSE))=TRUE,0,VLOOKUP($CA20,【11月】月集計表!$CA:$CC,3,FALSE))</f>
        <v>0</v>
      </c>
    </row>
    <row r="21" spans="1:83" ht="16.5" customHeight="1">
      <c r="A21" s="465"/>
      <c r="B21" s="145"/>
      <c r="C21" s="20">
        <v>11</v>
      </c>
      <c r="D21" s="24"/>
      <c r="E21" s="14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1"/>
        <v>0</v>
      </c>
      <c r="AM21" s="23">
        <f t="shared" si="2"/>
        <v>0</v>
      </c>
      <c r="AN21" s="23">
        <f t="shared" si="3"/>
        <v>0</v>
      </c>
      <c r="AO21" s="23">
        <f t="shared" si="4"/>
        <v>0</v>
      </c>
      <c r="AR21" s="401"/>
      <c r="AS21" s="331" t="str">
        <f ca="1">IF(AS19="","",IFERROR(INDEX(INDIRECT("$B$" &amp; AS19+11 &amp;  ":$F$31"),MATCH("FW1",INDIRECT("$B$" &amp; AS19+11 &amp; ":$B$31"),0),2),""))</f>
        <v/>
      </c>
      <c r="AT21" s="333"/>
      <c r="AU21" s="378" t="str">
        <f ca="1">IF(AS19="","",IFERROR(INDEX(INDIRECT("$B$" &amp; AS19+11 &amp;  ":$F$31"),MATCH("FW1",INDIRECT("$B$" &amp; AS19+11 &amp; ":$B$31"),0),5),""))</f>
        <v/>
      </c>
      <c r="AV21" s="387"/>
      <c r="AW21" s="390">
        <f t="shared" ref="AW21" si="8">IF($BM$12*90000&lt;=AV21,$BM$12*90000,AV21)</f>
        <v>0</v>
      </c>
      <c r="AX21" s="391"/>
      <c r="AY21" s="339">
        <f>IF(10000&lt;=AX21,10000,AX21)</f>
        <v>0</v>
      </c>
      <c r="AZ21" s="337"/>
      <c r="BA21" s="339">
        <f>IF(20000&lt;=AZ21,20000,AZ21)</f>
        <v>0</v>
      </c>
      <c r="BB21" s="387"/>
      <c r="BC21" s="601"/>
      <c r="BD21" s="388"/>
      <c r="BE21" s="364"/>
      <c r="BF21" s="307"/>
      <c r="CA21" s="78" t="str">
        <f t="shared" si="5"/>
        <v/>
      </c>
      <c r="CB21" s="79">
        <f t="shared" si="6"/>
        <v>0</v>
      </c>
      <c r="CC21" s="79">
        <f t="shared" si="7"/>
        <v>0</v>
      </c>
      <c r="CD21" s="77">
        <f>IF(ISERROR(VLOOKUP($CA21,【11月】月集計表!$CA:$CC,2,FALSE))=TRUE,0,VLOOKUP($CA21,【11月】月集計表!$CA:$CC,2,FALSE))</f>
        <v>0</v>
      </c>
      <c r="CE21" s="77">
        <f>IF(ISERROR(VLOOKUP($CA21,【11月】月集計表!$CA:$CC,3,FALSE))=TRUE,0,VLOOKUP($CA21,【11月】月集計表!$CA:$CC,3,FALSE))</f>
        <v>0</v>
      </c>
    </row>
    <row r="22" spans="1:83" ht="16.5" customHeight="1">
      <c r="A22" s="465"/>
      <c r="B22" s="145"/>
      <c r="C22" s="20">
        <v>12</v>
      </c>
      <c r="D22" s="24"/>
      <c r="E22" s="14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1"/>
        <v>0</v>
      </c>
      <c r="AM22" s="23">
        <f t="shared" si="2"/>
        <v>0</v>
      </c>
      <c r="AN22" s="23">
        <f t="shared" si="3"/>
        <v>0</v>
      </c>
      <c r="AO22" s="23">
        <f t="shared" si="4"/>
        <v>0</v>
      </c>
      <c r="AR22" s="401"/>
      <c r="AS22" s="331"/>
      <c r="AT22" s="349"/>
      <c r="AU22" s="379"/>
      <c r="AV22" s="389"/>
      <c r="AW22" s="390"/>
      <c r="AX22" s="391"/>
      <c r="AY22" s="339"/>
      <c r="AZ22" s="337"/>
      <c r="BA22" s="339"/>
      <c r="BB22" s="387"/>
      <c r="BC22" s="601"/>
      <c r="BD22" s="388"/>
      <c r="BE22" s="364"/>
      <c r="BF22" s="307"/>
      <c r="CA22" s="78" t="str">
        <f t="shared" si="5"/>
        <v/>
      </c>
      <c r="CB22" s="79">
        <f t="shared" si="6"/>
        <v>0</v>
      </c>
      <c r="CC22" s="79">
        <f t="shared" si="7"/>
        <v>0</v>
      </c>
      <c r="CD22" s="77">
        <f>IF(ISERROR(VLOOKUP($CA22,【11月】月集計表!$CA:$CC,2,FALSE))=TRUE,0,VLOOKUP($CA22,【11月】月集計表!$CA:$CC,2,FALSE))</f>
        <v>0</v>
      </c>
      <c r="CE22" s="77">
        <f>IF(ISERROR(VLOOKUP($CA22,【11月】月集計表!$CA:$CC,3,FALSE))=TRUE,0,VLOOKUP($CA22,【11月】月集計表!$CA:$CC,3,FALSE))</f>
        <v>0</v>
      </c>
    </row>
    <row r="23" spans="1:83" ht="16.5" customHeight="1">
      <c r="A23" s="465"/>
      <c r="B23" s="145"/>
      <c r="C23" s="20">
        <v>13</v>
      </c>
      <c r="D23" s="24"/>
      <c r="E23" s="14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1"/>
        <v>0</v>
      </c>
      <c r="AM23" s="23">
        <f t="shared" si="2"/>
        <v>0</v>
      </c>
      <c r="AN23" s="23">
        <f t="shared" si="3"/>
        <v>0</v>
      </c>
      <c r="AO23" s="23">
        <f t="shared" si="4"/>
        <v>0</v>
      </c>
      <c r="AR23" s="401"/>
      <c r="AS23" s="331" t="str">
        <f ca="1">IF(AS21="","",IFERROR(INDEX(INDIRECT("$B$" &amp; AS21+11 &amp;  ":$F$31"),MATCH("FW1",INDIRECT("$B$" &amp; AS21+11 &amp; ":$B$31"),0),2),""))</f>
        <v/>
      </c>
      <c r="AT23" s="333"/>
      <c r="AU23" s="335" t="str">
        <f ca="1">IF(AS21="","",IFERROR(INDEX(INDIRECT("$B$" &amp; AS21+11 &amp;  ":$F$31"),MATCH("FW1",INDIRECT("$B$" &amp; AS21+11 &amp; ":$B$31"),0),5),""))</f>
        <v/>
      </c>
      <c r="AV23" s="387"/>
      <c r="AW23" s="390">
        <f t="shared" ref="AW23" si="9">IF($BM$12*90000&lt;=AV23,$BM$12*90000,AV23)</f>
        <v>0</v>
      </c>
      <c r="AX23" s="391"/>
      <c r="AY23" s="339">
        <f>IF(10000&lt;=AX23,10000,AX23)</f>
        <v>0</v>
      </c>
      <c r="AZ23" s="337"/>
      <c r="BA23" s="339">
        <f>IF(20000&lt;=AZ23,20000,AZ23)</f>
        <v>0</v>
      </c>
      <c r="BB23" s="387"/>
      <c r="BC23" s="601"/>
      <c r="BD23" s="388"/>
      <c r="BE23" s="364"/>
      <c r="BF23" s="307"/>
      <c r="CA23" s="78" t="str">
        <f t="shared" si="5"/>
        <v/>
      </c>
      <c r="CB23" s="79">
        <f t="shared" si="6"/>
        <v>0</v>
      </c>
      <c r="CC23" s="79">
        <f t="shared" si="7"/>
        <v>0</v>
      </c>
      <c r="CD23" s="77">
        <f>IF(ISERROR(VLOOKUP($CA23,【11月】月集計表!$CA:$CC,2,FALSE))=TRUE,0,VLOOKUP($CA23,【11月】月集計表!$CA:$CC,2,FALSE))</f>
        <v>0</v>
      </c>
      <c r="CE23" s="77">
        <f>IF(ISERROR(VLOOKUP($CA23,【11月】月集計表!$CA:$CC,3,FALSE))=TRUE,0,VLOOKUP($CA23,【11月】月集計表!$CA:$CC,3,FALSE))</f>
        <v>0</v>
      </c>
    </row>
    <row r="24" spans="1:83" ht="16.5" customHeight="1">
      <c r="A24" s="465"/>
      <c r="B24" s="145"/>
      <c r="C24" s="20">
        <v>14</v>
      </c>
      <c r="D24" s="24"/>
      <c r="E24" s="14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1"/>
        <v>0</v>
      </c>
      <c r="AM24" s="23">
        <f t="shared" si="2"/>
        <v>0</v>
      </c>
      <c r="AN24" s="23">
        <f t="shared" si="3"/>
        <v>0</v>
      </c>
      <c r="AO24" s="23">
        <f t="shared" si="4"/>
        <v>0</v>
      </c>
      <c r="AR24" s="401"/>
      <c r="AS24" s="331"/>
      <c r="AT24" s="349"/>
      <c r="AU24" s="535"/>
      <c r="AV24" s="389"/>
      <c r="AW24" s="390"/>
      <c r="AX24" s="391"/>
      <c r="AY24" s="339"/>
      <c r="AZ24" s="337"/>
      <c r="BA24" s="339"/>
      <c r="BB24" s="387"/>
      <c r="BC24" s="601"/>
      <c r="BD24" s="388"/>
      <c r="BE24" s="364"/>
      <c r="BF24" s="307"/>
      <c r="CA24" s="78" t="str">
        <f t="shared" si="5"/>
        <v/>
      </c>
      <c r="CB24" s="79">
        <f t="shared" si="6"/>
        <v>0</v>
      </c>
      <c r="CC24" s="79">
        <f t="shared" si="7"/>
        <v>0</v>
      </c>
      <c r="CD24" s="77">
        <f>IF(ISERROR(VLOOKUP($CA24,【11月】月集計表!$CA:$CC,2,FALSE))=TRUE,0,VLOOKUP($CA24,【11月】月集計表!$CA:$CC,2,FALSE))</f>
        <v>0</v>
      </c>
      <c r="CE24" s="77">
        <f>IF(ISERROR(VLOOKUP($CA24,【11月】月集計表!$CA:$CC,3,FALSE))=TRUE,0,VLOOKUP($CA24,【11月】月集計表!$CA:$CC,3,FALSE))</f>
        <v>0</v>
      </c>
    </row>
    <row r="25" spans="1:83" ht="16.5" customHeight="1">
      <c r="A25" s="465"/>
      <c r="B25" s="145"/>
      <c r="C25" s="20">
        <v>15</v>
      </c>
      <c r="D25" s="24"/>
      <c r="E25" s="14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1"/>
        <v>0</v>
      </c>
      <c r="AM25" s="23">
        <f t="shared" si="2"/>
        <v>0</v>
      </c>
      <c r="AN25" s="23">
        <f t="shared" si="3"/>
        <v>0</v>
      </c>
      <c r="AO25" s="23">
        <f t="shared" si="4"/>
        <v>0</v>
      </c>
      <c r="AR25" s="401"/>
      <c r="AS25" s="331" t="str">
        <f ca="1">IF(AS23="","",IFERROR(INDEX(INDIRECT("$B$" &amp; AS23+11 &amp;  ":$F$31"),MATCH("FW1",INDIRECT("$B$" &amp; AS23+11 &amp; ":$B$31"),0),2),""))</f>
        <v/>
      </c>
      <c r="AT25" s="333"/>
      <c r="AU25" s="335" t="str">
        <f ca="1">IF(AS23="","",IFERROR(INDEX(INDIRECT("$B$" &amp; AS23+11 &amp;  ":$F$31"),MATCH("FW1",INDIRECT("$B$" &amp; AS23+11 &amp; ":$B$31"),0),5),""))</f>
        <v/>
      </c>
      <c r="AV25" s="387"/>
      <c r="AW25" s="390">
        <f t="shared" ref="AW25" si="10">IF($BM$12*90000&lt;=AV25,$BM$12*90000,AV25)</f>
        <v>0</v>
      </c>
      <c r="AX25" s="391"/>
      <c r="AY25" s="339">
        <f>IF(10000&lt;=AX25,10000,AX25)</f>
        <v>0</v>
      </c>
      <c r="AZ25" s="337"/>
      <c r="BA25" s="339">
        <f>IF(20000&lt;=AZ25,20000,AZ25)</f>
        <v>0</v>
      </c>
      <c r="BB25" s="387"/>
      <c r="BC25" s="601"/>
      <c r="BD25" s="388"/>
      <c r="BE25" s="364"/>
      <c r="BF25" s="307"/>
      <c r="CA25" s="78" t="str">
        <f t="shared" si="5"/>
        <v/>
      </c>
      <c r="CB25" s="79">
        <f t="shared" si="6"/>
        <v>0</v>
      </c>
      <c r="CC25" s="79">
        <f t="shared" si="7"/>
        <v>0</v>
      </c>
      <c r="CD25" s="77">
        <f>IF(ISERROR(VLOOKUP($CA25,【11月】月集計表!$CA:$CC,2,FALSE))=TRUE,0,VLOOKUP($CA25,【11月】月集計表!$CA:$CC,2,FALSE))</f>
        <v>0</v>
      </c>
      <c r="CE25" s="77">
        <f>IF(ISERROR(VLOOKUP($CA25,【11月】月集計表!$CA:$CC,3,FALSE))=TRUE,0,VLOOKUP($CA25,【11月】月集計表!$CA:$CC,3,FALSE))</f>
        <v>0</v>
      </c>
    </row>
    <row r="26" spans="1:83" ht="16.5" customHeight="1">
      <c r="A26" s="465"/>
      <c r="B26" s="145"/>
      <c r="C26" s="20">
        <v>16</v>
      </c>
      <c r="D26" s="24"/>
      <c r="E26" s="14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1"/>
        <v>0</v>
      </c>
      <c r="AM26" s="23">
        <f t="shared" si="2"/>
        <v>0</v>
      </c>
      <c r="AN26" s="23">
        <f t="shared" si="3"/>
        <v>0</v>
      </c>
      <c r="AO26" s="23">
        <f t="shared" si="4"/>
        <v>0</v>
      </c>
      <c r="AR26" s="401"/>
      <c r="AS26" s="331"/>
      <c r="AT26" s="349"/>
      <c r="AU26" s="535"/>
      <c r="AV26" s="389"/>
      <c r="AW26" s="390"/>
      <c r="AX26" s="391"/>
      <c r="AY26" s="339"/>
      <c r="AZ26" s="337"/>
      <c r="BA26" s="339"/>
      <c r="BB26" s="387"/>
      <c r="BC26" s="601"/>
      <c r="BD26" s="388"/>
      <c r="BE26" s="364"/>
      <c r="BF26" s="307"/>
      <c r="CA26" s="78" t="str">
        <f t="shared" si="5"/>
        <v/>
      </c>
      <c r="CB26" s="79">
        <f t="shared" si="6"/>
        <v>0</v>
      </c>
      <c r="CC26" s="79">
        <f t="shared" si="7"/>
        <v>0</v>
      </c>
      <c r="CD26" s="77">
        <f>IF(ISERROR(VLOOKUP($CA26,【11月】月集計表!$CA:$CC,2,FALSE))=TRUE,0,VLOOKUP($CA26,【11月】月集計表!$CA:$CC,2,FALSE))</f>
        <v>0</v>
      </c>
      <c r="CE26" s="77">
        <f>IF(ISERROR(VLOOKUP($CA26,【11月】月集計表!$CA:$CC,3,FALSE))=TRUE,0,VLOOKUP($CA26,【11月】月集計表!$CA:$CC,3,FALSE))</f>
        <v>0</v>
      </c>
    </row>
    <row r="27" spans="1:83" ht="16.5" customHeight="1">
      <c r="A27" s="465"/>
      <c r="B27" s="145"/>
      <c r="C27" s="20">
        <v>17</v>
      </c>
      <c r="D27" s="24"/>
      <c r="E27" s="14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1"/>
        <v>0</v>
      </c>
      <c r="AM27" s="23">
        <f t="shared" si="2"/>
        <v>0</v>
      </c>
      <c r="AN27" s="23">
        <f t="shared" si="3"/>
        <v>0</v>
      </c>
      <c r="AO27" s="23">
        <f t="shared" si="4"/>
        <v>0</v>
      </c>
      <c r="AR27" s="401"/>
      <c r="AS27" s="331" t="str">
        <f ca="1">IF(AS25="","",IFERROR(INDEX(INDIRECT("$B$" &amp; AS25+11 &amp;  ":$F$31"),MATCH("FW1",INDIRECT("$B$" &amp; AS25+11 &amp; ":$B$31"),0),2),""))</f>
        <v/>
      </c>
      <c r="AT27" s="333"/>
      <c r="AU27" s="335" t="str">
        <f ca="1">IF(AS25="","",IFERROR(INDEX(INDIRECT("$B$" &amp; AS25+11 &amp;  ":$F$31"),MATCH("FW1",INDIRECT("$B$" &amp; AS25+11 &amp; ":$B$31"),0),5),""))</f>
        <v/>
      </c>
      <c r="AV27" s="387"/>
      <c r="AW27" s="390">
        <f t="shared" ref="AW27" si="11">IF($BM$12*90000&lt;=AV27,$BM$12*90000,AV27)</f>
        <v>0</v>
      </c>
      <c r="AX27" s="391"/>
      <c r="AY27" s="339">
        <f>IF(10000&lt;=AX27,10000,AX27)</f>
        <v>0</v>
      </c>
      <c r="AZ27" s="337"/>
      <c r="BA27" s="339">
        <f>IF(20000&lt;=AZ27,20000,AZ27)</f>
        <v>0</v>
      </c>
      <c r="BB27" s="387"/>
      <c r="BC27" s="601"/>
      <c r="BD27" s="388"/>
      <c r="BE27" s="364"/>
      <c r="BF27" s="307"/>
      <c r="CA27" s="78" t="str">
        <f t="shared" si="5"/>
        <v/>
      </c>
      <c r="CB27" s="79">
        <f t="shared" si="6"/>
        <v>0</v>
      </c>
      <c r="CC27" s="79">
        <f t="shared" si="7"/>
        <v>0</v>
      </c>
      <c r="CD27" s="77">
        <f>IF(ISERROR(VLOOKUP($CA27,【11月】月集計表!$CA:$CC,2,FALSE))=TRUE,0,VLOOKUP($CA27,【11月】月集計表!$CA:$CC,2,FALSE))</f>
        <v>0</v>
      </c>
      <c r="CE27" s="77">
        <f>IF(ISERROR(VLOOKUP($CA27,【11月】月集計表!$CA:$CC,3,FALSE))=TRUE,0,VLOOKUP($CA27,【11月】月集計表!$CA:$CC,3,FALSE))</f>
        <v>0</v>
      </c>
    </row>
    <row r="28" spans="1:83" ht="16.5" customHeight="1" thickBot="1">
      <c r="A28" s="465"/>
      <c r="B28" s="145"/>
      <c r="C28" s="20">
        <v>18</v>
      </c>
      <c r="D28" s="24"/>
      <c r="E28" s="14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1"/>
        <v>0</v>
      </c>
      <c r="AM28" s="23">
        <f t="shared" si="2"/>
        <v>0</v>
      </c>
      <c r="AN28" s="23">
        <f t="shared" si="3"/>
        <v>0</v>
      </c>
      <c r="AO28" s="23">
        <f t="shared" si="4"/>
        <v>0</v>
      </c>
      <c r="AR28" s="402"/>
      <c r="AS28" s="332"/>
      <c r="AT28" s="334"/>
      <c r="AU28" s="534"/>
      <c r="AV28" s="406"/>
      <c r="AW28" s="392"/>
      <c r="AX28" s="393"/>
      <c r="AY28" s="340"/>
      <c r="AZ28" s="374"/>
      <c r="BA28" s="340"/>
      <c r="BB28" s="394"/>
      <c r="BC28" s="602"/>
      <c r="BD28" s="395"/>
      <c r="BE28" s="365"/>
      <c r="BF28" s="308"/>
      <c r="CA28" s="78" t="str">
        <f t="shared" si="5"/>
        <v/>
      </c>
      <c r="CB28" s="79">
        <f t="shared" si="6"/>
        <v>0</v>
      </c>
      <c r="CC28" s="79">
        <f t="shared" si="7"/>
        <v>0</v>
      </c>
      <c r="CD28" s="77">
        <f>IF(ISERROR(VLOOKUP($CA28,【11月】月集計表!$CA:$CC,2,FALSE))=TRUE,0,VLOOKUP($CA28,【11月】月集計表!$CA:$CC,2,FALSE))</f>
        <v>0</v>
      </c>
      <c r="CE28" s="77">
        <f>IF(ISERROR(VLOOKUP($CA28,【11月】月集計表!$CA:$CC,3,FALSE))=TRUE,0,VLOOKUP($CA28,【11月】月集計表!$CA:$CC,3,FALSE))</f>
        <v>0</v>
      </c>
    </row>
    <row r="29" spans="1:83" ht="16.5" customHeight="1">
      <c r="A29" s="465"/>
      <c r="B29" s="145"/>
      <c r="C29" s="20">
        <v>19</v>
      </c>
      <c r="D29" s="24"/>
      <c r="E29" s="14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1"/>
        <v>0</v>
      </c>
      <c r="AM29" s="23">
        <f t="shared" si="2"/>
        <v>0</v>
      </c>
      <c r="AN29" s="23">
        <f t="shared" si="3"/>
        <v>0</v>
      </c>
      <c r="AO29" s="23">
        <f t="shared" si="4"/>
        <v>0</v>
      </c>
      <c r="AR29" s="400" t="s">
        <v>135</v>
      </c>
      <c r="AS29" s="352" t="str">
        <f>IFERROR(INDEX($B$11:$F$31,MATCH("FW2",$B$11:$B$31,0),2),"")</f>
        <v/>
      </c>
      <c r="AT29" s="403"/>
      <c r="AU29" s="405" t="str">
        <f>IFERROR(INDEX($B$11:$F$31,MATCH("FW2",$B$11:$B$31,0),5),"")</f>
        <v/>
      </c>
      <c r="AV29" s="384"/>
      <c r="AW29" s="386">
        <f>IF(90000&lt;=AV29,90000,AV29)</f>
        <v>0</v>
      </c>
      <c r="AX29" s="384"/>
      <c r="AY29" s="380">
        <f>IF(10000&lt;=AX29,10000,AX29)</f>
        <v>0</v>
      </c>
      <c r="AZ29" s="381"/>
      <c r="BA29" s="382"/>
      <c r="BB29" s="381"/>
      <c r="BC29" s="385"/>
      <c r="BD29" s="375"/>
      <c r="BE29" s="376"/>
      <c r="BF29" s="377"/>
      <c r="CA29" s="78" t="str">
        <f t="shared" si="5"/>
        <v/>
      </c>
      <c r="CB29" s="79">
        <f t="shared" si="6"/>
        <v>0</v>
      </c>
      <c r="CC29" s="79">
        <f t="shared" si="7"/>
        <v>0</v>
      </c>
      <c r="CD29" s="77">
        <f>IF(ISERROR(VLOOKUP($CA29,【11月】月集計表!$CA:$CC,2,FALSE))=TRUE,0,VLOOKUP($CA29,【11月】月集計表!$CA:$CC,2,FALSE))</f>
        <v>0</v>
      </c>
      <c r="CE29" s="77">
        <f>IF(ISERROR(VLOOKUP($CA29,【11月】月集計表!$CA:$CC,3,FALSE))=TRUE,0,VLOOKUP($CA29,【11月】月集計表!$CA:$CC,3,FALSE))</f>
        <v>0</v>
      </c>
    </row>
    <row r="30" spans="1:83" ht="16.5" customHeight="1" thickBot="1">
      <c r="A30" s="465"/>
      <c r="B30" s="146"/>
      <c r="C30" s="20">
        <v>20</v>
      </c>
      <c r="D30" s="63"/>
      <c r="E30" s="14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2"/>
        <v>0</v>
      </c>
      <c r="AN30" s="28">
        <f t="shared" si="3"/>
        <v>0</v>
      </c>
      <c r="AO30" s="28">
        <f t="shared" si="4"/>
        <v>0</v>
      </c>
      <c r="AR30" s="401"/>
      <c r="AS30" s="353"/>
      <c r="AT30" s="404"/>
      <c r="AU30" s="535"/>
      <c r="AV30" s="351"/>
      <c r="AW30" s="339"/>
      <c r="AX30" s="337"/>
      <c r="AY30" s="339"/>
      <c r="AZ30" s="341"/>
      <c r="BA30" s="343"/>
      <c r="BB30" s="341"/>
      <c r="BC30" s="345"/>
      <c r="BD30" s="372"/>
      <c r="BE30" s="364"/>
      <c r="BF30" s="307"/>
      <c r="CA30" s="78" t="str">
        <f t="shared" si="5"/>
        <v/>
      </c>
      <c r="CB30" s="79">
        <f t="shared" si="6"/>
        <v>0</v>
      </c>
      <c r="CC30" s="79">
        <f t="shared" si="7"/>
        <v>0</v>
      </c>
      <c r="CD30" s="77">
        <f>IF(ISERROR(VLOOKUP($CA30,【11月】月集計表!$CA:$CC,2,FALSE))=TRUE,0,VLOOKUP($CA30,【11月】月集計表!$CA:$CC,2,FALSE))</f>
        <v>0</v>
      </c>
      <c r="CE30" s="77">
        <f>IF(ISERROR(VLOOKUP($CA30,【11月】月集計表!$CA:$CC,3,FALSE))=TRUE,0,VLOOKUP($CA30,【11月】月集計表!$CA:$CC,3,FALSE))</f>
        <v>0</v>
      </c>
    </row>
    <row r="31" spans="1:83" ht="16.5" customHeight="1" thickBot="1">
      <c r="A31" s="466"/>
      <c r="B31" s="513" t="s">
        <v>32</v>
      </c>
      <c r="C31" s="514"/>
      <c r="D31" s="514"/>
      <c r="E31" s="514"/>
      <c r="F31" s="515"/>
      <c r="G31" s="141">
        <f>COUNTA(G11:G30)-COUNTIF(G11:G30,"外")-COUNTIF(G11:G30,"休")-COUNTIF(G11:G30,"集")</f>
        <v>0</v>
      </c>
      <c r="H31" s="141">
        <f t="shared" ref="H31:AK31" si="12">COUNTA(H11:H30)-COUNTIF(H11:H30,"外")-COUNTIF(H11:H30,"休")-COUNTIF(H11:H30,"集")</f>
        <v>0</v>
      </c>
      <c r="I31" s="141">
        <f t="shared" si="12"/>
        <v>0</v>
      </c>
      <c r="J31" s="141">
        <f t="shared" si="12"/>
        <v>0</v>
      </c>
      <c r="K31" s="141">
        <f t="shared" si="12"/>
        <v>0</v>
      </c>
      <c r="L31" s="141">
        <f t="shared" si="12"/>
        <v>0</v>
      </c>
      <c r="M31" s="141">
        <f t="shared" si="12"/>
        <v>0</v>
      </c>
      <c r="N31" s="141">
        <f t="shared" si="12"/>
        <v>0</v>
      </c>
      <c r="O31" s="141">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2">
        <f t="shared" si="12"/>
        <v>0</v>
      </c>
      <c r="AL31" s="75"/>
      <c r="AR31" s="401"/>
      <c r="AS31" s="331" t="str">
        <f ca="1">IF(AS29="","",IFERROR(INDEX(INDIRECT("$B$" &amp; AS29+11 &amp;  ":$F$31"),MATCH("FW2",INDIRECT("$B$" &amp; AS29+11 &amp; ":$B$31"),0),2),""))</f>
        <v/>
      </c>
      <c r="AT31" s="333"/>
      <c r="AU31" s="378" t="str">
        <f ca="1">IF(AS29="","",IFERROR(INDEX(INDIRECT("$B$" &amp; AS29+11 &amp;  ":$F$31"),MATCH("FW2",INDIRECT("$B$" &amp; AS29+11 &amp; ":$B$31"),0),5),""))</f>
        <v/>
      </c>
      <c r="AV31" s="337"/>
      <c r="AW31" s="339">
        <f>IF(90000&lt;=AV31,90000,AV31)</f>
        <v>0</v>
      </c>
      <c r="AX31" s="337"/>
      <c r="AY31" s="339">
        <f>IF(10000&lt;=AX31,10000,AX31)</f>
        <v>0</v>
      </c>
      <c r="AZ31" s="341"/>
      <c r="BA31" s="343"/>
      <c r="BB31" s="341"/>
      <c r="BC31" s="345"/>
      <c r="BD31" s="372"/>
      <c r="BE31" s="364"/>
      <c r="BF31" s="307"/>
    </row>
    <row r="32" spans="1:83" ht="18" customHeight="1" thickBot="1">
      <c r="A32" s="516" t="s">
        <v>33</v>
      </c>
      <c r="B32" s="514"/>
      <c r="C32" s="514"/>
      <c r="D32" s="514"/>
      <c r="E32" s="514"/>
      <c r="F32" s="515"/>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2">
        <f t="shared" si="13"/>
        <v>0</v>
      </c>
      <c r="AL32" s="75"/>
      <c r="AP32" s="13"/>
      <c r="AQ32" s="13"/>
      <c r="AR32" s="401"/>
      <c r="AS32" s="331"/>
      <c r="AT32" s="349"/>
      <c r="AU32" s="379"/>
      <c r="AV32" s="351"/>
      <c r="AW32" s="339"/>
      <c r="AX32" s="337"/>
      <c r="AY32" s="339"/>
      <c r="AZ32" s="341"/>
      <c r="BA32" s="343"/>
      <c r="BB32" s="341"/>
      <c r="BC32" s="345"/>
      <c r="BD32" s="372"/>
      <c r="BE32" s="364"/>
      <c r="BF32" s="307"/>
    </row>
    <row r="33" spans="1:83" ht="16.5" customHeight="1" thickBot="1">
      <c r="A33" s="516" t="s">
        <v>34</v>
      </c>
      <c r="B33" s="514"/>
      <c r="C33" s="514"/>
      <c r="D33" s="514"/>
      <c r="E33" s="514"/>
      <c r="F33" s="515"/>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401"/>
      <c r="AS33" s="331" t="str">
        <f ca="1">IF(AS31="","",IFERROR(INDEX(INDIRECT("$B$" &amp; AS31+11 &amp;  ":$F$31"),MATCH("FW2",INDIRECT("$B$" &amp; AS31+11 &amp; ":$B$31"),0),2),""))</f>
        <v/>
      </c>
      <c r="AT33" s="333"/>
      <c r="AU33" s="335" t="str">
        <f ca="1">IF(AS31="","",IFERROR(INDEX(INDIRECT("$B$" &amp; AS31+11 &amp;  ":$F$31"),MATCH("FW2",INDIRECT("$B$" &amp; AS31+11 &amp; ":$B$31"),0),5),""))</f>
        <v/>
      </c>
      <c r="AV33" s="337"/>
      <c r="AW33" s="339">
        <f>IF(90000&lt;=AV33,90000,AV33)</f>
        <v>0</v>
      </c>
      <c r="AX33" s="337"/>
      <c r="AY33" s="339">
        <f>IF(10000&lt;=AX33,10000,AX33)</f>
        <v>0</v>
      </c>
      <c r="AZ33" s="341"/>
      <c r="BA33" s="343"/>
      <c r="BB33" s="341"/>
      <c r="BC33" s="345"/>
      <c r="BD33" s="372"/>
      <c r="BE33" s="364"/>
      <c r="BF33" s="307"/>
    </row>
    <row r="34" spans="1:83" ht="16.5" customHeight="1" thickBot="1">
      <c r="AO34" s="35"/>
      <c r="AP34" s="13"/>
      <c r="AQ34" s="13"/>
      <c r="AR34" s="401"/>
      <c r="AS34" s="331"/>
      <c r="AT34" s="349"/>
      <c r="AU34" s="535"/>
      <c r="AV34" s="351"/>
      <c r="AW34" s="339"/>
      <c r="AX34" s="337"/>
      <c r="AY34" s="339"/>
      <c r="AZ34" s="341"/>
      <c r="BA34" s="343"/>
      <c r="BB34" s="341"/>
      <c r="BC34" s="345"/>
      <c r="BD34" s="372"/>
      <c r="BE34" s="364"/>
      <c r="BF34" s="307"/>
      <c r="CA34" s="4"/>
      <c r="CB34" s="4"/>
      <c r="CC34" s="4"/>
      <c r="CD34" s="4"/>
      <c r="CE34" s="4"/>
    </row>
    <row r="35" spans="1:83" ht="20.100000000000001" customHeight="1">
      <c r="A35" s="454" t="s">
        <v>4</v>
      </c>
      <c r="B35" s="455"/>
      <c r="C35" s="473" t="s">
        <v>5</v>
      </c>
      <c r="D35" s="435"/>
      <c r="E35" s="511" t="s">
        <v>110</v>
      </c>
      <c r="F35" s="459" t="s">
        <v>7</v>
      </c>
      <c r="G35" s="477" t="s">
        <v>35</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9"/>
      <c r="AL35" s="36" t="s">
        <v>36</v>
      </c>
      <c r="AM35" s="37" t="s">
        <v>37</v>
      </c>
      <c r="AN35" s="37" t="s">
        <v>38</v>
      </c>
      <c r="AO35" s="38" t="s">
        <v>39</v>
      </c>
      <c r="AR35" s="401"/>
      <c r="AS35" s="331" t="str">
        <f ca="1">IF(AS33="","",IFERROR(INDEX(INDIRECT("$B$" &amp; AS33+11 &amp;  ":$F$31"),MATCH("FW2",INDIRECT("$B$" &amp; AS33+11 &amp; ":$B$31"),0),2),""))</f>
        <v/>
      </c>
      <c r="AT35" s="333"/>
      <c r="AU35" s="335" t="str">
        <f ca="1">IF(AS33="","",IFERROR(INDEX(INDIRECT("$B$" &amp; AS33+11 &amp;  ":$F$31"),MATCH("FW2",INDIRECT("$B$" &amp; AS33+11 &amp; ":$B$31"),0),5),""))</f>
        <v/>
      </c>
      <c r="AV35" s="337"/>
      <c r="AW35" s="339">
        <f>IF(90000&lt;=AV35,90000,AV35)</f>
        <v>0</v>
      </c>
      <c r="AX35" s="337"/>
      <c r="AY35" s="339">
        <f>IF(10000&lt;=AX35,10000,AX35)</f>
        <v>0</v>
      </c>
      <c r="AZ35" s="341"/>
      <c r="BA35" s="343"/>
      <c r="BB35" s="341"/>
      <c r="BC35" s="345"/>
      <c r="BD35" s="372"/>
      <c r="BE35" s="364"/>
      <c r="BF35" s="307"/>
      <c r="CA35" s="4"/>
      <c r="CB35" s="4"/>
      <c r="CC35" s="4"/>
      <c r="CD35" s="4"/>
      <c r="CE35" s="4"/>
    </row>
    <row r="36" spans="1:83" ht="20.100000000000001" customHeight="1">
      <c r="A36" s="471"/>
      <c r="B36" s="472"/>
      <c r="C36" s="474"/>
      <c r="D36" s="475"/>
      <c r="E36" s="512"/>
      <c r="F36" s="476"/>
      <c r="G36" s="39">
        <f>日付!B11</f>
        <v>44896</v>
      </c>
      <c r="H36" s="39">
        <f>日付!C11</f>
        <v>44897</v>
      </c>
      <c r="I36" s="39">
        <f>日付!D11</f>
        <v>44898</v>
      </c>
      <c r="J36" s="39">
        <f>日付!E11</f>
        <v>44899</v>
      </c>
      <c r="K36" s="39">
        <f>日付!F11</f>
        <v>44900</v>
      </c>
      <c r="L36" s="39">
        <f>日付!G11</f>
        <v>44901</v>
      </c>
      <c r="M36" s="39">
        <f>日付!H11</f>
        <v>44902</v>
      </c>
      <c r="N36" s="39">
        <f>日付!I11</f>
        <v>44903</v>
      </c>
      <c r="O36" s="39">
        <f>日付!J11</f>
        <v>44904</v>
      </c>
      <c r="P36" s="39">
        <f>日付!K11</f>
        <v>44905</v>
      </c>
      <c r="Q36" s="39">
        <f>日付!L11</f>
        <v>44906</v>
      </c>
      <c r="R36" s="39">
        <f>日付!M11</f>
        <v>44907</v>
      </c>
      <c r="S36" s="39">
        <f>日付!N11</f>
        <v>44908</v>
      </c>
      <c r="T36" s="39">
        <f>日付!O11</f>
        <v>44909</v>
      </c>
      <c r="U36" s="39">
        <f>日付!P11</f>
        <v>44910</v>
      </c>
      <c r="V36" s="39">
        <f>日付!Q11</f>
        <v>44911</v>
      </c>
      <c r="W36" s="39">
        <f>日付!R11</f>
        <v>44912</v>
      </c>
      <c r="X36" s="39">
        <f>日付!S11</f>
        <v>44913</v>
      </c>
      <c r="Y36" s="39">
        <f>日付!T11</f>
        <v>44914</v>
      </c>
      <c r="Z36" s="39">
        <f>日付!U11</f>
        <v>44915</v>
      </c>
      <c r="AA36" s="39">
        <f>日付!V11</f>
        <v>44916</v>
      </c>
      <c r="AB36" s="39">
        <f>日付!W11</f>
        <v>44917</v>
      </c>
      <c r="AC36" s="39">
        <f>日付!X11</f>
        <v>44918</v>
      </c>
      <c r="AD36" s="39">
        <f>日付!Y11</f>
        <v>44919</v>
      </c>
      <c r="AE36" s="39">
        <f>日付!Z11</f>
        <v>44920</v>
      </c>
      <c r="AF36" s="39">
        <f>日付!AA11</f>
        <v>44921</v>
      </c>
      <c r="AG36" s="39">
        <f>日付!AB11</f>
        <v>44922</v>
      </c>
      <c r="AH36" s="39">
        <f>日付!AC11</f>
        <v>44923</v>
      </c>
      <c r="AI36" s="39">
        <f>日付!AD11</f>
        <v>44924</v>
      </c>
      <c r="AJ36" s="39">
        <f>日付!AE11</f>
        <v>44925</v>
      </c>
      <c r="AK36" s="39">
        <f>日付!AF11</f>
        <v>44926</v>
      </c>
      <c r="AL36" s="480" t="s">
        <v>40</v>
      </c>
      <c r="AM36" s="492" t="s">
        <v>41</v>
      </c>
      <c r="AN36" s="518">
        <f>COUNTIF($G$32:$AK$32,1)+COUNTIF($G$32:$AK$32,2)+COUNTIF($G$32:$AK$32,3)</f>
        <v>0</v>
      </c>
      <c r="AO36" s="521">
        <f>AN36+【11月】月集計表!AO36</f>
        <v>0</v>
      </c>
      <c r="AR36" s="401"/>
      <c r="AS36" s="331"/>
      <c r="AT36" s="349"/>
      <c r="AU36" s="535"/>
      <c r="AV36" s="351"/>
      <c r="AW36" s="339"/>
      <c r="AX36" s="337"/>
      <c r="AY36" s="339"/>
      <c r="AZ36" s="341"/>
      <c r="BA36" s="343"/>
      <c r="BB36" s="341"/>
      <c r="BC36" s="345"/>
      <c r="BD36" s="372"/>
      <c r="BE36" s="364"/>
      <c r="BF36" s="307"/>
      <c r="CA36" s="4"/>
      <c r="CB36" s="4"/>
      <c r="CC36" s="4"/>
      <c r="CD36" s="4"/>
      <c r="CE36" s="4"/>
    </row>
    <row r="37" spans="1:83" ht="16.5" customHeight="1">
      <c r="A37" s="464" t="s">
        <v>42</v>
      </c>
      <c r="B37" s="524"/>
      <c r="C37" s="528">
        <v>1</v>
      </c>
      <c r="D37" s="529"/>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81"/>
      <c r="AM37" s="493"/>
      <c r="AN37" s="519"/>
      <c r="AO37" s="522"/>
      <c r="AR37" s="401"/>
      <c r="AS37" s="331" t="str">
        <f ca="1">IF(AS35="","",IFERROR(INDEX(INDIRECT("$B$" &amp; AS35+11 &amp;  ":$F$31"),MATCH("FW2",INDIRECT("$B$" &amp; AS35+11 &amp; ":$B$31"),0),2),""))</f>
        <v/>
      </c>
      <c r="AT37" s="333"/>
      <c r="AU37" s="335" t="str">
        <f ca="1">IF(AS35="","",IFERROR(INDEX(INDIRECT("$B$" &amp; AS35+11 &amp;  ":$F$31"),MATCH("FW2",INDIRECT("$B$" &amp; AS35+11 &amp; ":$B$31"),0),5),""))</f>
        <v/>
      </c>
      <c r="AV37" s="337"/>
      <c r="AW37" s="339">
        <f>IF(90000&lt;=AV37,90000,AV37)</f>
        <v>0</v>
      </c>
      <c r="AX37" s="337"/>
      <c r="AY37" s="339">
        <f>IF(10000&lt;=AX37,10000,AX37)</f>
        <v>0</v>
      </c>
      <c r="AZ37" s="341"/>
      <c r="BA37" s="343"/>
      <c r="BB37" s="341"/>
      <c r="BC37" s="345"/>
      <c r="BD37" s="372"/>
      <c r="BE37" s="364"/>
      <c r="BF37" s="307"/>
      <c r="CA37" s="4"/>
      <c r="CB37" s="4"/>
      <c r="CC37" s="4"/>
      <c r="CD37" s="4"/>
      <c r="CE37" s="4"/>
    </row>
    <row r="38" spans="1:83" ht="16.5" customHeight="1" thickBot="1">
      <c r="A38" s="465"/>
      <c r="B38" s="525"/>
      <c r="C38" s="483">
        <v>2</v>
      </c>
      <c r="D38" s="484"/>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81"/>
      <c r="AM38" s="517"/>
      <c r="AN38" s="520"/>
      <c r="AO38" s="523"/>
      <c r="AR38" s="402"/>
      <c r="AS38" s="332"/>
      <c r="AT38" s="334"/>
      <c r="AU38" s="534"/>
      <c r="AV38" s="338"/>
      <c r="AW38" s="340"/>
      <c r="AX38" s="374"/>
      <c r="AY38" s="340"/>
      <c r="AZ38" s="342"/>
      <c r="BA38" s="344"/>
      <c r="BB38" s="342"/>
      <c r="BC38" s="347"/>
      <c r="BD38" s="373"/>
      <c r="BE38" s="365"/>
      <c r="BF38" s="308"/>
      <c r="CA38" s="4"/>
      <c r="CB38" s="4"/>
      <c r="CC38" s="4"/>
      <c r="CD38" s="4"/>
      <c r="CE38" s="4"/>
    </row>
    <row r="39" spans="1:83" ht="16.5" customHeight="1">
      <c r="A39" s="465"/>
      <c r="B39" s="525"/>
      <c r="C39" s="483">
        <v>3</v>
      </c>
      <c r="D39" s="484"/>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81"/>
      <c r="AM39" s="492" t="s">
        <v>44</v>
      </c>
      <c r="AN39" s="518">
        <f>COUNTIF($G$32:$AK$32,2)+COUNTIF($G$32:$AK$32,3)</f>
        <v>0</v>
      </c>
      <c r="AO39" s="521">
        <f>AN39+【11月】月集計表!AO39</f>
        <v>0</v>
      </c>
      <c r="AR39" s="400" t="s">
        <v>136</v>
      </c>
      <c r="AS39" s="352" t="str">
        <f>IFERROR(INDEX($B$11:$F$31,MATCH("FW3",$B$11:$B$31,0),2),"")</f>
        <v/>
      </c>
      <c r="AT39" s="403"/>
      <c r="AU39" s="405" t="str">
        <f>IFERROR(INDEX($B$11:$F$31,MATCH("FW3",$B$11:$B$31,0),5),"")</f>
        <v/>
      </c>
      <c r="AV39" s="384"/>
      <c r="AW39" s="380">
        <f>IF(90000&lt;=AV39,90000,AV39)</f>
        <v>0</v>
      </c>
      <c r="AX39" s="384"/>
      <c r="AY39" s="380">
        <f>IF(10000&lt;=AX39,10000,AX39)</f>
        <v>0</v>
      </c>
      <c r="AZ39" s="381"/>
      <c r="BA39" s="382"/>
      <c r="BB39" s="381"/>
      <c r="BC39" s="383"/>
      <c r="BD39" s="375"/>
      <c r="BE39" s="376"/>
      <c r="BF39" s="377"/>
      <c r="CA39" s="4"/>
      <c r="CB39" s="4"/>
      <c r="CC39" s="4"/>
      <c r="CD39" s="4"/>
      <c r="CE39" s="4"/>
    </row>
    <row r="40" spans="1:83" ht="16.5" customHeight="1">
      <c r="A40" s="465"/>
      <c r="B40" s="525"/>
      <c r="C40" s="483">
        <v>4</v>
      </c>
      <c r="D40" s="484"/>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81"/>
      <c r="AM40" s="493"/>
      <c r="AN40" s="519"/>
      <c r="AO40" s="538"/>
      <c r="AR40" s="401"/>
      <c r="AS40" s="353"/>
      <c r="AT40" s="404"/>
      <c r="AU40" s="535"/>
      <c r="AV40" s="351"/>
      <c r="AW40" s="339"/>
      <c r="AX40" s="337"/>
      <c r="AY40" s="339"/>
      <c r="AZ40" s="341"/>
      <c r="BA40" s="343"/>
      <c r="BB40" s="341"/>
      <c r="BC40" s="345"/>
      <c r="BD40" s="372"/>
      <c r="BE40" s="364"/>
      <c r="BF40" s="307"/>
      <c r="CA40" s="4"/>
      <c r="CB40" s="4"/>
      <c r="CC40" s="4"/>
      <c r="CD40" s="4"/>
      <c r="CE40" s="4"/>
    </row>
    <row r="41" spans="1:83" ht="16.5" customHeight="1">
      <c r="A41" s="465"/>
      <c r="B41" s="525"/>
      <c r="C41" s="483">
        <v>5</v>
      </c>
      <c r="D41" s="484"/>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81"/>
      <c r="AM41" s="517"/>
      <c r="AN41" s="520"/>
      <c r="AO41" s="539"/>
      <c r="AR41" s="401"/>
      <c r="AS41" s="331" t="str">
        <f ca="1">IF(AS39="","",IFERROR(INDEX(INDIRECT("$B$" &amp; AS39+11 &amp;  ":$F$31"),MATCH("FW3",INDIRECT("$B$" &amp; AS39+11 &amp; ":$B$31"),0),2),""))</f>
        <v/>
      </c>
      <c r="AT41" s="333"/>
      <c r="AU41" s="378" t="str">
        <f ca="1">IF(AS39="","",IFERROR(INDEX(INDIRECT("$B$" &amp; AS39+11 &amp;  ":$F$31"),MATCH("FW3",INDIRECT("$B$" &amp; AS39+11 &amp; ":$B$31"),0),5),""))</f>
        <v/>
      </c>
      <c r="AV41" s="337"/>
      <c r="AW41" s="339">
        <f>IF(90000&lt;=AV41,90000,AV41)</f>
        <v>0</v>
      </c>
      <c r="AX41" s="337"/>
      <c r="AY41" s="339">
        <f>IF(10000&lt;=AX41,10000,AX41)</f>
        <v>0</v>
      </c>
      <c r="AZ41" s="341"/>
      <c r="BA41" s="343"/>
      <c r="BB41" s="341"/>
      <c r="BC41" s="345"/>
      <c r="BD41" s="372"/>
      <c r="BE41" s="364"/>
      <c r="BF41" s="307"/>
      <c r="CA41" s="4"/>
      <c r="CB41" s="4"/>
      <c r="CC41" s="4"/>
      <c r="CD41" s="4"/>
      <c r="CE41" s="4"/>
    </row>
    <row r="42" spans="1:83" ht="16.5" customHeight="1">
      <c r="A42" s="465"/>
      <c r="B42" s="525"/>
      <c r="C42" s="483">
        <v>6</v>
      </c>
      <c r="D42" s="484"/>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81"/>
      <c r="AM42" s="492" t="s">
        <v>51</v>
      </c>
      <c r="AN42" s="518">
        <f>COUNTIF($G$32:$AK$32,3)</f>
        <v>0</v>
      </c>
      <c r="AO42" s="521">
        <f>AN42+【11月】月集計表!AO42</f>
        <v>0</v>
      </c>
      <c r="AR42" s="401"/>
      <c r="AS42" s="331"/>
      <c r="AT42" s="349"/>
      <c r="AU42" s="379"/>
      <c r="AV42" s="351"/>
      <c r="AW42" s="339"/>
      <c r="AX42" s="337"/>
      <c r="AY42" s="339"/>
      <c r="AZ42" s="341"/>
      <c r="BA42" s="343"/>
      <c r="BB42" s="341"/>
      <c r="BC42" s="345"/>
      <c r="BD42" s="372"/>
      <c r="BE42" s="364"/>
      <c r="BF42" s="307"/>
      <c r="CA42" s="4"/>
      <c r="CB42" s="4"/>
      <c r="CC42" s="4"/>
      <c r="CD42" s="4"/>
      <c r="CE42" s="4"/>
    </row>
    <row r="43" spans="1:83" ht="16.5" customHeight="1">
      <c r="A43" s="465"/>
      <c r="B43" s="525"/>
      <c r="C43" s="483">
        <v>7</v>
      </c>
      <c r="D43" s="484"/>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81"/>
      <c r="AM43" s="493"/>
      <c r="AN43" s="519"/>
      <c r="AO43" s="522"/>
      <c r="AR43" s="401"/>
      <c r="AS43" s="331" t="str">
        <f ca="1">IF(AS41="","",IFERROR(INDEX(INDIRECT("$B$" &amp; AS41+11 &amp;  ":$F$31"),MATCH("FW3",INDIRECT("$B$" &amp; AS41+11 &amp; ":$B$31"),0),2),""))</f>
        <v/>
      </c>
      <c r="AT43" s="333"/>
      <c r="AU43" s="335" t="str">
        <f ca="1">IF(AS41="","",IFERROR(INDEX(INDIRECT("$B$" &amp; AS41+11 &amp;  ":$F$31"),MATCH("FW3",INDIRECT("$B$" &amp; AS41+11 &amp; ":$B$31"),0),5),""))</f>
        <v/>
      </c>
      <c r="AV43" s="337"/>
      <c r="AW43" s="339">
        <f>IF(90000&lt;=AV43,90000,AV43)</f>
        <v>0</v>
      </c>
      <c r="AX43" s="337"/>
      <c r="AY43" s="339">
        <f>IF(10000&lt;=AX43,10000,AX43)</f>
        <v>0</v>
      </c>
      <c r="AZ43" s="341"/>
      <c r="BA43" s="343"/>
      <c r="BB43" s="341"/>
      <c r="BC43" s="345"/>
      <c r="BD43" s="372"/>
      <c r="BE43" s="364"/>
      <c r="BF43" s="307"/>
      <c r="CA43" s="4"/>
      <c r="CB43" s="4"/>
      <c r="CC43" s="4"/>
      <c r="CD43" s="4"/>
      <c r="CE43" s="4"/>
    </row>
    <row r="44" spans="1:83" ht="17.25" customHeight="1">
      <c r="A44" s="465"/>
      <c r="B44" s="525"/>
      <c r="C44" s="483">
        <v>8</v>
      </c>
      <c r="D44" s="484"/>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81"/>
      <c r="AM44" s="517"/>
      <c r="AN44" s="520"/>
      <c r="AO44" s="523"/>
      <c r="AR44" s="401"/>
      <c r="AS44" s="331"/>
      <c r="AT44" s="349"/>
      <c r="AU44" s="535"/>
      <c r="AV44" s="351"/>
      <c r="AW44" s="339"/>
      <c r="AX44" s="337"/>
      <c r="AY44" s="339"/>
      <c r="AZ44" s="341"/>
      <c r="BA44" s="343"/>
      <c r="BB44" s="341"/>
      <c r="BC44" s="345"/>
      <c r="BD44" s="372"/>
      <c r="BE44" s="364"/>
      <c r="BF44" s="307"/>
      <c r="CA44" s="4"/>
      <c r="CB44" s="4"/>
      <c r="CC44" s="4"/>
      <c r="CD44" s="4"/>
      <c r="CE44" s="4"/>
    </row>
    <row r="45" spans="1:83" ht="17.25" customHeight="1">
      <c r="A45" s="465"/>
      <c r="B45" s="525"/>
      <c r="C45" s="483">
        <v>9</v>
      </c>
      <c r="D45" s="484"/>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81"/>
      <c r="AM45" s="492" t="s">
        <v>52</v>
      </c>
      <c r="AN45" s="495">
        <f>SUM(AN36:AN44)</f>
        <v>0</v>
      </c>
      <c r="AO45" s="498">
        <f>SUM(AO36:AO44)</f>
        <v>0</v>
      </c>
      <c r="AR45" s="401"/>
      <c r="AS45" s="331" t="str">
        <f ca="1">IF(AS43="","",IFERROR(INDEX(INDIRECT("$B$" &amp; AS43+11 &amp;  ":$F$31"),MATCH("FW3",INDIRECT("$B$" &amp; AS43+11 &amp; ":$B$31"),0),2),""))</f>
        <v/>
      </c>
      <c r="AT45" s="333"/>
      <c r="AU45" s="335" t="str">
        <f ca="1">IF(AS43="","",IFERROR(INDEX(INDIRECT("$B$" &amp; AS43+11 &amp;  ":$F$31"),MATCH("FW3",INDIRECT("$B$" &amp; AS43+11 &amp; ":$B$31"),0),5),""))</f>
        <v/>
      </c>
      <c r="AV45" s="337"/>
      <c r="AW45" s="339">
        <f>IF(90000&lt;=AV45,90000,AV45)</f>
        <v>0</v>
      </c>
      <c r="AX45" s="337"/>
      <c r="AY45" s="339">
        <f>IF(10000&lt;=AX45,10000,AX45)</f>
        <v>0</v>
      </c>
      <c r="AZ45" s="341"/>
      <c r="BA45" s="343"/>
      <c r="BB45" s="341"/>
      <c r="BC45" s="345"/>
      <c r="BD45" s="372"/>
      <c r="BE45" s="364"/>
      <c r="BF45" s="307"/>
      <c r="CA45" s="4"/>
      <c r="CB45" s="4"/>
      <c r="CC45" s="4"/>
      <c r="CD45" s="4"/>
      <c r="CE45" s="4"/>
    </row>
    <row r="46" spans="1:83" ht="17.25" customHeight="1">
      <c r="A46" s="465"/>
      <c r="B46" s="525"/>
      <c r="C46" s="483">
        <v>10</v>
      </c>
      <c r="D46" s="484"/>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81"/>
      <c r="AM46" s="493"/>
      <c r="AN46" s="496"/>
      <c r="AO46" s="499"/>
      <c r="AR46" s="401"/>
      <c r="AS46" s="331"/>
      <c r="AT46" s="349"/>
      <c r="AU46" s="535"/>
      <c r="AV46" s="351"/>
      <c r="AW46" s="339"/>
      <c r="AX46" s="337"/>
      <c r="AY46" s="339"/>
      <c r="AZ46" s="341"/>
      <c r="BA46" s="343"/>
      <c r="BB46" s="341"/>
      <c r="BC46" s="345"/>
      <c r="BD46" s="372"/>
      <c r="BE46" s="364"/>
      <c r="BF46" s="307"/>
      <c r="CA46" s="4"/>
      <c r="CB46" s="4"/>
      <c r="CC46" s="4"/>
      <c r="CD46" s="4"/>
      <c r="CE46" s="4"/>
    </row>
    <row r="47" spans="1:83" ht="17.25" customHeight="1" thickBot="1">
      <c r="A47" s="465"/>
      <c r="B47" s="525"/>
      <c r="C47" s="483">
        <v>11</v>
      </c>
      <c r="D47" s="484"/>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82"/>
      <c r="AM47" s="494"/>
      <c r="AN47" s="497"/>
      <c r="AO47" s="500"/>
      <c r="AP47" s="8"/>
      <c r="AQ47" s="8"/>
      <c r="AR47" s="401"/>
      <c r="AS47" s="331" t="str">
        <f ca="1">IF(AS45="","",IFERROR(INDEX(INDIRECT("$B$" &amp; AS45+11 &amp;  ":$F$31"),MATCH("FW3",INDIRECT("$B$" &amp; AS45+11 &amp; ":$B$31"),0),2),""))</f>
        <v/>
      </c>
      <c r="AT47" s="333"/>
      <c r="AU47" s="335" t="str">
        <f ca="1">IF(AS45="","",IFERROR(INDEX(INDIRECT("$B$" &amp; AS45+11 &amp;  ":$F$31"),MATCH("FW3",INDIRECT("$B$" &amp; AS45+11 &amp; ":$B$31"),0),5),""))</f>
        <v/>
      </c>
      <c r="AV47" s="337"/>
      <c r="AW47" s="339">
        <f>IF(90000&lt;=AV47,90000,AV47)</f>
        <v>0</v>
      </c>
      <c r="AX47" s="337"/>
      <c r="AY47" s="339">
        <f>IF(10000&lt;=AX47,10000,AX47)</f>
        <v>0</v>
      </c>
      <c r="AZ47" s="341"/>
      <c r="BA47" s="343"/>
      <c r="BB47" s="341"/>
      <c r="BC47" s="345"/>
      <c r="BD47" s="372"/>
      <c r="BE47" s="364"/>
      <c r="BF47" s="307"/>
    </row>
    <row r="48" spans="1:83" ht="17.25" customHeight="1" thickBot="1">
      <c r="A48" s="465"/>
      <c r="B48" s="525"/>
      <c r="C48" s="483">
        <v>12</v>
      </c>
      <c r="D48" s="484"/>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402"/>
      <c r="AS48" s="332"/>
      <c r="AT48" s="334"/>
      <c r="AU48" s="534"/>
      <c r="AV48" s="338"/>
      <c r="AW48" s="340"/>
      <c r="AX48" s="374"/>
      <c r="AY48" s="340"/>
      <c r="AZ48" s="342"/>
      <c r="BA48" s="344"/>
      <c r="BB48" s="342"/>
      <c r="BC48" s="347"/>
      <c r="BD48" s="373"/>
      <c r="BE48" s="365"/>
      <c r="BF48" s="308"/>
    </row>
    <row r="49" spans="1:58" ht="16.5" customHeight="1">
      <c r="A49" s="465"/>
      <c r="B49" s="525"/>
      <c r="C49" s="483">
        <v>13</v>
      </c>
      <c r="D49" s="484"/>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09" t="s">
        <v>201</v>
      </c>
      <c r="AS49" s="352" t="str">
        <f>IFERROR(INDEX($B$11:$F$31,MATCH("多技能",$B$11:$B$31,0),2),"")</f>
        <v/>
      </c>
      <c r="AT49" s="333"/>
      <c r="AU49" s="335" t="str">
        <f>IFERROR(INDEX($B$11:$F$31,MATCH("多技能",$B$11:$B$31,0),5),"")</f>
        <v/>
      </c>
      <c r="AV49" s="337"/>
      <c r="AW49" s="339">
        <f>IF(90000&lt;=AV49,90000,AV49)</f>
        <v>0</v>
      </c>
      <c r="AX49" s="341"/>
      <c r="AY49" s="343"/>
      <c r="AZ49" s="341"/>
      <c r="BA49" s="343"/>
      <c r="BB49" s="341"/>
      <c r="BC49" s="345"/>
      <c r="BD49" s="343"/>
      <c r="BE49" s="346"/>
      <c r="BF49" s="307"/>
    </row>
    <row r="50" spans="1:58" ht="16.5" customHeight="1" thickBot="1">
      <c r="A50" s="526"/>
      <c r="B50" s="527"/>
      <c r="C50" s="530" t="s">
        <v>53</v>
      </c>
      <c r="D50" s="531"/>
      <c r="E50" s="531"/>
      <c r="F50" s="532"/>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49">
        <f t="shared" si="14"/>
        <v>0</v>
      </c>
      <c r="AL50" s="68"/>
      <c r="AM50" s="46"/>
      <c r="AN50" s="46"/>
      <c r="AO50" s="46"/>
      <c r="AP50" s="46"/>
      <c r="AQ50" s="46"/>
      <c r="AR50" s="310"/>
      <c r="AS50" s="353"/>
      <c r="AT50" s="349"/>
      <c r="AU50" s="535"/>
      <c r="AV50" s="351"/>
      <c r="AW50" s="339"/>
      <c r="AX50" s="341"/>
      <c r="AY50" s="343"/>
      <c r="AZ50" s="341"/>
      <c r="BA50" s="343"/>
      <c r="BB50" s="341"/>
      <c r="BC50" s="345"/>
      <c r="BD50" s="343"/>
      <c r="BE50" s="346"/>
      <c r="BF50" s="307"/>
    </row>
    <row r="51" spans="1:58" ht="16.5" customHeight="1">
      <c r="AL51" s="46"/>
      <c r="AM51" s="46"/>
      <c r="AN51" s="46"/>
      <c r="AO51" s="46"/>
      <c r="AP51" s="13"/>
      <c r="AQ51" s="13"/>
      <c r="AR51" s="310"/>
      <c r="AS51" s="331" t="str">
        <f ca="1">IF(AS49="","",IFERROR(INDEX(INDIRECT("$B$" &amp; AS49+11 &amp;  ":$F$31"),MATCH("多技能",INDIRECT("$B$" &amp; AS49+11 &amp; ":$B$31"),0),2),""))</f>
        <v/>
      </c>
      <c r="AT51" s="333"/>
      <c r="AU51" s="335" t="str">
        <f ca="1">IF(AS49="","",IFERROR(INDEX(INDIRECT("$B$" &amp; AS49+11 &amp;  ":$F$31"),MATCH("多技能",INDIRECT("$B$" &amp; AS49+11 &amp; ":$B$31"),0),5),""))</f>
        <v/>
      </c>
      <c r="AV51" s="337"/>
      <c r="AW51" s="339">
        <f>IF(90000&lt;=AV51,90000,AV51)</f>
        <v>0</v>
      </c>
      <c r="AX51" s="341"/>
      <c r="AY51" s="343"/>
      <c r="AZ51" s="341"/>
      <c r="BA51" s="343"/>
      <c r="BB51" s="341"/>
      <c r="BC51" s="345"/>
      <c r="BD51" s="343"/>
      <c r="BE51" s="346"/>
      <c r="BF51" s="307"/>
    </row>
    <row r="52" spans="1:58" ht="16.5" customHeight="1">
      <c r="A52" s="501" t="s">
        <v>54</v>
      </c>
      <c r="B52" s="502"/>
      <c r="C52" s="502"/>
      <c r="D52" s="502"/>
      <c r="E52" s="503"/>
      <c r="F52" s="140" t="s">
        <v>55</v>
      </c>
      <c r="G52" s="139" t="s">
        <v>31</v>
      </c>
      <c r="H52" s="139" t="s">
        <v>29</v>
      </c>
      <c r="I52" s="139" t="s">
        <v>30</v>
      </c>
      <c r="J52" s="139" t="s">
        <v>56</v>
      </c>
      <c r="K52" s="139" t="s">
        <v>57</v>
      </c>
      <c r="L52" s="139" t="s">
        <v>58</v>
      </c>
      <c r="M52" s="139" t="s">
        <v>59</v>
      </c>
      <c r="N52" s="139" t="s">
        <v>60</v>
      </c>
      <c r="O52" s="139" t="s">
        <v>61</v>
      </c>
      <c r="P52" s="139" t="s">
        <v>62</v>
      </c>
      <c r="Q52" s="139" t="s">
        <v>63</v>
      </c>
      <c r="R52" s="139" t="s">
        <v>64</v>
      </c>
      <c r="S52" s="139" t="s">
        <v>65</v>
      </c>
      <c r="T52" s="139" t="s">
        <v>66</v>
      </c>
      <c r="U52" s="139" t="s">
        <v>67</v>
      </c>
      <c r="V52" s="139" t="s">
        <v>68</v>
      </c>
      <c r="W52" s="485" t="s">
        <v>69</v>
      </c>
      <c r="X52" s="486"/>
      <c r="Y52" s="487"/>
      <c r="AL52" s="46"/>
      <c r="AM52" s="46"/>
      <c r="AN52" s="46"/>
      <c r="AO52" s="46"/>
      <c r="AP52" s="46"/>
      <c r="AQ52" s="46"/>
      <c r="AR52" s="310"/>
      <c r="AS52" s="331"/>
      <c r="AT52" s="349"/>
      <c r="AU52" s="535"/>
      <c r="AV52" s="351"/>
      <c r="AW52" s="339"/>
      <c r="AX52" s="341"/>
      <c r="AY52" s="343"/>
      <c r="AZ52" s="341"/>
      <c r="BA52" s="343"/>
      <c r="BB52" s="341"/>
      <c r="BC52" s="345"/>
      <c r="BD52" s="343"/>
      <c r="BE52" s="346"/>
      <c r="BF52" s="307"/>
    </row>
    <row r="53" spans="1:58" ht="16.5" customHeight="1">
      <c r="A53" s="504"/>
      <c r="B53" s="505"/>
      <c r="C53" s="505"/>
      <c r="D53" s="505"/>
      <c r="E53" s="506"/>
      <c r="F53" s="140" t="s">
        <v>70</v>
      </c>
      <c r="G53" s="52"/>
      <c r="H53" s="52"/>
      <c r="I53" s="52"/>
      <c r="J53" s="52"/>
      <c r="K53" s="52"/>
      <c r="L53" s="52"/>
      <c r="M53" s="52"/>
      <c r="N53" s="52"/>
      <c r="O53" s="52"/>
      <c r="P53" s="52"/>
      <c r="Q53" s="52"/>
      <c r="R53" s="52"/>
      <c r="S53" s="52"/>
      <c r="T53" s="52"/>
      <c r="U53" s="52"/>
      <c r="V53" s="52"/>
      <c r="W53" s="488">
        <f>SUM(G53:S53)</f>
        <v>0</v>
      </c>
      <c r="X53" s="489"/>
      <c r="Y53" s="490"/>
      <c r="AL53" s="46"/>
      <c r="AM53" s="46"/>
      <c r="AN53" s="46"/>
      <c r="AO53" s="46"/>
      <c r="AP53" s="46"/>
      <c r="AQ53" s="46"/>
      <c r="AR53" s="310"/>
      <c r="AS53" s="331" t="str">
        <f ca="1">IF(AS51="","",IFERROR(INDEX(INDIRECT("$B$" &amp; AS51+11 &amp;  ":$F$31"),MATCH("多技能",INDIRECT("$B$" &amp; AS51+11 &amp; ":$B$31"),0),2),""))</f>
        <v/>
      </c>
      <c r="AT53" s="333"/>
      <c r="AU53" s="335" t="str">
        <f ca="1">IF(AS51="","",IFERROR(INDEX(INDIRECT("$B$" &amp; AS51+11 &amp;  ":$F$31"),MATCH("多技能",INDIRECT("$B$" &amp; AS51+11 &amp; ":$B$31"),0),5),""))</f>
        <v/>
      </c>
      <c r="AV53" s="337"/>
      <c r="AW53" s="339">
        <f>IF(90000&lt;=AV53,90000,AV53)</f>
        <v>0</v>
      </c>
      <c r="AX53" s="341"/>
      <c r="AY53" s="343"/>
      <c r="AZ53" s="341"/>
      <c r="BA53" s="343"/>
      <c r="BB53" s="341"/>
      <c r="BC53" s="345"/>
      <c r="BD53" s="343"/>
      <c r="BE53" s="346"/>
      <c r="BF53" s="307"/>
    </row>
    <row r="54" spans="1:58" ht="16.5" customHeight="1" thickBot="1">
      <c r="A54" s="504"/>
      <c r="B54" s="505"/>
      <c r="C54" s="505"/>
      <c r="D54" s="505"/>
      <c r="E54" s="506"/>
      <c r="F54" s="14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88">
        <f>SUM(G54:S54)</f>
        <v>0</v>
      </c>
      <c r="X54" s="489"/>
      <c r="Y54" s="490"/>
      <c r="AO54" s="35"/>
      <c r="AP54" s="13"/>
      <c r="AQ54" s="13"/>
      <c r="AR54" s="311"/>
      <c r="AS54" s="332"/>
      <c r="AT54" s="334"/>
      <c r="AU54" s="534"/>
      <c r="AV54" s="338"/>
      <c r="AW54" s="340"/>
      <c r="AX54" s="342"/>
      <c r="AY54" s="344"/>
      <c r="AZ54" s="342"/>
      <c r="BA54" s="344"/>
      <c r="BB54" s="342"/>
      <c r="BC54" s="347"/>
      <c r="BD54" s="344"/>
      <c r="BE54" s="348"/>
      <c r="BF54" s="308"/>
    </row>
    <row r="55" spans="1:58" ht="16.5" customHeight="1">
      <c r="A55" s="507"/>
      <c r="B55" s="508"/>
      <c r="C55" s="508"/>
      <c r="D55" s="508"/>
      <c r="E55" s="509"/>
      <c r="F55" s="54" t="s">
        <v>72</v>
      </c>
      <c r="G55" s="124">
        <f>G54+【11月】月集計表!G55</f>
        <v>0</v>
      </c>
      <c r="H55" s="124">
        <f>H54+【11月】月集計表!H55</f>
        <v>0</v>
      </c>
      <c r="I55" s="124">
        <f>I54+【11月】月集計表!I55</f>
        <v>0</v>
      </c>
      <c r="J55" s="124">
        <f>J54+【11月】月集計表!J55</f>
        <v>0</v>
      </c>
      <c r="K55" s="124">
        <f>K54+【11月】月集計表!K55</f>
        <v>0</v>
      </c>
      <c r="L55" s="124">
        <f>L54+【11月】月集計表!L55</f>
        <v>0</v>
      </c>
      <c r="M55" s="124">
        <f>M54+【11月】月集計表!M55</f>
        <v>0</v>
      </c>
      <c r="N55" s="124">
        <f>N54+【11月】月集計表!N55</f>
        <v>0</v>
      </c>
      <c r="O55" s="124">
        <f>O54+【11月】月集計表!O55</f>
        <v>0</v>
      </c>
      <c r="P55" s="124">
        <f>P54+【11月】月集計表!P55</f>
        <v>0</v>
      </c>
      <c r="Q55" s="124">
        <f>Q54+【11月】月集計表!Q55</f>
        <v>0</v>
      </c>
      <c r="R55" s="124">
        <f>R54+【11月】月集計表!R55</f>
        <v>0</v>
      </c>
      <c r="S55" s="124">
        <f>S54+【11月】月集計表!S55</f>
        <v>0</v>
      </c>
      <c r="T55" s="124">
        <f>T54+【11月】月集計表!T55</f>
        <v>0</v>
      </c>
      <c r="U55" s="124">
        <f>U54+【11月】月集計表!U55</f>
        <v>0</v>
      </c>
      <c r="V55" s="124">
        <f>V54+【11月】月集計表!V55</f>
        <v>0</v>
      </c>
      <c r="W55" s="491">
        <f>SUM(G55:S55)</f>
        <v>0</v>
      </c>
      <c r="X55" s="491"/>
      <c r="Y55" s="491"/>
      <c r="Z55" s="4" t="s">
        <v>73</v>
      </c>
      <c r="AO55" s="35"/>
      <c r="AP55" s="13"/>
      <c r="AQ55" s="13"/>
      <c r="AR55" s="314" t="s">
        <v>203</v>
      </c>
      <c r="AS55" s="315"/>
      <c r="AT55" s="316"/>
      <c r="AU55" s="320"/>
      <c r="AV55" s="322">
        <f>SUM(AV9:AV18,AV49:AV54)</f>
        <v>0</v>
      </c>
      <c r="AW55" s="324">
        <f t="shared" ref="AW55:BE55" si="15">SUM(AW9:AW18,AW49:AW54)</f>
        <v>0</v>
      </c>
      <c r="AX55" s="322">
        <f t="shared" si="15"/>
        <v>0</v>
      </c>
      <c r="AY55" s="324">
        <f t="shared" si="15"/>
        <v>0</v>
      </c>
      <c r="AZ55" s="322">
        <f t="shared" si="15"/>
        <v>0</v>
      </c>
      <c r="BA55" s="324">
        <f t="shared" si="15"/>
        <v>0</v>
      </c>
      <c r="BB55" s="322">
        <f t="shared" si="15"/>
        <v>0</v>
      </c>
      <c r="BC55" s="326">
        <f t="shared" si="15"/>
        <v>0</v>
      </c>
      <c r="BD55" s="324">
        <f t="shared" si="15"/>
        <v>0</v>
      </c>
      <c r="BE55" s="322">
        <f t="shared" si="15"/>
        <v>0</v>
      </c>
      <c r="BF55" s="329"/>
    </row>
    <row r="56" spans="1:58" ht="13.5" customHeight="1" thickBot="1">
      <c r="AO56" s="13"/>
      <c r="AP56" s="13"/>
      <c r="AQ56" s="13"/>
      <c r="AR56" s="317"/>
      <c r="AS56" s="318"/>
      <c r="AT56" s="319"/>
      <c r="AU56" s="321"/>
      <c r="AV56" s="323"/>
      <c r="AW56" s="325"/>
      <c r="AX56" s="323"/>
      <c r="AY56" s="325"/>
      <c r="AZ56" s="323"/>
      <c r="BA56" s="325"/>
      <c r="BB56" s="323"/>
      <c r="BC56" s="327"/>
      <c r="BD56" s="325"/>
      <c r="BE56" s="328"/>
      <c r="BF56" s="330"/>
    </row>
    <row r="57" spans="1:58" ht="13.5" customHeight="1">
      <c r="AO57" s="55"/>
      <c r="AP57" s="55"/>
      <c r="AQ57" s="55"/>
      <c r="AR57" s="366" t="s">
        <v>204</v>
      </c>
      <c r="AS57" s="367"/>
      <c r="AT57" s="368"/>
      <c r="AU57" s="320"/>
      <c r="AV57" s="322">
        <f>SUM(AV19:AV48)</f>
        <v>0</v>
      </c>
      <c r="AW57" s="324">
        <f t="shared" ref="AW57:BE57" si="16">SUM(AW19:AW48)</f>
        <v>0</v>
      </c>
      <c r="AX57" s="322">
        <f t="shared" si="16"/>
        <v>0</v>
      </c>
      <c r="AY57" s="324">
        <f t="shared" si="16"/>
        <v>0</v>
      </c>
      <c r="AZ57" s="322">
        <f t="shared" si="16"/>
        <v>0</v>
      </c>
      <c r="BA57" s="324">
        <f t="shared" si="16"/>
        <v>0</v>
      </c>
      <c r="BB57" s="322">
        <f t="shared" si="16"/>
        <v>0</v>
      </c>
      <c r="BC57" s="326">
        <f t="shared" si="16"/>
        <v>0</v>
      </c>
      <c r="BD57" s="324">
        <f t="shared" si="16"/>
        <v>0</v>
      </c>
      <c r="BE57" s="322">
        <f t="shared" si="16"/>
        <v>0</v>
      </c>
      <c r="BF57" s="329"/>
    </row>
    <row r="58" spans="1:58" ht="13.5" customHeight="1" thickBot="1">
      <c r="AO58" s="55"/>
      <c r="AP58" s="55"/>
      <c r="AQ58" s="55"/>
      <c r="AR58" s="369"/>
      <c r="AS58" s="370"/>
      <c r="AT58" s="371"/>
      <c r="AU58" s="321"/>
      <c r="AV58" s="323"/>
      <c r="AW58" s="325"/>
      <c r="AX58" s="323"/>
      <c r="AY58" s="325"/>
      <c r="AZ58" s="323"/>
      <c r="BA58" s="325"/>
      <c r="BB58" s="323"/>
      <c r="BC58" s="327"/>
      <c r="BD58" s="325"/>
      <c r="BE58" s="328"/>
      <c r="BF58" s="330"/>
    </row>
    <row r="59" spans="1:58" ht="13.5" customHeight="1">
      <c r="AO59" s="55"/>
      <c r="AP59" s="55"/>
      <c r="AQ59" s="55"/>
      <c r="AR59" s="360" t="s">
        <v>137</v>
      </c>
      <c r="AS59" s="361"/>
      <c r="AT59" s="361"/>
      <c r="AU59" s="90"/>
      <c r="AV59" s="91">
        <f t="shared" ref="AV59:BE59" si="17">SUM(AV9:AV18)</f>
        <v>0</v>
      </c>
      <c r="AW59" s="135">
        <f t="shared" si="17"/>
        <v>0</v>
      </c>
      <c r="AX59" s="93">
        <f t="shared" si="17"/>
        <v>0</v>
      </c>
      <c r="AY59" s="94">
        <f t="shared" si="17"/>
        <v>0</v>
      </c>
      <c r="AZ59" s="91">
        <f t="shared" si="17"/>
        <v>0</v>
      </c>
      <c r="BA59" s="135">
        <f t="shared" si="17"/>
        <v>0</v>
      </c>
      <c r="BB59" s="91">
        <f t="shared" si="17"/>
        <v>0</v>
      </c>
      <c r="BC59" s="95">
        <f t="shared" si="17"/>
        <v>0</v>
      </c>
      <c r="BD59" s="94">
        <f t="shared" si="17"/>
        <v>0</v>
      </c>
      <c r="BE59" s="96">
        <f t="shared" si="17"/>
        <v>0</v>
      </c>
      <c r="BF59" s="97"/>
    </row>
    <row r="60" spans="1:58" ht="13.5" customHeight="1">
      <c r="AO60" s="55"/>
      <c r="AP60" s="55"/>
      <c r="AQ60" s="55"/>
      <c r="AR60" s="362" t="s">
        <v>196</v>
      </c>
      <c r="AS60" s="363"/>
      <c r="AT60" s="363"/>
      <c r="AU60" s="98"/>
      <c r="AV60" s="99">
        <f t="shared" ref="AV60:BE60" si="18">SUM(AV19:AV28)</f>
        <v>0</v>
      </c>
      <c r="AW60" s="132">
        <f t="shared" si="18"/>
        <v>0</v>
      </c>
      <c r="AX60" s="99">
        <f t="shared" si="18"/>
        <v>0</v>
      </c>
      <c r="AY60" s="132">
        <f t="shared" si="18"/>
        <v>0</v>
      </c>
      <c r="AZ60" s="99">
        <f t="shared" si="18"/>
        <v>0</v>
      </c>
      <c r="BA60" s="132">
        <f t="shared" si="18"/>
        <v>0</v>
      </c>
      <c r="BB60" s="99">
        <f t="shared" si="18"/>
        <v>0</v>
      </c>
      <c r="BC60" s="101">
        <f t="shared" si="18"/>
        <v>0</v>
      </c>
      <c r="BD60" s="132">
        <f t="shared" si="18"/>
        <v>0</v>
      </c>
      <c r="BE60" s="102">
        <f t="shared" si="18"/>
        <v>0</v>
      </c>
      <c r="BF60" s="103"/>
    </row>
    <row r="61" spans="1:58" ht="13.5" customHeight="1">
      <c r="AO61" s="55"/>
      <c r="AP61" s="55"/>
      <c r="AQ61" s="55"/>
      <c r="AR61" s="362" t="s">
        <v>197</v>
      </c>
      <c r="AS61" s="363"/>
      <c r="AT61" s="363"/>
      <c r="AU61" s="98"/>
      <c r="AV61" s="99">
        <f t="shared" ref="AV61:BE61" si="19">SUM(AV29:AV38)</f>
        <v>0</v>
      </c>
      <c r="AW61" s="132">
        <f t="shared" si="19"/>
        <v>0</v>
      </c>
      <c r="AX61" s="99">
        <f t="shared" si="19"/>
        <v>0</v>
      </c>
      <c r="AY61" s="132">
        <f t="shared" si="19"/>
        <v>0</v>
      </c>
      <c r="AZ61" s="104">
        <f t="shared" si="19"/>
        <v>0</v>
      </c>
      <c r="BA61" s="105">
        <f t="shared" si="19"/>
        <v>0</v>
      </c>
      <c r="BB61" s="104">
        <f t="shared" si="19"/>
        <v>0</v>
      </c>
      <c r="BC61" s="106">
        <f t="shared" si="19"/>
        <v>0</v>
      </c>
      <c r="BD61" s="132">
        <f t="shared" si="19"/>
        <v>0</v>
      </c>
      <c r="BE61" s="102">
        <f t="shared" si="19"/>
        <v>0</v>
      </c>
      <c r="BF61" s="103"/>
    </row>
    <row r="62" spans="1:58" ht="13.5" customHeight="1">
      <c r="AO62" s="55"/>
      <c r="AP62" s="55"/>
      <c r="AQ62" s="55"/>
      <c r="AR62" s="362" t="s">
        <v>198</v>
      </c>
      <c r="AS62" s="363"/>
      <c r="AT62" s="363"/>
      <c r="AU62" s="98"/>
      <c r="AV62" s="99">
        <f t="shared" ref="AV62:BE62" si="20">SUM(AV39:AV48)</f>
        <v>0</v>
      </c>
      <c r="AW62" s="293">
        <f t="shared" si="20"/>
        <v>0</v>
      </c>
      <c r="AX62" s="99">
        <f t="shared" si="20"/>
        <v>0</v>
      </c>
      <c r="AY62" s="293">
        <f t="shared" si="20"/>
        <v>0</v>
      </c>
      <c r="AZ62" s="104">
        <f t="shared" si="20"/>
        <v>0</v>
      </c>
      <c r="BA62" s="105">
        <f t="shared" si="20"/>
        <v>0</v>
      </c>
      <c r="BB62" s="104">
        <f t="shared" si="20"/>
        <v>0</v>
      </c>
      <c r="BC62" s="106">
        <f t="shared" si="20"/>
        <v>0</v>
      </c>
      <c r="BD62" s="293">
        <f t="shared" si="20"/>
        <v>0</v>
      </c>
      <c r="BE62" s="102">
        <f t="shared" si="20"/>
        <v>0</v>
      </c>
      <c r="BF62" s="103"/>
    </row>
    <row r="63" spans="1:58" ht="13.5" customHeight="1" thickBot="1">
      <c r="AO63" s="55"/>
      <c r="AP63" s="55"/>
      <c r="AQ63" s="55"/>
      <c r="AR63" s="312" t="s">
        <v>202</v>
      </c>
      <c r="AS63" s="313"/>
      <c r="AT63" s="313"/>
      <c r="AU63" s="107"/>
      <c r="AV63" s="108">
        <f>SUM(AV49:AV54)</f>
        <v>0</v>
      </c>
      <c r="AW63" s="294">
        <f>SUM(AW49:AW54)</f>
        <v>0</v>
      </c>
      <c r="AX63" s="109">
        <f>SUM(AX49:AX54)</f>
        <v>0</v>
      </c>
      <c r="AY63" s="110">
        <f>SUM(AY49:AY54)</f>
        <v>0</v>
      </c>
      <c r="AZ63" s="109">
        <f t="shared" ref="AZ63:BE63" si="21">SUM(AZ49:AZ54)</f>
        <v>0</v>
      </c>
      <c r="BA63" s="110">
        <f t="shared" si="21"/>
        <v>0</v>
      </c>
      <c r="BB63" s="109">
        <f t="shared" si="21"/>
        <v>0</v>
      </c>
      <c r="BC63" s="111">
        <f t="shared" si="21"/>
        <v>0</v>
      </c>
      <c r="BD63" s="110">
        <f t="shared" si="21"/>
        <v>0</v>
      </c>
      <c r="BE63" s="301">
        <f t="shared" si="21"/>
        <v>0</v>
      </c>
      <c r="BF63" s="112"/>
    </row>
    <row r="64" spans="1:58"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62</v>
      </c>
      <c r="L77" s="56" t="s">
        <v>95</v>
      </c>
      <c r="U77" s="56"/>
      <c r="V77" s="56"/>
    </row>
    <row r="78" spans="11:43" ht="13.5" hidden="1" customHeight="1">
      <c r="K78" s="56" t="s">
        <v>63</v>
      </c>
      <c r="L78" s="56" t="s">
        <v>97</v>
      </c>
      <c r="U78" s="56"/>
      <c r="V78" s="56"/>
    </row>
    <row r="79" spans="11:43" ht="13.5" hidden="1" customHeight="1">
      <c r="K79" s="56" t="s">
        <v>64</v>
      </c>
      <c r="L79" s="56" t="s">
        <v>99</v>
      </c>
      <c r="U79" s="56"/>
      <c r="V79" s="56"/>
    </row>
    <row r="80" spans="11:43" ht="13.5" hidden="1" customHeight="1">
      <c r="K80" s="56" t="s">
        <v>65</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92" t="s">
        <v>37</v>
      </c>
    </row>
    <row r="91" spans="5:37" ht="13.5" hidden="1" customHeight="1">
      <c r="E91" s="139" t="s">
        <v>31</v>
      </c>
      <c r="F91" s="53">
        <f t="shared" ref="F91:U106" si="22">IF(COUNTIF(G$11:G$30,$E91)=0,0,1)</f>
        <v>0</v>
      </c>
      <c r="G91" s="53">
        <f t="shared" si="22"/>
        <v>0</v>
      </c>
      <c r="H91" s="53">
        <f t="shared" si="22"/>
        <v>0</v>
      </c>
      <c r="I91" s="53">
        <f t="shared" si="22"/>
        <v>0</v>
      </c>
      <c r="J91" s="53">
        <f t="shared" si="22"/>
        <v>0</v>
      </c>
      <c r="K91" s="53">
        <f t="shared" si="22"/>
        <v>0</v>
      </c>
      <c r="L91" s="53">
        <f t="shared" si="22"/>
        <v>0</v>
      </c>
      <c r="M91" s="53">
        <f t="shared" si="22"/>
        <v>0</v>
      </c>
      <c r="N91" s="53">
        <f t="shared" si="22"/>
        <v>0</v>
      </c>
      <c r="O91" s="53">
        <f t="shared" si="22"/>
        <v>0</v>
      </c>
      <c r="P91" s="53">
        <f t="shared" si="22"/>
        <v>0</v>
      </c>
      <c r="Q91" s="53">
        <f t="shared" si="22"/>
        <v>0</v>
      </c>
      <c r="R91" s="53">
        <f t="shared" si="22"/>
        <v>0</v>
      </c>
      <c r="S91" s="53">
        <f t="shared" si="22"/>
        <v>0</v>
      </c>
      <c r="T91" s="53">
        <f t="shared" si="22"/>
        <v>0</v>
      </c>
      <c r="U91" s="53">
        <f t="shared" si="22"/>
        <v>0</v>
      </c>
      <c r="V91" s="53">
        <f t="shared" ref="V91:AJ105" si="23">IF(COUNTIF(W$11:W$30,$E91)=0,0,1)</f>
        <v>0</v>
      </c>
      <c r="W91" s="53">
        <f t="shared" si="23"/>
        <v>0</v>
      </c>
      <c r="X91" s="53">
        <f t="shared" si="23"/>
        <v>0</v>
      </c>
      <c r="Y91" s="53">
        <f t="shared" si="23"/>
        <v>0</v>
      </c>
      <c r="Z91" s="53">
        <f t="shared" si="23"/>
        <v>0</v>
      </c>
      <c r="AA91" s="53">
        <f t="shared" si="23"/>
        <v>0</v>
      </c>
      <c r="AB91" s="53">
        <f t="shared" si="23"/>
        <v>0</v>
      </c>
      <c r="AC91" s="53">
        <f t="shared" si="23"/>
        <v>0</v>
      </c>
      <c r="AD91" s="53">
        <f t="shared" si="23"/>
        <v>0</v>
      </c>
      <c r="AE91" s="53">
        <f t="shared" si="23"/>
        <v>0</v>
      </c>
      <c r="AF91" s="53">
        <f t="shared" si="23"/>
        <v>0</v>
      </c>
      <c r="AG91" s="53">
        <f t="shared" si="23"/>
        <v>0</v>
      </c>
      <c r="AH91" s="53">
        <f t="shared" si="23"/>
        <v>0</v>
      </c>
      <c r="AI91" s="53">
        <f t="shared" si="23"/>
        <v>0</v>
      </c>
      <c r="AJ91" s="53">
        <f t="shared" si="23"/>
        <v>0</v>
      </c>
      <c r="AK91" s="53">
        <f>COUNTIF(F91:AJ91,1)</f>
        <v>0</v>
      </c>
    </row>
    <row r="92" spans="5:37" ht="13.5" hidden="1" customHeight="1">
      <c r="E92" s="139" t="s">
        <v>29</v>
      </c>
      <c r="F92" s="53">
        <f t="shared" si="22"/>
        <v>0</v>
      </c>
      <c r="G92" s="53">
        <f t="shared" si="22"/>
        <v>0</v>
      </c>
      <c r="H92" s="53">
        <f t="shared" si="22"/>
        <v>0</v>
      </c>
      <c r="I92" s="53">
        <f t="shared" si="22"/>
        <v>0</v>
      </c>
      <c r="J92" s="53">
        <f t="shared" si="22"/>
        <v>0</v>
      </c>
      <c r="K92" s="53">
        <f t="shared" si="22"/>
        <v>0</v>
      </c>
      <c r="L92" s="53">
        <f t="shared" si="22"/>
        <v>0</v>
      </c>
      <c r="M92" s="53">
        <f t="shared" si="22"/>
        <v>0</v>
      </c>
      <c r="N92" s="53">
        <f t="shared" si="22"/>
        <v>0</v>
      </c>
      <c r="O92" s="53">
        <f t="shared" si="22"/>
        <v>0</v>
      </c>
      <c r="P92" s="53">
        <f t="shared" si="22"/>
        <v>0</v>
      </c>
      <c r="Q92" s="53">
        <f t="shared" si="22"/>
        <v>0</v>
      </c>
      <c r="R92" s="53">
        <f t="shared" si="22"/>
        <v>0</v>
      </c>
      <c r="S92" s="53">
        <f t="shared" si="22"/>
        <v>0</v>
      </c>
      <c r="T92" s="53">
        <f t="shared" si="22"/>
        <v>0</v>
      </c>
      <c r="U92" s="53">
        <f t="shared" si="22"/>
        <v>0</v>
      </c>
      <c r="V92" s="53">
        <f t="shared" si="23"/>
        <v>0</v>
      </c>
      <c r="W92" s="53">
        <f t="shared" si="23"/>
        <v>0</v>
      </c>
      <c r="X92" s="53">
        <f t="shared" si="23"/>
        <v>0</v>
      </c>
      <c r="Y92" s="53">
        <f t="shared" si="23"/>
        <v>0</v>
      </c>
      <c r="Z92" s="53">
        <f t="shared" si="23"/>
        <v>0</v>
      </c>
      <c r="AA92" s="53">
        <f t="shared" si="23"/>
        <v>0</v>
      </c>
      <c r="AB92" s="53">
        <f t="shared" si="23"/>
        <v>0</v>
      </c>
      <c r="AC92" s="53">
        <f t="shared" si="23"/>
        <v>0</v>
      </c>
      <c r="AD92" s="53">
        <f t="shared" si="23"/>
        <v>0</v>
      </c>
      <c r="AE92" s="53">
        <f t="shared" si="23"/>
        <v>0</v>
      </c>
      <c r="AF92" s="53">
        <f t="shared" si="23"/>
        <v>0</v>
      </c>
      <c r="AG92" s="53">
        <f t="shared" si="23"/>
        <v>0</v>
      </c>
      <c r="AH92" s="53">
        <f t="shared" si="23"/>
        <v>0</v>
      </c>
      <c r="AI92" s="53">
        <f t="shared" si="23"/>
        <v>0</v>
      </c>
      <c r="AJ92" s="53">
        <f t="shared" si="23"/>
        <v>0</v>
      </c>
      <c r="AK92" s="53">
        <f t="shared" ref="AK92:AK106" si="24">COUNTIF(F92:AJ92,1)</f>
        <v>0</v>
      </c>
    </row>
    <row r="93" spans="5:37" ht="13.5" hidden="1" customHeight="1">
      <c r="E93" s="139" t="s">
        <v>30</v>
      </c>
      <c r="F93" s="53">
        <f t="shared" si="22"/>
        <v>0</v>
      </c>
      <c r="G93" s="53">
        <f t="shared" si="22"/>
        <v>0</v>
      </c>
      <c r="H93" s="53">
        <f t="shared" si="22"/>
        <v>0</v>
      </c>
      <c r="I93" s="53">
        <f t="shared" si="22"/>
        <v>0</v>
      </c>
      <c r="J93" s="53">
        <f t="shared" si="22"/>
        <v>0</v>
      </c>
      <c r="K93" s="53">
        <f t="shared" si="22"/>
        <v>0</v>
      </c>
      <c r="L93" s="53">
        <f t="shared" si="22"/>
        <v>0</v>
      </c>
      <c r="M93" s="53">
        <f t="shared" si="22"/>
        <v>0</v>
      </c>
      <c r="N93" s="53">
        <f t="shared" si="22"/>
        <v>0</v>
      </c>
      <c r="O93" s="53">
        <f t="shared" si="22"/>
        <v>0</v>
      </c>
      <c r="P93" s="53">
        <f t="shared" si="22"/>
        <v>0</v>
      </c>
      <c r="Q93" s="53">
        <f t="shared" si="22"/>
        <v>0</v>
      </c>
      <c r="R93" s="53">
        <f t="shared" si="22"/>
        <v>0</v>
      </c>
      <c r="S93" s="53">
        <f t="shared" si="22"/>
        <v>0</v>
      </c>
      <c r="T93" s="53">
        <f t="shared" si="22"/>
        <v>0</v>
      </c>
      <c r="U93" s="53">
        <f t="shared" si="22"/>
        <v>0</v>
      </c>
      <c r="V93" s="53">
        <f t="shared" si="23"/>
        <v>0</v>
      </c>
      <c r="W93" s="53">
        <f t="shared" si="23"/>
        <v>0</v>
      </c>
      <c r="X93" s="53">
        <f t="shared" si="23"/>
        <v>0</v>
      </c>
      <c r="Y93" s="53">
        <f t="shared" si="23"/>
        <v>0</v>
      </c>
      <c r="Z93" s="53">
        <f t="shared" si="23"/>
        <v>0</v>
      </c>
      <c r="AA93" s="53">
        <f t="shared" si="23"/>
        <v>0</v>
      </c>
      <c r="AB93" s="53">
        <f t="shared" si="23"/>
        <v>0</v>
      </c>
      <c r="AC93" s="53">
        <f t="shared" si="23"/>
        <v>0</v>
      </c>
      <c r="AD93" s="53">
        <f t="shared" si="23"/>
        <v>0</v>
      </c>
      <c r="AE93" s="53">
        <f t="shared" si="23"/>
        <v>0</v>
      </c>
      <c r="AF93" s="53">
        <f t="shared" si="23"/>
        <v>0</v>
      </c>
      <c r="AG93" s="53">
        <f t="shared" si="23"/>
        <v>0</v>
      </c>
      <c r="AH93" s="53">
        <f t="shared" si="23"/>
        <v>0</v>
      </c>
      <c r="AI93" s="53">
        <f t="shared" si="23"/>
        <v>0</v>
      </c>
      <c r="AJ93" s="53">
        <f t="shared" si="23"/>
        <v>0</v>
      </c>
      <c r="AK93" s="53">
        <f t="shared" si="24"/>
        <v>0</v>
      </c>
    </row>
    <row r="94" spans="5:37" ht="13.5" hidden="1" customHeight="1">
      <c r="E94" s="139" t="s">
        <v>56</v>
      </c>
      <c r="F94" s="53">
        <f t="shared" si="22"/>
        <v>0</v>
      </c>
      <c r="G94" s="53">
        <f t="shared" si="22"/>
        <v>0</v>
      </c>
      <c r="H94" s="53">
        <f t="shared" si="22"/>
        <v>0</v>
      </c>
      <c r="I94" s="53">
        <f t="shared" si="22"/>
        <v>0</v>
      </c>
      <c r="J94" s="53">
        <f t="shared" si="22"/>
        <v>0</v>
      </c>
      <c r="K94" s="53">
        <f t="shared" si="22"/>
        <v>0</v>
      </c>
      <c r="L94" s="53">
        <f t="shared" si="22"/>
        <v>0</v>
      </c>
      <c r="M94" s="53">
        <f t="shared" si="22"/>
        <v>0</v>
      </c>
      <c r="N94" s="53">
        <f t="shared" si="22"/>
        <v>0</v>
      </c>
      <c r="O94" s="53">
        <f t="shared" si="22"/>
        <v>0</v>
      </c>
      <c r="P94" s="53">
        <f t="shared" si="22"/>
        <v>0</v>
      </c>
      <c r="Q94" s="53">
        <f t="shared" si="22"/>
        <v>0</v>
      </c>
      <c r="R94" s="53">
        <f t="shared" si="22"/>
        <v>0</v>
      </c>
      <c r="S94" s="53">
        <f t="shared" si="22"/>
        <v>0</v>
      </c>
      <c r="T94" s="53">
        <f t="shared" si="22"/>
        <v>0</v>
      </c>
      <c r="U94" s="53">
        <f t="shared" si="22"/>
        <v>0</v>
      </c>
      <c r="V94" s="53">
        <f t="shared" si="23"/>
        <v>0</v>
      </c>
      <c r="W94" s="53">
        <f t="shared" si="23"/>
        <v>0</v>
      </c>
      <c r="X94" s="53">
        <f t="shared" si="23"/>
        <v>0</v>
      </c>
      <c r="Y94" s="53">
        <f t="shared" si="23"/>
        <v>0</v>
      </c>
      <c r="Z94" s="53">
        <f t="shared" si="23"/>
        <v>0</v>
      </c>
      <c r="AA94" s="53">
        <f t="shared" si="23"/>
        <v>0</v>
      </c>
      <c r="AB94" s="53">
        <f t="shared" si="23"/>
        <v>0</v>
      </c>
      <c r="AC94" s="53">
        <f t="shared" si="23"/>
        <v>0</v>
      </c>
      <c r="AD94" s="53">
        <f t="shared" si="23"/>
        <v>0</v>
      </c>
      <c r="AE94" s="53">
        <f t="shared" si="23"/>
        <v>0</v>
      </c>
      <c r="AF94" s="53">
        <f t="shared" si="23"/>
        <v>0</v>
      </c>
      <c r="AG94" s="53">
        <f t="shared" si="23"/>
        <v>0</v>
      </c>
      <c r="AH94" s="53">
        <f t="shared" si="23"/>
        <v>0</v>
      </c>
      <c r="AI94" s="53">
        <f t="shared" si="23"/>
        <v>0</v>
      </c>
      <c r="AJ94" s="53">
        <f t="shared" si="23"/>
        <v>0</v>
      </c>
      <c r="AK94" s="53">
        <f t="shared" si="24"/>
        <v>0</v>
      </c>
    </row>
    <row r="95" spans="5:37" ht="13.5" hidden="1" customHeight="1">
      <c r="E95" s="139" t="s">
        <v>57</v>
      </c>
      <c r="F95" s="53">
        <f t="shared" si="22"/>
        <v>0</v>
      </c>
      <c r="G95" s="53">
        <f t="shared" si="22"/>
        <v>0</v>
      </c>
      <c r="H95" s="53">
        <f t="shared" si="22"/>
        <v>0</v>
      </c>
      <c r="I95" s="53">
        <f t="shared" si="22"/>
        <v>0</v>
      </c>
      <c r="J95" s="53">
        <f t="shared" si="22"/>
        <v>0</v>
      </c>
      <c r="K95" s="53">
        <f t="shared" si="22"/>
        <v>0</v>
      </c>
      <c r="L95" s="53">
        <f t="shared" si="22"/>
        <v>0</v>
      </c>
      <c r="M95" s="53">
        <f t="shared" si="22"/>
        <v>0</v>
      </c>
      <c r="N95" s="53">
        <f t="shared" si="22"/>
        <v>0</v>
      </c>
      <c r="O95" s="53">
        <f t="shared" si="22"/>
        <v>0</v>
      </c>
      <c r="P95" s="53">
        <f t="shared" si="22"/>
        <v>0</v>
      </c>
      <c r="Q95" s="53">
        <f t="shared" si="22"/>
        <v>0</v>
      </c>
      <c r="R95" s="53">
        <f t="shared" si="22"/>
        <v>0</v>
      </c>
      <c r="S95" s="53">
        <f t="shared" si="22"/>
        <v>0</v>
      </c>
      <c r="T95" s="53">
        <f t="shared" si="22"/>
        <v>0</v>
      </c>
      <c r="U95" s="53">
        <f t="shared" si="22"/>
        <v>0</v>
      </c>
      <c r="V95" s="53">
        <f t="shared" si="23"/>
        <v>0</v>
      </c>
      <c r="W95" s="53">
        <f t="shared" si="23"/>
        <v>0</v>
      </c>
      <c r="X95" s="53">
        <f t="shared" si="23"/>
        <v>0</v>
      </c>
      <c r="Y95" s="53">
        <f t="shared" si="23"/>
        <v>0</v>
      </c>
      <c r="Z95" s="53">
        <f t="shared" si="23"/>
        <v>0</v>
      </c>
      <c r="AA95" s="53">
        <f t="shared" si="23"/>
        <v>0</v>
      </c>
      <c r="AB95" s="53">
        <f t="shared" si="23"/>
        <v>0</v>
      </c>
      <c r="AC95" s="53">
        <f t="shared" si="23"/>
        <v>0</v>
      </c>
      <c r="AD95" s="53">
        <f t="shared" si="23"/>
        <v>0</v>
      </c>
      <c r="AE95" s="53">
        <f t="shared" si="23"/>
        <v>0</v>
      </c>
      <c r="AF95" s="53">
        <f t="shared" si="23"/>
        <v>0</v>
      </c>
      <c r="AG95" s="53">
        <f t="shared" si="23"/>
        <v>0</v>
      </c>
      <c r="AH95" s="53">
        <f t="shared" si="23"/>
        <v>0</v>
      </c>
      <c r="AI95" s="53">
        <f t="shared" si="23"/>
        <v>0</v>
      </c>
      <c r="AJ95" s="53">
        <f t="shared" si="23"/>
        <v>0</v>
      </c>
      <c r="AK95" s="53">
        <f t="shared" si="24"/>
        <v>0</v>
      </c>
    </row>
    <row r="96" spans="5:37" ht="13.5" hidden="1" customHeight="1">
      <c r="E96" s="139" t="s">
        <v>58</v>
      </c>
      <c r="F96" s="53">
        <f t="shared" si="22"/>
        <v>0</v>
      </c>
      <c r="G96" s="53">
        <f t="shared" si="22"/>
        <v>0</v>
      </c>
      <c r="H96" s="53">
        <f t="shared" si="22"/>
        <v>0</v>
      </c>
      <c r="I96" s="53">
        <f t="shared" si="22"/>
        <v>0</v>
      </c>
      <c r="J96" s="53">
        <f t="shared" si="22"/>
        <v>0</v>
      </c>
      <c r="K96" s="53">
        <f t="shared" si="22"/>
        <v>0</v>
      </c>
      <c r="L96" s="53">
        <f t="shared" si="22"/>
        <v>0</v>
      </c>
      <c r="M96" s="53">
        <f t="shared" si="22"/>
        <v>0</v>
      </c>
      <c r="N96" s="53">
        <f t="shared" si="22"/>
        <v>0</v>
      </c>
      <c r="O96" s="53">
        <f t="shared" si="22"/>
        <v>0</v>
      </c>
      <c r="P96" s="53">
        <f t="shared" si="22"/>
        <v>0</v>
      </c>
      <c r="Q96" s="53">
        <f t="shared" si="22"/>
        <v>0</v>
      </c>
      <c r="R96" s="53">
        <f t="shared" si="22"/>
        <v>0</v>
      </c>
      <c r="S96" s="53">
        <f t="shared" si="22"/>
        <v>0</v>
      </c>
      <c r="T96" s="53">
        <f t="shared" si="22"/>
        <v>0</v>
      </c>
      <c r="U96" s="53">
        <f t="shared" si="22"/>
        <v>0</v>
      </c>
      <c r="V96" s="53">
        <f t="shared" si="23"/>
        <v>0</v>
      </c>
      <c r="W96" s="53">
        <f t="shared" si="23"/>
        <v>0</v>
      </c>
      <c r="X96" s="53">
        <f t="shared" si="23"/>
        <v>0</v>
      </c>
      <c r="Y96" s="53">
        <f t="shared" si="23"/>
        <v>0</v>
      </c>
      <c r="Z96" s="53">
        <f t="shared" si="23"/>
        <v>0</v>
      </c>
      <c r="AA96" s="53">
        <f t="shared" si="23"/>
        <v>0</v>
      </c>
      <c r="AB96" s="53">
        <f t="shared" si="23"/>
        <v>0</v>
      </c>
      <c r="AC96" s="53">
        <f t="shared" si="23"/>
        <v>0</v>
      </c>
      <c r="AD96" s="53">
        <f t="shared" si="23"/>
        <v>0</v>
      </c>
      <c r="AE96" s="53">
        <f t="shared" si="23"/>
        <v>0</v>
      </c>
      <c r="AF96" s="53">
        <f t="shared" si="23"/>
        <v>0</v>
      </c>
      <c r="AG96" s="53">
        <f t="shared" si="23"/>
        <v>0</v>
      </c>
      <c r="AH96" s="53">
        <f t="shared" si="23"/>
        <v>0</v>
      </c>
      <c r="AI96" s="53">
        <f t="shared" si="23"/>
        <v>0</v>
      </c>
      <c r="AJ96" s="53">
        <f t="shared" si="23"/>
        <v>0</v>
      </c>
      <c r="AK96" s="53">
        <f t="shared" si="24"/>
        <v>0</v>
      </c>
    </row>
    <row r="97" spans="5:37" ht="13.5" hidden="1" customHeight="1">
      <c r="E97" s="139" t="s">
        <v>59</v>
      </c>
      <c r="F97" s="53">
        <f t="shared" si="22"/>
        <v>0</v>
      </c>
      <c r="G97" s="53">
        <f t="shared" si="22"/>
        <v>0</v>
      </c>
      <c r="H97" s="53">
        <f t="shared" si="22"/>
        <v>0</v>
      </c>
      <c r="I97" s="53">
        <f t="shared" si="22"/>
        <v>0</v>
      </c>
      <c r="J97" s="53">
        <f t="shared" si="22"/>
        <v>0</v>
      </c>
      <c r="K97" s="53">
        <f t="shared" si="22"/>
        <v>0</v>
      </c>
      <c r="L97" s="53">
        <f t="shared" si="22"/>
        <v>0</v>
      </c>
      <c r="M97" s="53">
        <f t="shared" si="22"/>
        <v>0</v>
      </c>
      <c r="N97" s="53">
        <f t="shared" si="22"/>
        <v>0</v>
      </c>
      <c r="O97" s="53">
        <f t="shared" si="22"/>
        <v>0</v>
      </c>
      <c r="P97" s="53">
        <f t="shared" si="22"/>
        <v>0</v>
      </c>
      <c r="Q97" s="53">
        <f t="shared" si="22"/>
        <v>0</v>
      </c>
      <c r="R97" s="53">
        <f t="shared" si="22"/>
        <v>0</v>
      </c>
      <c r="S97" s="53">
        <f t="shared" si="22"/>
        <v>0</v>
      </c>
      <c r="T97" s="53">
        <f t="shared" si="22"/>
        <v>0</v>
      </c>
      <c r="U97" s="53">
        <f t="shared" si="22"/>
        <v>0</v>
      </c>
      <c r="V97" s="53">
        <f t="shared" si="23"/>
        <v>0</v>
      </c>
      <c r="W97" s="53">
        <f t="shared" si="23"/>
        <v>0</v>
      </c>
      <c r="X97" s="53">
        <f t="shared" si="23"/>
        <v>0</v>
      </c>
      <c r="Y97" s="53">
        <f t="shared" si="23"/>
        <v>0</v>
      </c>
      <c r="Z97" s="53">
        <f t="shared" si="23"/>
        <v>0</v>
      </c>
      <c r="AA97" s="53">
        <f t="shared" si="23"/>
        <v>0</v>
      </c>
      <c r="AB97" s="53">
        <f t="shared" si="23"/>
        <v>0</v>
      </c>
      <c r="AC97" s="53">
        <f t="shared" si="23"/>
        <v>0</v>
      </c>
      <c r="AD97" s="53">
        <f t="shared" si="23"/>
        <v>0</v>
      </c>
      <c r="AE97" s="53">
        <f t="shared" si="23"/>
        <v>0</v>
      </c>
      <c r="AF97" s="53">
        <f t="shared" si="23"/>
        <v>0</v>
      </c>
      <c r="AG97" s="53">
        <f t="shared" si="23"/>
        <v>0</v>
      </c>
      <c r="AH97" s="53">
        <f t="shared" si="23"/>
        <v>0</v>
      </c>
      <c r="AI97" s="53">
        <f t="shared" si="23"/>
        <v>0</v>
      </c>
      <c r="AJ97" s="53">
        <f t="shared" si="23"/>
        <v>0</v>
      </c>
      <c r="AK97" s="53">
        <f t="shared" si="24"/>
        <v>0</v>
      </c>
    </row>
    <row r="98" spans="5:37" ht="13.5" hidden="1" customHeight="1">
      <c r="E98" s="139" t="s">
        <v>60</v>
      </c>
      <c r="F98" s="53">
        <f t="shared" si="22"/>
        <v>0</v>
      </c>
      <c r="G98" s="53">
        <f t="shared" si="22"/>
        <v>0</v>
      </c>
      <c r="H98" s="53">
        <f t="shared" si="22"/>
        <v>0</v>
      </c>
      <c r="I98" s="53">
        <f t="shared" si="22"/>
        <v>0</v>
      </c>
      <c r="J98" s="53">
        <f t="shared" si="22"/>
        <v>0</v>
      </c>
      <c r="K98" s="53">
        <f t="shared" si="22"/>
        <v>0</v>
      </c>
      <c r="L98" s="53">
        <f t="shared" si="22"/>
        <v>0</v>
      </c>
      <c r="M98" s="53">
        <f t="shared" si="22"/>
        <v>0</v>
      </c>
      <c r="N98" s="53">
        <f t="shared" si="22"/>
        <v>0</v>
      </c>
      <c r="O98" s="53">
        <f t="shared" si="22"/>
        <v>0</v>
      </c>
      <c r="P98" s="53">
        <f t="shared" si="22"/>
        <v>0</v>
      </c>
      <c r="Q98" s="53">
        <f t="shared" si="22"/>
        <v>0</v>
      </c>
      <c r="R98" s="53">
        <f t="shared" si="22"/>
        <v>0</v>
      </c>
      <c r="S98" s="53">
        <f t="shared" si="22"/>
        <v>0</v>
      </c>
      <c r="T98" s="53">
        <f t="shared" si="22"/>
        <v>0</v>
      </c>
      <c r="U98" s="53">
        <f t="shared" si="22"/>
        <v>0</v>
      </c>
      <c r="V98" s="53">
        <f t="shared" si="23"/>
        <v>0</v>
      </c>
      <c r="W98" s="53">
        <f t="shared" si="23"/>
        <v>0</v>
      </c>
      <c r="X98" s="53">
        <f t="shared" si="23"/>
        <v>0</v>
      </c>
      <c r="Y98" s="53">
        <f t="shared" si="23"/>
        <v>0</v>
      </c>
      <c r="Z98" s="53">
        <f t="shared" si="23"/>
        <v>0</v>
      </c>
      <c r="AA98" s="53">
        <f t="shared" si="23"/>
        <v>0</v>
      </c>
      <c r="AB98" s="53">
        <f t="shared" si="23"/>
        <v>0</v>
      </c>
      <c r="AC98" s="53">
        <f t="shared" si="23"/>
        <v>0</v>
      </c>
      <c r="AD98" s="53">
        <f t="shared" si="23"/>
        <v>0</v>
      </c>
      <c r="AE98" s="53">
        <f t="shared" si="23"/>
        <v>0</v>
      </c>
      <c r="AF98" s="53">
        <f t="shared" si="23"/>
        <v>0</v>
      </c>
      <c r="AG98" s="53">
        <f t="shared" si="23"/>
        <v>0</v>
      </c>
      <c r="AH98" s="53">
        <f t="shared" si="23"/>
        <v>0</v>
      </c>
      <c r="AI98" s="53">
        <f t="shared" si="23"/>
        <v>0</v>
      </c>
      <c r="AJ98" s="53">
        <f t="shared" si="23"/>
        <v>0</v>
      </c>
      <c r="AK98" s="53">
        <f t="shared" si="24"/>
        <v>0</v>
      </c>
    </row>
    <row r="99" spans="5:37" ht="13.5" hidden="1" customHeight="1">
      <c r="E99" s="139" t="s">
        <v>61</v>
      </c>
      <c r="F99" s="53">
        <f t="shared" si="22"/>
        <v>0</v>
      </c>
      <c r="G99" s="53">
        <f t="shared" si="22"/>
        <v>0</v>
      </c>
      <c r="H99" s="53">
        <f t="shared" si="22"/>
        <v>0</v>
      </c>
      <c r="I99" s="53">
        <f t="shared" si="22"/>
        <v>0</v>
      </c>
      <c r="J99" s="53">
        <f t="shared" si="22"/>
        <v>0</v>
      </c>
      <c r="K99" s="53">
        <f t="shared" si="22"/>
        <v>0</v>
      </c>
      <c r="L99" s="53">
        <f t="shared" si="22"/>
        <v>0</v>
      </c>
      <c r="M99" s="53">
        <f t="shared" si="22"/>
        <v>0</v>
      </c>
      <c r="N99" s="53">
        <f t="shared" si="22"/>
        <v>0</v>
      </c>
      <c r="O99" s="53">
        <f t="shared" si="22"/>
        <v>0</v>
      </c>
      <c r="P99" s="53">
        <f t="shared" si="22"/>
        <v>0</v>
      </c>
      <c r="Q99" s="53">
        <f t="shared" si="22"/>
        <v>0</v>
      </c>
      <c r="R99" s="53">
        <f t="shared" si="22"/>
        <v>0</v>
      </c>
      <c r="S99" s="53">
        <f t="shared" si="22"/>
        <v>0</v>
      </c>
      <c r="T99" s="53">
        <f t="shared" si="22"/>
        <v>0</v>
      </c>
      <c r="U99" s="53">
        <f t="shared" si="22"/>
        <v>0</v>
      </c>
      <c r="V99" s="53">
        <f t="shared" si="23"/>
        <v>0</v>
      </c>
      <c r="W99" s="53">
        <f t="shared" si="23"/>
        <v>0</v>
      </c>
      <c r="X99" s="53">
        <f t="shared" si="23"/>
        <v>0</v>
      </c>
      <c r="Y99" s="53">
        <f t="shared" si="23"/>
        <v>0</v>
      </c>
      <c r="Z99" s="53">
        <f t="shared" si="23"/>
        <v>0</v>
      </c>
      <c r="AA99" s="53">
        <f t="shared" si="23"/>
        <v>0</v>
      </c>
      <c r="AB99" s="53">
        <f t="shared" si="23"/>
        <v>0</v>
      </c>
      <c r="AC99" s="53">
        <f t="shared" si="23"/>
        <v>0</v>
      </c>
      <c r="AD99" s="53">
        <f t="shared" si="23"/>
        <v>0</v>
      </c>
      <c r="AE99" s="53">
        <f t="shared" si="23"/>
        <v>0</v>
      </c>
      <c r="AF99" s="53">
        <f t="shared" si="23"/>
        <v>0</v>
      </c>
      <c r="AG99" s="53">
        <f t="shared" si="23"/>
        <v>0</v>
      </c>
      <c r="AH99" s="53">
        <f t="shared" si="23"/>
        <v>0</v>
      </c>
      <c r="AI99" s="53">
        <f t="shared" si="23"/>
        <v>0</v>
      </c>
      <c r="AJ99" s="53">
        <f t="shared" si="23"/>
        <v>0</v>
      </c>
      <c r="AK99" s="53">
        <f>COUNTIF(F99:AJ99,1)</f>
        <v>0</v>
      </c>
    </row>
    <row r="100" spans="5:37" ht="13.5" hidden="1" customHeight="1">
      <c r="E100" s="139" t="s">
        <v>62</v>
      </c>
      <c r="F100" s="53">
        <f t="shared" si="22"/>
        <v>0</v>
      </c>
      <c r="G100" s="53">
        <f t="shared" si="22"/>
        <v>0</v>
      </c>
      <c r="H100" s="53">
        <f t="shared" si="22"/>
        <v>0</v>
      </c>
      <c r="I100" s="53">
        <f t="shared" si="22"/>
        <v>0</v>
      </c>
      <c r="J100" s="53">
        <f t="shared" si="22"/>
        <v>0</v>
      </c>
      <c r="K100" s="53">
        <f t="shared" si="22"/>
        <v>0</v>
      </c>
      <c r="L100" s="53">
        <f t="shared" si="22"/>
        <v>0</v>
      </c>
      <c r="M100" s="53">
        <f t="shared" si="22"/>
        <v>0</v>
      </c>
      <c r="N100" s="53">
        <f t="shared" si="22"/>
        <v>0</v>
      </c>
      <c r="O100" s="53">
        <f t="shared" si="22"/>
        <v>0</v>
      </c>
      <c r="P100" s="53">
        <f t="shared" si="22"/>
        <v>0</v>
      </c>
      <c r="Q100" s="53">
        <f t="shared" si="22"/>
        <v>0</v>
      </c>
      <c r="R100" s="53">
        <f t="shared" si="22"/>
        <v>0</v>
      </c>
      <c r="S100" s="53">
        <f t="shared" si="22"/>
        <v>0</v>
      </c>
      <c r="T100" s="53">
        <f t="shared" si="22"/>
        <v>0</v>
      </c>
      <c r="U100" s="53">
        <f t="shared" si="22"/>
        <v>0</v>
      </c>
      <c r="V100" s="53">
        <f t="shared" si="23"/>
        <v>0</v>
      </c>
      <c r="W100" s="53">
        <f t="shared" si="23"/>
        <v>0</v>
      </c>
      <c r="X100" s="53">
        <f t="shared" si="23"/>
        <v>0</v>
      </c>
      <c r="Y100" s="53">
        <f t="shared" si="23"/>
        <v>0</v>
      </c>
      <c r="Z100" s="53">
        <f t="shared" si="23"/>
        <v>0</v>
      </c>
      <c r="AA100" s="53">
        <f t="shared" si="23"/>
        <v>0</v>
      </c>
      <c r="AB100" s="53">
        <f t="shared" si="23"/>
        <v>0</v>
      </c>
      <c r="AC100" s="53">
        <f t="shared" si="23"/>
        <v>0</v>
      </c>
      <c r="AD100" s="53">
        <f t="shared" si="23"/>
        <v>0</v>
      </c>
      <c r="AE100" s="53">
        <f t="shared" si="23"/>
        <v>0</v>
      </c>
      <c r="AF100" s="53">
        <f t="shared" si="23"/>
        <v>0</v>
      </c>
      <c r="AG100" s="53">
        <f t="shared" si="23"/>
        <v>0</v>
      </c>
      <c r="AH100" s="53">
        <f t="shared" si="23"/>
        <v>0</v>
      </c>
      <c r="AI100" s="53">
        <f t="shared" si="23"/>
        <v>0</v>
      </c>
      <c r="AJ100" s="53">
        <f t="shared" si="23"/>
        <v>0</v>
      </c>
      <c r="AK100" s="53">
        <f>COUNTIF(F100:AJ100,1)</f>
        <v>0</v>
      </c>
    </row>
    <row r="101" spans="5:37" ht="13.5" hidden="1" customHeight="1">
      <c r="E101" s="139" t="s">
        <v>63</v>
      </c>
      <c r="F101" s="53">
        <f t="shared" si="22"/>
        <v>0</v>
      </c>
      <c r="G101" s="53">
        <f t="shared" si="22"/>
        <v>0</v>
      </c>
      <c r="H101" s="53">
        <f t="shared" si="22"/>
        <v>0</v>
      </c>
      <c r="I101" s="53">
        <f t="shared" si="22"/>
        <v>0</v>
      </c>
      <c r="J101" s="53">
        <f t="shared" si="22"/>
        <v>0</v>
      </c>
      <c r="K101" s="53">
        <f t="shared" si="22"/>
        <v>0</v>
      </c>
      <c r="L101" s="53">
        <f t="shared" si="22"/>
        <v>0</v>
      </c>
      <c r="M101" s="53">
        <f t="shared" si="22"/>
        <v>0</v>
      </c>
      <c r="N101" s="53">
        <f t="shared" si="22"/>
        <v>0</v>
      </c>
      <c r="O101" s="53">
        <f t="shared" si="22"/>
        <v>0</v>
      </c>
      <c r="P101" s="53">
        <f t="shared" si="22"/>
        <v>0</v>
      </c>
      <c r="Q101" s="53">
        <f t="shared" si="22"/>
        <v>0</v>
      </c>
      <c r="R101" s="53">
        <f t="shared" si="22"/>
        <v>0</v>
      </c>
      <c r="S101" s="53">
        <f t="shared" si="22"/>
        <v>0</v>
      </c>
      <c r="T101" s="53">
        <f t="shared" si="22"/>
        <v>0</v>
      </c>
      <c r="U101" s="53">
        <f t="shared" si="22"/>
        <v>0</v>
      </c>
      <c r="V101" s="53">
        <f t="shared" si="23"/>
        <v>0</v>
      </c>
      <c r="W101" s="53">
        <f t="shared" si="23"/>
        <v>0</v>
      </c>
      <c r="X101" s="53">
        <f t="shared" si="23"/>
        <v>0</v>
      </c>
      <c r="Y101" s="53">
        <f t="shared" si="23"/>
        <v>0</v>
      </c>
      <c r="Z101" s="53">
        <f t="shared" si="23"/>
        <v>0</v>
      </c>
      <c r="AA101" s="53">
        <f t="shared" si="23"/>
        <v>0</v>
      </c>
      <c r="AB101" s="53">
        <f t="shared" si="23"/>
        <v>0</v>
      </c>
      <c r="AC101" s="53">
        <f t="shared" si="23"/>
        <v>0</v>
      </c>
      <c r="AD101" s="53">
        <f t="shared" si="23"/>
        <v>0</v>
      </c>
      <c r="AE101" s="53">
        <f t="shared" si="23"/>
        <v>0</v>
      </c>
      <c r="AF101" s="53">
        <f t="shared" si="23"/>
        <v>0</v>
      </c>
      <c r="AG101" s="53">
        <f t="shared" si="23"/>
        <v>0</v>
      </c>
      <c r="AH101" s="53">
        <f t="shared" si="23"/>
        <v>0</v>
      </c>
      <c r="AI101" s="53">
        <f t="shared" si="23"/>
        <v>0</v>
      </c>
      <c r="AJ101" s="53">
        <f t="shared" si="23"/>
        <v>0</v>
      </c>
      <c r="AK101" s="53">
        <f>COUNTIF(F101:AJ101,1)</f>
        <v>0</v>
      </c>
    </row>
    <row r="102" spans="5:37" ht="13.5" hidden="1" customHeight="1">
      <c r="E102" s="139" t="s">
        <v>64</v>
      </c>
      <c r="F102" s="53">
        <f t="shared" si="22"/>
        <v>0</v>
      </c>
      <c r="G102" s="53">
        <f t="shared" si="22"/>
        <v>0</v>
      </c>
      <c r="H102" s="53">
        <f t="shared" si="22"/>
        <v>0</v>
      </c>
      <c r="I102" s="53">
        <f t="shared" si="22"/>
        <v>0</v>
      </c>
      <c r="J102" s="53">
        <f t="shared" si="22"/>
        <v>0</v>
      </c>
      <c r="K102" s="53">
        <f t="shared" si="22"/>
        <v>0</v>
      </c>
      <c r="L102" s="53">
        <f t="shared" si="22"/>
        <v>0</v>
      </c>
      <c r="M102" s="53">
        <f t="shared" si="22"/>
        <v>0</v>
      </c>
      <c r="N102" s="53">
        <f t="shared" si="22"/>
        <v>0</v>
      </c>
      <c r="O102" s="53">
        <f t="shared" si="22"/>
        <v>0</v>
      </c>
      <c r="P102" s="53">
        <f t="shared" si="22"/>
        <v>0</v>
      </c>
      <c r="Q102" s="53">
        <f t="shared" si="22"/>
        <v>0</v>
      </c>
      <c r="R102" s="53">
        <f t="shared" si="22"/>
        <v>0</v>
      </c>
      <c r="S102" s="53">
        <f t="shared" si="22"/>
        <v>0</v>
      </c>
      <c r="T102" s="53">
        <f t="shared" si="22"/>
        <v>0</v>
      </c>
      <c r="U102" s="53">
        <f t="shared" si="22"/>
        <v>0</v>
      </c>
      <c r="V102" s="53">
        <f t="shared" si="23"/>
        <v>0</v>
      </c>
      <c r="W102" s="53">
        <f t="shared" si="23"/>
        <v>0</v>
      </c>
      <c r="X102" s="53">
        <f t="shared" si="23"/>
        <v>0</v>
      </c>
      <c r="Y102" s="53">
        <f t="shared" si="23"/>
        <v>0</v>
      </c>
      <c r="Z102" s="53">
        <f t="shared" si="23"/>
        <v>0</v>
      </c>
      <c r="AA102" s="53">
        <f t="shared" si="23"/>
        <v>0</v>
      </c>
      <c r="AB102" s="53">
        <f t="shared" si="23"/>
        <v>0</v>
      </c>
      <c r="AC102" s="53">
        <f t="shared" si="23"/>
        <v>0</v>
      </c>
      <c r="AD102" s="53">
        <f t="shared" si="23"/>
        <v>0</v>
      </c>
      <c r="AE102" s="53">
        <f t="shared" si="23"/>
        <v>0</v>
      </c>
      <c r="AF102" s="53">
        <f t="shared" si="23"/>
        <v>0</v>
      </c>
      <c r="AG102" s="53">
        <f t="shared" si="23"/>
        <v>0</v>
      </c>
      <c r="AH102" s="53">
        <f t="shared" si="23"/>
        <v>0</v>
      </c>
      <c r="AI102" s="53">
        <f t="shared" si="23"/>
        <v>0</v>
      </c>
      <c r="AJ102" s="53">
        <f t="shared" si="23"/>
        <v>0</v>
      </c>
      <c r="AK102" s="53">
        <f>COUNTIF(F102:AJ102,1)</f>
        <v>0</v>
      </c>
    </row>
    <row r="103" spans="5:37" ht="13.5" hidden="1" customHeight="1">
      <c r="E103" s="139" t="s">
        <v>65</v>
      </c>
      <c r="F103" s="53">
        <f t="shared" si="22"/>
        <v>0</v>
      </c>
      <c r="G103" s="53">
        <f t="shared" si="22"/>
        <v>0</v>
      </c>
      <c r="H103" s="53">
        <f t="shared" si="22"/>
        <v>0</v>
      </c>
      <c r="I103" s="53">
        <f t="shared" si="22"/>
        <v>0</v>
      </c>
      <c r="J103" s="53">
        <f t="shared" si="22"/>
        <v>0</v>
      </c>
      <c r="K103" s="53">
        <f t="shared" si="22"/>
        <v>0</v>
      </c>
      <c r="L103" s="53">
        <f t="shared" si="22"/>
        <v>0</v>
      </c>
      <c r="M103" s="53">
        <f t="shared" si="22"/>
        <v>0</v>
      </c>
      <c r="N103" s="53">
        <f t="shared" si="22"/>
        <v>0</v>
      </c>
      <c r="O103" s="53">
        <f t="shared" si="22"/>
        <v>0</v>
      </c>
      <c r="P103" s="53">
        <f t="shared" si="22"/>
        <v>0</v>
      </c>
      <c r="Q103" s="53">
        <f t="shared" si="22"/>
        <v>0</v>
      </c>
      <c r="R103" s="53">
        <f t="shared" si="22"/>
        <v>0</v>
      </c>
      <c r="S103" s="53">
        <f t="shared" si="22"/>
        <v>0</v>
      </c>
      <c r="T103" s="53">
        <f t="shared" si="22"/>
        <v>0</v>
      </c>
      <c r="U103" s="53">
        <f t="shared" si="22"/>
        <v>0</v>
      </c>
      <c r="V103" s="53">
        <f t="shared" si="23"/>
        <v>0</v>
      </c>
      <c r="W103" s="53">
        <f t="shared" si="23"/>
        <v>0</v>
      </c>
      <c r="X103" s="53">
        <f t="shared" si="23"/>
        <v>0</v>
      </c>
      <c r="Y103" s="53">
        <f t="shared" si="23"/>
        <v>0</v>
      </c>
      <c r="Z103" s="53">
        <f t="shared" si="23"/>
        <v>0</v>
      </c>
      <c r="AA103" s="53">
        <f t="shared" si="23"/>
        <v>0</v>
      </c>
      <c r="AB103" s="53">
        <f t="shared" si="23"/>
        <v>0</v>
      </c>
      <c r="AC103" s="53">
        <f t="shared" si="23"/>
        <v>0</v>
      </c>
      <c r="AD103" s="53">
        <f t="shared" si="23"/>
        <v>0</v>
      </c>
      <c r="AE103" s="53">
        <f t="shared" si="23"/>
        <v>0</v>
      </c>
      <c r="AF103" s="53">
        <f t="shared" si="23"/>
        <v>0</v>
      </c>
      <c r="AG103" s="53">
        <f t="shared" si="23"/>
        <v>0</v>
      </c>
      <c r="AH103" s="53">
        <f t="shared" si="23"/>
        <v>0</v>
      </c>
      <c r="AI103" s="53">
        <f t="shared" si="23"/>
        <v>0</v>
      </c>
      <c r="AJ103" s="53">
        <f t="shared" si="23"/>
        <v>0</v>
      </c>
      <c r="AK103" s="53">
        <f>COUNTIF(F103:AJ103,1)</f>
        <v>0</v>
      </c>
    </row>
    <row r="104" spans="5:37" ht="13.5" hidden="1" customHeight="1">
      <c r="E104" s="139" t="s">
        <v>66</v>
      </c>
      <c r="F104" s="53">
        <f t="shared" si="22"/>
        <v>0</v>
      </c>
      <c r="G104" s="53">
        <f t="shared" si="22"/>
        <v>0</v>
      </c>
      <c r="H104" s="53">
        <f t="shared" si="22"/>
        <v>0</v>
      </c>
      <c r="I104" s="53">
        <f t="shared" si="22"/>
        <v>0</v>
      </c>
      <c r="J104" s="53">
        <f t="shared" si="22"/>
        <v>0</v>
      </c>
      <c r="K104" s="53">
        <f t="shared" si="22"/>
        <v>0</v>
      </c>
      <c r="L104" s="53">
        <f t="shared" si="22"/>
        <v>0</v>
      </c>
      <c r="M104" s="53">
        <f t="shared" si="22"/>
        <v>0</v>
      </c>
      <c r="N104" s="53">
        <f t="shared" si="22"/>
        <v>0</v>
      </c>
      <c r="O104" s="53">
        <f t="shared" si="22"/>
        <v>0</v>
      </c>
      <c r="P104" s="53">
        <f t="shared" si="22"/>
        <v>0</v>
      </c>
      <c r="Q104" s="53">
        <f t="shared" si="22"/>
        <v>0</v>
      </c>
      <c r="R104" s="53">
        <f t="shared" si="22"/>
        <v>0</v>
      </c>
      <c r="S104" s="53">
        <f t="shared" si="22"/>
        <v>0</v>
      </c>
      <c r="T104" s="53">
        <f t="shared" si="22"/>
        <v>0</v>
      </c>
      <c r="U104" s="53">
        <f t="shared" si="22"/>
        <v>0</v>
      </c>
      <c r="V104" s="53">
        <f t="shared" si="23"/>
        <v>0</v>
      </c>
      <c r="W104" s="53">
        <f t="shared" si="23"/>
        <v>0</v>
      </c>
      <c r="X104" s="53">
        <f t="shared" si="23"/>
        <v>0</v>
      </c>
      <c r="Y104" s="53">
        <f t="shared" si="23"/>
        <v>0</v>
      </c>
      <c r="Z104" s="53">
        <f t="shared" si="23"/>
        <v>0</v>
      </c>
      <c r="AA104" s="53">
        <f t="shared" si="23"/>
        <v>0</v>
      </c>
      <c r="AB104" s="53">
        <f t="shared" si="23"/>
        <v>0</v>
      </c>
      <c r="AC104" s="53">
        <f t="shared" si="23"/>
        <v>0</v>
      </c>
      <c r="AD104" s="53">
        <f t="shared" si="23"/>
        <v>0</v>
      </c>
      <c r="AE104" s="53">
        <f t="shared" si="23"/>
        <v>0</v>
      </c>
      <c r="AF104" s="53">
        <f t="shared" si="23"/>
        <v>0</v>
      </c>
      <c r="AG104" s="53">
        <f t="shared" si="23"/>
        <v>0</v>
      </c>
      <c r="AH104" s="53">
        <f t="shared" si="23"/>
        <v>0</v>
      </c>
      <c r="AI104" s="53">
        <f t="shared" si="23"/>
        <v>0</v>
      </c>
      <c r="AJ104" s="53">
        <f t="shared" si="23"/>
        <v>0</v>
      </c>
      <c r="AK104" s="53">
        <f t="shared" si="24"/>
        <v>0</v>
      </c>
    </row>
    <row r="105" spans="5:37" ht="13.5" hidden="1" customHeight="1">
      <c r="E105" s="139" t="s">
        <v>67</v>
      </c>
      <c r="F105" s="53">
        <f t="shared" si="22"/>
        <v>0</v>
      </c>
      <c r="G105" s="53">
        <f t="shared" si="22"/>
        <v>0</v>
      </c>
      <c r="H105" s="53">
        <f t="shared" si="22"/>
        <v>0</v>
      </c>
      <c r="I105" s="53">
        <f t="shared" si="22"/>
        <v>0</v>
      </c>
      <c r="J105" s="53">
        <f t="shared" si="22"/>
        <v>0</v>
      </c>
      <c r="K105" s="53">
        <f t="shared" si="22"/>
        <v>0</v>
      </c>
      <c r="L105" s="53">
        <f t="shared" si="22"/>
        <v>0</v>
      </c>
      <c r="M105" s="53">
        <f t="shared" si="22"/>
        <v>0</v>
      </c>
      <c r="N105" s="53">
        <f t="shared" si="22"/>
        <v>0</v>
      </c>
      <c r="O105" s="53">
        <f t="shared" si="22"/>
        <v>0</v>
      </c>
      <c r="P105" s="53">
        <f t="shared" si="22"/>
        <v>0</v>
      </c>
      <c r="Q105" s="53">
        <f t="shared" si="22"/>
        <v>0</v>
      </c>
      <c r="R105" s="53">
        <f t="shared" si="22"/>
        <v>0</v>
      </c>
      <c r="S105" s="53">
        <f t="shared" si="22"/>
        <v>0</v>
      </c>
      <c r="T105" s="53">
        <f t="shared" si="22"/>
        <v>0</v>
      </c>
      <c r="U105" s="53">
        <f t="shared" si="22"/>
        <v>0</v>
      </c>
      <c r="V105" s="53">
        <f t="shared" si="23"/>
        <v>0</v>
      </c>
      <c r="W105" s="53">
        <f t="shared" si="23"/>
        <v>0</v>
      </c>
      <c r="X105" s="53">
        <f t="shared" si="23"/>
        <v>0</v>
      </c>
      <c r="Y105" s="53">
        <f t="shared" si="23"/>
        <v>0</v>
      </c>
      <c r="Z105" s="53">
        <f t="shared" si="23"/>
        <v>0</v>
      </c>
      <c r="AA105" s="53">
        <f t="shared" si="23"/>
        <v>0</v>
      </c>
      <c r="AB105" s="53">
        <f t="shared" si="23"/>
        <v>0</v>
      </c>
      <c r="AC105" s="53">
        <f t="shared" si="23"/>
        <v>0</v>
      </c>
      <c r="AD105" s="53">
        <f t="shared" si="23"/>
        <v>0</v>
      </c>
      <c r="AE105" s="53">
        <f t="shared" si="23"/>
        <v>0</v>
      </c>
      <c r="AF105" s="53">
        <f t="shared" si="23"/>
        <v>0</v>
      </c>
      <c r="AG105" s="53">
        <f t="shared" si="23"/>
        <v>0</v>
      </c>
      <c r="AH105" s="53">
        <f t="shared" si="23"/>
        <v>0</v>
      </c>
      <c r="AI105" s="53">
        <f t="shared" si="23"/>
        <v>0</v>
      </c>
      <c r="AJ105" s="53">
        <f t="shared" si="23"/>
        <v>0</v>
      </c>
      <c r="AK105" s="53">
        <f t="shared" si="24"/>
        <v>0</v>
      </c>
    </row>
    <row r="106" spans="5:37" ht="13.5" hidden="1" customHeight="1">
      <c r="E106" s="139" t="s">
        <v>68</v>
      </c>
      <c r="F106" s="53">
        <f t="shared" si="22"/>
        <v>0</v>
      </c>
      <c r="G106" s="53">
        <f t="shared" si="22"/>
        <v>0</v>
      </c>
      <c r="H106" s="53">
        <f t="shared" si="22"/>
        <v>0</v>
      </c>
      <c r="I106" s="53">
        <f t="shared" si="22"/>
        <v>0</v>
      </c>
      <c r="J106" s="53">
        <f t="shared" si="22"/>
        <v>0</v>
      </c>
      <c r="K106" s="53">
        <f t="shared" si="22"/>
        <v>0</v>
      </c>
      <c r="L106" s="53">
        <f t="shared" si="22"/>
        <v>0</v>
      </c>
      <c r="M106" s="53">
        <f t="shared" si="22"/>
        <v>0</v>
      </c>
      <c r="N106" s="53">
        <f t="shared" si="22"/>
        <v>0</v>
      </c>
      <c r="O106" s="53">
        <f t="shared" si="22"/>
        <v>0</v>
      </c>
      <c r="P106" s="53">
        <f t="shared" si="22"/>
        <v>0</v>
      </c>
      <c r="Q106" s="53">
        <f t="shared" si="22"/>
        <v>0</v>
      </c>
      <c r="R106" s="53">
        <f t="shared" si="22"/>
        <v>0</v>
      </c>
      <c r="S106" s="53">
        <f t="shared" si="22"/>
        <v>0</v>
      </c>
      <c r="T106" s="53">
        <f t="shared" si="22"/>
        <v>0</v>
      </c>
      <c r="U106" s="53">
        <f t="shared" ref="U106:AJ106" si="25">IF(COUNTIF(V$11:V$30,$E106)=0,0,1)</f>
        <v>0</v>
      </c>
      <c r="V106" s="53">
        <f t="shared" si="25"/>
        <v>0</v>
      </c>
      <c r="W106" s="53">
        <f t="shared" si="25"/>
        <v>0</v>
      </c>
      <c r="X106" s="53">
        <f t="shared" si="25"/>
        <v>0</v>
      </c>
      <c r="Y106" s="53">
        <f t="shared" si="25"/>
        <v>0</v>
      </c>
      <c r="Z106" s="53">
        <f t="shared" si="25"/>
        <v>0</v>
      </c>
      <c r="AA106" s="53">
        <f t="shared" si="25"/>
        <v>0</v>
      </c>
      <c r="AB106" s="53">
        <f t="shared" si="25"/>
        <v>0</v>
      </c>
      <c r="AC106" s="53">
        <f t="shared" si="25"/>
        <v>0</v>
      </c>
      <c r="AD106" s="53">
        <f t="shared" si="25"/>
        <v>0</v>
      </c>
      <c r="AE106" s="53">
        <f t="shared" si="25"/>
        <v>0</v>
      </c>
      <c r="AF106" s="53">
        <f t="shared" si="25"/>
        <v>0</v>
      </c>
      <c r="AG106" s="53">
        <f t="shared" si="25"/>
        <v>0</v>
      </c>
      <c r="AH106" s="53">
        <f t="shared" si="25"/>
        <v>0</v>
      </c>
      <c r="AI106" s="53">
        <f t="shared" si="25"/>
        <v>0</v>
      </c>
      <c r="AJ106" s="53">
        <f t="shared" si="25"/>
        <v>0</v>
      </c>
      <c r="AK106" s="53">
        <f t="shared" si="24"/>
        <v>0</v>
      </c>
    </row>
    <row r="107" spans="5:37" ht="13.5" customHeight="1"/>
  </sheetData>
  <sheetProtection formatCells="0"/>
  <mergeCells count="478">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F49:BF50"/>
    <mergeCell ref="AS51:AS52"/>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D57:BD58"/>
    <mergeCell ref="BE57:BE58"/>
    <mergeCell ref="BF57:BF58"/>
    <mergeCell ref="AZ57:AZ58"/>
    <mergeCell ref="BA57:BA58"/>
    <mergeCell ref="BB57:BB58"/>
    <mergeCell ref="BC57:BC58"/>
    <mergeCell ref="BA55:BA56"/>
    <mergeCell ref="BB55:BB56"/>
    <mergeCell ref="BC55:BC56"/>
    <mergeCell ref="BD55:BD56"/>
    <mergeCell ref="BE55:BE56"/>
    <mergeCell ref="BF55:BF56"/>
    <mergeCell ref="BA53:BA54"/>
    <mergeCell ref="BB53:BB54"/>
    <mergeCell ref="BC53:BC54"/>
    <mergeCell ref="BD53:BD54"/>
    <mergeCell ref="BE53:BE54"/>
    <mergeCell ref="BF53:BF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F51:BF52"/>
    <mergeCell ref="AR63:AT63"/>
    <mergeCell ref="AR55:AT56"/>
    <mergeCell ref="AU55:AU56"/>
    <mergeCell ref="AV55:AV56"/>
    <mergeCell ref="AW55:AW56"/>
    <mergeCell ref="AX55:AX56"/>
    <mergeCell ref="AY55:AY56"/>
    <mergeCell ref="AZ55:AZ56"/>
    <mergeCell ref="AZ53:AZ54"/>
    <mergeCell ref="AR62:AT62"/>
  </mergeCells>
  <phoneticPr fontId="1"/>
  <conditionalFormatting sqref="B11:B30 E11:AJ30 F37:AJ49">
    <cfRule type="containsBlanks" dxfId="64" priority="22" stopIfTrue="1">
      <formula>LEN(TRIM(B11))=0</formula>
    </cfRule>
  </conditionalFormatting>
  <conditionalFormatting sqref="G33:AJ33">
    <cfRule type="containsBlanks" dxfId="63" priority="21" stopIfTrue="1">
      <formula>LEN(TRIM(G33))=0</formula>
    </cfRule>
  </conditionalFormatting>
  <conditionalFormatting sqref="G53:V53">
    <cfRule type="containsBlanks" dxfId="62" priority="20" stopIfTrue="1">
      <formula>LEN(TRIM(G53))=0</formula>
    </cfRule>
  </conditionalFormatting>
  <conditionalFormatting sqref="G36:AJ36 G7:AJ10">
    <cfRule type="expression" dxfId="61" priority="18" stopIfTrue="1">
      <formula>WEEKDAY(G7,1)=1</formula>
    </cfRule>
    <cfRule type="expression" dxfId="60" priority="19" stopIfTrue="1">
      <formula>WEEKDAY(G7,1)=7</formula>
    </cfRule>
  </conditionalFormatting>
  <conditionalFormatting sqref="AE5 AM5">
    <cfRule type="containsBlanks" dxfId="59" priority="17" stopIfTrue="1">
      <formula>LEN(TRIM(AE5))=0</formula>
    </cfRule>
  </conditionalFormatting>
  <conditionalFormatting sqref="AW1:AW2">
    <cfRule type="containsBlanks" dxfId="58" priority="15" stopIfTrue="1">
      <formula>LEN(TRIM(AW1))=0</formula>
    </cfRule>
  </conditionalFormatting>
  <conditionalFormatting sqref="AK11:AK30 AK37:AK49">
    <cfRule type="containsBlanks" dxfId="57" priority="14" stopIfTrue="1">
      <formula>LEN(TRIM(AK11))=0</formula>
    </cfRule>
  </conditionalFormatting>
  <conditionalFormatting sqref="AK33">
    <cfRule type="containsBlanks" dxfId="56" priority="13" stopIfTrue="1">
      <formula>LEN(TRIM(AK33))=0</formula>
    </cfRule>
  </conditionalFormatting>
  <conditionalFormatting sqref="AK36 AK7:AK10">
    <cfRule type="expression" dxfId="55" priority="11" stopIfTrue="1">
      <formula>WEEKDAY(AK7,1)=1</formula>
    </cfRule>
    <cfRule type="expression" dxfId="54" priority="12" stopIfTrue="1">
      <formula>WEEKDAY(AK7,1)=7</formula>
    </cfRule>
  </conditionalFormatting>
  <conditionalFormatting sqref="AS9:AS54 AU9:AU54">
    <cfRule type="containsBlanks" dxfId="53" priority="4">
      <formula>LEN(TRIM(AS9))=0</formula>
    </cfRule>
  </conditionalFormatting>
  <conditionalFormatting sqref="AV9:AV54 AX19:AX48 AZ9:AZ28 BB9:BB28 BD19:BE48 BF9:BF54">
    <cfRule type="containsBlanks" dxfId="52" priority="3">
      <formula>LEN(TRIM(AV9))=0</formula>
    </cfRule>
  </conditionalFormatting>
  <conditionalFormatting sqref="BE3:BF3 BE5:BF5">
    <cfRule type="containsBlanks" dxfId="51" priority="2">
      <formula>LEN(TRIM(BE3))=0</formula>
    </cfRule>
  </conditionalFormatting>
  <conditionalFormatting sqref="BC19:BC28">
    <cfRule type="containsBlanks" dxfId="1" priority="1" stopIfTrue="1">
      <formula>LEN(TRIM(BC19))=0</formula>
    </cfRule>
  </conditionalFormatting>
  <dataValidations count="5">
    <dataValidation type="list" allowBlank="1" showInputMessage="1" showErrorMessage="1" sqref="B11:B30">
      <formula1>"TR,FW1,FW2,FW3"</formula1>
    </dataValidation>
    <dataValidation type="whole" operator="lessThanOrEqual" allowBlank="1" showInputMessage="1" showErrorMessage="1" error="月当たりの上限額は２万円となります。_x000a_（男性研修生は対象外）" sqref="BE19:BE54 BE65562:BE65591 BE131098:BE131127 BE196634:BE196663 BE262170:BE262199 BE327706:BE327735 BE393242:BE393271 BE458778:BE458807 BE524314:BE524343 BE589850:BE589879 BE655386:BE655415 BE720922:BE720951 BE786458:BE786487 BE851994:BE852023 BE917530:BE917559 BE983066:BE983095">
      <formula1>20000</formula1>
    </dataValidation>
    <dataValidation type="list" allowBlank="1" showInputMessage="1" showErrorMessage="1" sqref="WWO983084:WXS983096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80:AK65592 KC65580:LG65592 TY65580:VC65592 ADU65580:AEY65592 ANQ65580:AOU65592 AXM65580:AYQ65592 BHI65580:BIM65592 BRE65580:BSI65592 CBA65580:CCE65592 CKW65580:CMA65592 CUS65580:CVW65592 DEO65580:DFS65592 DOK65580:DPO65592 DYG65580:DZK65592 EIC65580:EJG65592 ERY65580:ETC65592 FBU65580:FCY65592 FLQ65580:FMU65592 FVM65580:FWQ65592 GFI65580:GGM65592 GPE65580:GQI65592 GZA65580:HAE65592 HIW65580:HKA65592 HSS65580:HTW65592 ICO65580:IDS65592 IMK65580:INO65592 IWG65580:IXK65592 JGC65580:JHG65592 JPY65580:JRC65592 JZU65580:KAY65592 KJQ65580:KKU65592 KTM65580:KUQ65592 LDI65580:LEM65592 LNE65580:LOI65592 LXA65580:LYE65592 MGW65580:MIA65592 MQS65580:MRW65592 NAO65580:NBS65592 NKK65580:NLO65592 NUG65580:NVK65592 OEC65580:OFG65592 ONY65580:OPC65592 OXU65580:OYY65592 PHQ65580:PIU65592 PRM65580:PSQ65592 QBI65580:QCM65592 QLE65580:QMI65592 QVA65580:QWE65592 REW65580:RGA65592 ROS65580:RPW65592 RYO65580:RZS65592 SIK65580:SJO65592 SSG65580:STK65592 TCC65580:TDG65592 TLY65580:TNC65592 TVU65580:TWY65592 UFQ65580:UGU65592 UPM65580:UQQ65592 UZI65580:VAM65592 VJE65580:VKI65592 VTA65580:VUE65592 WCW65580:WEA65592 WMS65580:WNW65592 WWO65580:WXS65592 F131116:AK131128 KC131116:LG131128 TY131116:VC131128 ADU131116:AEY131128 ANQ131116:AOU131128 AXM131116:AYQ131128 BHI131116:BIM131128 BRE131116:BSI131128 CBA131116:CCE131128 CKW131116:CMA131128 CUS131116:CVW131128 DEO131116:DFS131128 DOK131116:DPO131128 DYG131116:DZK131128 EIC131116:EJG131128 ERY131116:ETC131128 FBU131116:FCY131128 FLQ131116:FMU131128 FVM131116:FWQ131128 GFI131116:GGM131128 GPE131116:GQI131128 GZA131116:HAE131128 HIW131116:HKA131128 HSS131116:HTW131128 ICO131116:IDS131128 IMK131116:INO131128 IWG131116:IXK131128 JGC131116:JHG131128 JPY131116:JRC131128 JZU131116:KAY131128 KJQ131116:KKU131128 KTM131116:KUQ131128 LDI131116:LEM131128 LNE131116:LOI131128 LXA131116:LYE131128 MGW131116:MIA131128 MQS131116:MRW131128 NAO131116:NBS131128 NKK131116:NLO131128 NUG131116:NVK131128 OEC131116:OFG131128 ONY131116:OPC131128 OXU131116:OYY131128 PHQ131116:PIU131128 PRM131116:PSQ131128 QBI131116:QCM131128 QLE131116:QMI131128 QVA131116:QWE131128 REW131116:RGA131128 ROS131116:RPW131128 RYO131116:RZS131128 SIK131116:SJO131128 SSG131116:STK131128 TCC131116:TDG131128 TLY131116:TNC131128 TVU131116:TWY131128 UFQ131116:UGU131128 UPM131116:UQQ131128 UZI131116:VAM131128 VJE131116:VKI131128 VTA131116:VUE131128 WCW131116:WEA131128 WMS131116:WNW131128 WWO131116:WXS131128 F196652:AK196664 KC196652:LG196664 TY196652:VC196664 ADU196652:AEY196664 ANQ196652:AOU196664 AXM196652:AYQ196664 BHI196652:BIM196664 BRE196652:BSI196664 CBA196652:CCE196664 CKW196652:CMA196664 CUS196652:CVW196664 DEO196652:DFS196664 DOK196652:DPO196664 DYG196652:DZK196664 EIC196652:EJG196664 ERY196652:ETC196664 FBU196652:FCY196664 FLQ196652:FMU196664 FVM196652:FWQ196664 GFI196652:GGM196664 GPE196652:GQI196664 GZA196652:HAE196664 HIW196652:HKA196664 HSS196652:HTW196664 ICO196652:IDS196664 IMK196652:INO196664 IWG196652:IXK196664 JGC196652:JHG196664 JPY196652:JRC196664 JZU196652:KAY196664 KJQ196652:KKU196664 KTM196652:KUQ196664 LDI196652:LEM196664 LNE196652:LOI196664 LXA196652:LYE196664 MGW196652:MIA196664 MQS196652:MRW196664 NAO196652:NBS196664 NKK196652:NLO196664 NUG196652:NVK196664 OEC196652:OFG196664 ONY196652:OPC196664 OXU196652:OYY196664 PHQ196652:PIU196664 PRM196652:PSQ196664 QBI196652:QCM196664 QLE196652:QMI196664 QVA196652:QWE196664 REW196652:RGA196664 ROS196652:RPW196664 RYO196652:RZS196664 SIK196652:SJO196664 SSG196652:STK196664 TCC196652:TDG196664 TLY196652:TNC196664 TVU196652:TWY196664 UFQ196652:UGU196664 UPM196652:UQQ196664 UZI196652:VAM196664 VJE196652:VKI196664 VTA196652:VUE196664 WCW196652:WEA196664 WMS196652:WNW196664 WWO196652:WXS196664 F262188:AK262200 KC262188:LG262200 TY262188:VC262200 ADU262188:AEY262200 ANQ262188:AOU262200 AXM262188:AYQ262200 BHI262188:BIM262200 BRE262188:BSI262200 CBA262188:CCE262200 CKW262188:CMA262200 CUS262188:CVW262200 DEO262188:DFS262200 DOK262188:DPO262200 DYG262188:DZK262200 EIC262188:EJG262200 ERY262188:ETC262200 FBU262188:FCY262200 FLQ262188:FMU262200 FVM262188:FWQ262200 GFI262188:GGM262200 GPE262188:GQI262200 GZA262188:HAE262200 HIW262188:HKA262200 HSS262188:HTW262200 ICO262188:IDS262200 IMK262188:INO262200 IWG262188:IXK262200 JGC262188:JHG262200 JPY262188:JRC262200 JZU262188:KAY262200 KJQ262188:KKU262200 KTM262188:KUQ262200 LDI262188:LEM262200 LNE262188:LOI262200 LXA262188:LYE262200 MGW262188:MIA262200 MQS262188:MRW262200 NAO262188:NBS262200 NKK262188:NLO262200 NUG262188:NVK262200 OEC262188:OFG262200 ONY262188:OPC262200 OXU262188:OYY262200 PHQ262188:PIU262200 PRM262188:PSQ262200 QBI262188:QCM262200 QLE262188:QMI262200 QVA262188:QWE262200 REW262188:RGA262200 ROS262188:RPW262200 RYO262188:RZS262200 SIK262188:SJO262200 SSG262188:STK262200 TCC262188:TDG262200 TLY262188:TNC262200 TVU262188:TWY262200 UFQ262188:UGU262200 UPM262188:UQQ262200 UZI262188:VAM262200 VJE262188:VKI262200 VTA262188:VUE262200 WCW262188:WEA262200 WMS262188:WNW262200 WWO262188:WXS262200 F327724:AK327736 KC327724:LG327736 TY327724:VC327736 ADU327724:AEY327736 ANQ327724:AOU327736 AXM327724:AYQ327736 BHI327724:BIM327736 BRE327724:BSI327736 CBA327724:CCE327736 CKW327724:CMA327736 CUS327724:CVW327736 DEO327724:DFS327736 DOK327724:DPO327736 DYG327724:DZK327736 EIC327724:EJG327736 ERY327724:ETC327736 FBU327724:FCY327736 FLQ327724:FMU327736 FVM327724:FWQ327736 GFI327724:GGM327736 GPE327724:GQI327736 GZA327724:HAE327736 HIW327724:HKA327736 HSS327724:HTW327736 ICO327724:IDS327736 IMK327724:INO327736 IWG327724:IXK327736 JGC327724:JHG327736 JPY327724:JRC327736 JZU327724:KAY327736 KJQ327724:KKU327736 KTM327724:KUQ327736 LDI327724:LEM327736 LNE327724:LOI327736 LXA327724:LYE327736 MGW327724:MIA327736 MQS327724:MRW327736 NAO327724:NBS327736 NKK327724:NLO327736 NUG327724:NVK327736 OEC327724:OFG327736 ONY327724:OPC327736 OXU327724:OYY327736 PHQ327724:PIU327736 PRM327724:PSQ327736 QBI327724:QCM327736 QLE327724:QMI327736 QVA327724:QWE327736 REW327724:RGA327736 ROS327724:RPW327736 RYO327724:RZS327736 SIK327724:SJO327736 SSG327724:STK327736 TCC327724:TDG327736 TLY327724:TNC327736 TVU327724:TWY327736 UFQ327724:UGU327736 UPM327724:UQQ327736 UZI327724:VAM327736 VJE327724:VKI327736 VTA327724:VUE327736 WCW327724:WEA327736 WMS327724:WNW327736 WWO327724:WXS327736 F393260:AK393272 KC393260:LG393272 TY393260:VC393272 ADU393260:AEY393272 ANQ393260:AOU393272 AXM393260:AYQ393272 BHI393260:BIM393272 BRE393260:BSI393272 CBA393260:CCE393272 CKW393260:CMA393272 CUS393260:CVW393272 DEO393260:DFS393272 DOK393260:DPO393272 DYG393260:DZK393272 EIC393260:EJG393272 ERY393260:ETC393272 FBU393260:FCY393272 FLQ393260:FMU393272 FVM393260:FWQ393272 GFI393260:GGM393272 GPE393260:GQI393272 GZA393260:HAE393272 HIW393260:HKA393272 HSS393260:HTW393272 ICO393260:IDS393272 IMK393260:INO393272 IWG393260:IXK393272 JGC393260:JHG393272 JPY393260:JRC393272 JZU393260:KAY393272 KJQ393260:KKU393272 KTM393260:KUQ393272 LDI393260:LEM393272 LNE393260:LOI393272 LXA393260:LYE393272 MGW393260:MIA393272 MQS393260:MRW393272 NAO393260:NBS393272 NKK393260:NLO393272 NUG393260:NVK393272 OEC393260:OFG393272 ONY393260:OPC393272 OXU393260:OYY393272 PHQ393260:PIU393272 PRM393260:PSQ393272 QBI393260:QCM393272 QLE393260:QMI393272 QVA393260:QWE393272 REW393260:RGA393272 ROS393260:RPW393272 RYO393260:RZS393272 SIK393260:SJO393272 SSG393260:STK393272 TCC393260:TDG393272 TLY393260:TNC393272 TVU393260:TWY393272 UFQ393260:UGU393272 UPM393260:UQQ393272 UZI393260:VAM393272 VJE393260:VKI393272 VTA393260:VUE393272 WCW393260:WEA393272 WMS393260:WNW393272 WWO393260:WXS393272 F458796:AK458808 KC458796:LG458808 TY458796:VC458808 ADU458796:AEY458808 ANQ458796:AOU458808 AXM458796:AYQ458808 BHI458796:BIM458808 BRE458796:BSI458808 CBA458796:CCE458808 CKW458796:CMA458808 CUS458796:CVW458808 DEO458796:DFS458808 DOK458796:DPO458808 DYG458796:DZK458808 EIC458796:EJG458808 ERY458796:ETC458808 FBU458796:FCY458808 FLQ458796:FMU458808 FVM458796:FWQ458808 GFI458796:GGM458808 GPE458796:GQI458808 GZA458796:HAE458808 HIW458796:HKA458808 HSS458796:HTW458808 ICO458796:IDS458808 IMK458796:INO458808 IWG458796:IXK458808 JGC458796:JHG458808 JPY458796:JRC458808 JZU458796:KAY458808 KJQ458796:KKU458808 KTM458796:KUQ458808 LDI458796:LEM458808 LNE458796:LOI458808 LXA458796:LYE458808 MGW458796:MIA458808 MQS458796:MRW458808 NAO458796:NBS458808 NKK458796:NLO458808 NUG458796:NVK458808 OEC458796:OFG458808 ONY458796:OPC458808 OXU458796:OYY458808 PHQ458796:PIU458808 PRM458796:PSQ458808 QBI458796:QCM458808 QLE458796:QMI458808 QVA458796:QWE458808 REW458796:RGA458808 ROS458796:RPW458808 RYO458796:RZS458808 SIK458796:SJO458808 SSG458796:STK458808 TCC458796:TDG458808 TLY458796:TNC458808 TVU458796:TWY458808 UFQ458796:UGU458808 UPM458796:UQQ458808 UZI458796:VAM458808 VJE458796:VKI458808 VTA458796:VUE458808 WCW458796:WEA458808 WMS458796:WNW458808 WWO458796:WXS458808 F524332:AK524344 KC524332:LG524344 TY524332:VC524344 ADU524332:AEY524344 ANQ524332:AOU524344 AXM524332:AYQ524344 BHI524332:BIM524344 BRE524332:BSI524344 CBA524332:CCE524344 CKW524332:CMA524344 CUS524332:CVW524344 DEO524332:DFS524344 DOK524332:DPO524344 DYG524332:DZK524344 EIC524332:EJG524344 ERY524332:ETC524344 FBU524332:FCY524344 FLQ524332:FMU524344 FVM524332:FWQ524344 GFI524332:GGM524344 GPE524332:GQI524344 GZA524332:HAE524344 HIW524332:HKA524344 HSS524332:HTW524344 ICO524332:IDS524344 IMK524332:INO524344 IWG524332:IXK524344 JGC524332:JHG524344 JPY524332:JRC524344 JZU524332:KAY524344 KJQ524332:KKU524344 KTM524332:KUQ524344 LDI524332:LEM524344 LNE524332:LOI524344 LXA524332:LYE524344 MGW524332:MIA524344 MQS524332:MRW524344 NAO524332:NBS524344 NKK524332:NLO524344 NUG524332:NVK524344 OEC524332:OFG524344 ONY524332:OPC524344 OXU524332:OYY524344 PHQ524332:PIU524344 PRM524332:PSQ524344 QBI524332:QCM524344 QLE524332:QMI524344 QVA524332:QWE524344 REW524332:RGA524344 ROS524332:RPW524344 RYO524332:RZS524344 SIK524332:SJO524344 SSG524332:STK524344 TCC524332:TDG524344 TLY524332:TNC524344 TVU524332:TWY524344 UFQ524332:UGU524344 UPM524332:UQQ524344 UZI524332:VAM524344 VJE524332:VKI524344 VTA524332:VUE524344 WCW524332:WEA524344 WMS524332:WNW524344 WWO524332:WXS524344 F589868:AK589880 KC589868:LG589880 TY589868:VC589880 ADU589868:AEY589880 ANQ589868:AOU589880 AXM589868:AYQ589880 BHI589868:BIM589880 BRE589868:BSI589880 CBA589868:CCE589880 CKW589868:CMA589880 CUS589868:CVW589880 DEO589868:DFS589880 DOK589868:DPO589880 DYG589868:DZK589880 EIC589868:EJG589880 ERY589868:ETC589880 FBU589868:FCY589880 FLQ589868:FMU589880 FVM589868:FWQ589880 GFI589868:GGM589880 GPE589868:GQI589880 GZA589868:HAE589880 HIW589868:HKA589880 HSS589868:HTW589880 ICO589868:IDS589880 IMK589868:INO589880 IWG589868:IXK589880 JGC589868:JHG589880 JPY589868:JRC589880 JZU589868:KAY589880 KJQ589868:KKU589880 KTM589868:KUQ589880 LDI589868:LEM589880 LNE589868:LOI589880 LXA589868:LYE589880 MGW589868:MIA589880 MQS589868:MRW589880 NAO589868:NBS589880 NKK589868:NLO589880 NUG589868:NVK589880 OEC589868:OFG589880 ONY589868:OPC589880 OXU589868:OYY589880 PHQ589868:PIU589880 PRM589868:PSQ589880 QBI589868:QCM589880 QLE589868:QMI589880 QVA589868:QWE589880 REW589868:RGA589880 ROS589868:RPW589880 RYO589868:RZS589880 SIK589868:SJO589880 SSG589868:STK589880 TCC589868:TDG589880 TLY589868:TNC589880 TVU589868:TWY589880 UFQ589868:UGU589880 UPM589868:UQQ589880 UZI589868:VAM589880 VJE589868:VKI589880 VTA589868:VUE589880 WCW589868:WEA589880 WMS589868:WNW589880 WWO589868:WXS589880 F655404:AK655416 KC655404:LG655416 TY655404:VC655416 ADU655404:AEY655416 ANQ655404:AOU655416 AXM655404:AYQ655416 BHI655404:BIM655416 BRE655404:BSI655416 CBA655404:CCE655416 CKW655404:CMA655416 CUS655404:CVW655416 DEO655404:DFS655416 DOK655404:DPO655416 DYG655404:DZK655416 EIC655404:EJG655416 ERY655404:ETC655416 FBU655404:FCY655416 FLQ655404:FMU655416 FVM655404:FWQ655416 GFI655404:GGM655416 GPE655404:GQI655416 GZA655404:HAE655416 HIW655404:HKA655416 HSS655404:HTW655416 ICO655404:IDS655416 IMK655404:INO655416 IWG655404:IXK655416 JGC655404:JHG655416 JPY655404:JRC655416 JZU655404:KAY655416 KJQ655404:KKU655416 KTM655404:KUQ655416 LDI655404:LEM655416 LNE655404:LOI655416 LXA655404:LYE655416 MGW655404:MIA655416 MQS655404:MRW655416 NAO655404:NBS655416 NKK655404:NLO655416 NUG655404:NVK655416 OEC655404:OFG655416 ONY655404:OPC655416 OXU655404:OYY655416 PHQ655404:PIU655416 PRM655404:PSQ655416 QBI655404:QCM655416 QLE655404:QMI655416 QVA655404:QWE655416 REW655404:RGA655416 ROS655404:RPW655416 RYO655404:RZS655416 SIK655404:SJO655416 SSG655404:STK655416 TCC655404:TDG655416 TLY655404:TNC655416 TVU655404:TWY655416 UFQ655404:UGU655416 UPM655404:UQQ655416 UZI655404:VAM655416 VJE655404:VKI655416 VTA655404:VUE655416 WCW655404:WEA655416 WMS655404:WNW655416 WWO655404:WXS655416 F720940:AK720952 KC720940:LG720952 TY720940:VC720952 ADU720940:AEY720952 ANQ720940:AOU720952 AXM720940:AYQ720952 BHI720940:BIM720952 BRE720940:BSI720952 CBA720940:CCE720952 CKW720940:CMA720952 CUS720940:CVW720952 DEO720940:DFS720952 DOK720940:DPO720952 DYG720940:DZK720952 EIC720940:EJG720952 ERY720940:ETC720952 FBU720940:FCY720952 FLQ720940:FMU720952 FVM720940:FWQ720952 GFI720940:GGM720952 GPE720940:GQI720952 GZA720940:HAE720952 HIW720940:HKA720952 HSS720940:HTW720952 ICO720940:IDS720952 IMK720940:INO720952 IWG720940:IXK720952 JGC720940:JHG720952 JPY720940:JRC720952 JZU720940:KAY720952 KJQ720940:KKU720952 KTM720940:KUQ720952 LDI720940:LEM720952 LNE720940:LOI720952 LXA720940:LYE720952 MGW720940:MIA720952 MQS720940:MRW720952 NAO720940:NBS720952 NKK720940:NLO720952 NUG720940:NVK720952 OEC720940:OFG720952 ONY720940:OPC720952 OXU720940:OYY720952 PHQ720940:PIU720952 PRM720940:PSQ720952 QBI720940:QCM720952 QLE720940:QMI720952 QVA720940:QWE720952 REW720940:RGA720952 ROS720940:RPW720952 RYO720940:RZS720952 SIK720940:SJO720952 SSG720940:STK720952 TCC720940:TDG720952 TLY720940:TNC720952 TVU720940:TWY720952 UFQ720940:UGU720952 UPM720940:UQQ720952 UZI720940:VAM720952 VJE720940:VKI720952 VTA720940:VUE720952 WCW720940:WEA720952 WMS720940:WNW720952 WWO720940:WXS720952 F786476:AK786488 KC786476:LG786488 TY786476:VC786488 ADU786476:AEY786488 ANQ786476:AOU786488 AXM786476:AYQ786488 BHI786476:BIM786488 BRE786476:BSI786488 CBA786476:CCE786488 CKW786476:CMA786488 CUS786476:CVW786488 DEO786476:DFS786488 DOK786476:DPO786488 DYG786476:DZK786488 EIC786476:EJG786488 ERY786476:ETC786488 FBU786476:FCY786488 FLQ786476:FMU786488 FVM786476:FWQ786488 GFI786476:GGM786488 GPE786476:GQI786488 GZA786476:HAE786488 HIW786476:HKA786488 HSS786476:HTW786488 ICO786476:IDS786488 IMK786476:INO786488 IWG786476:IXK786488 JGC786476:JHG786488 JPY786476:JRC786488 JZU786476:KAY786488 KJQ786476:KKU786488 KTM786476:KUQ786488 LDI786476:LEM786488 LNE786476:LOI786488 LXA786476:LYE786488 MGW786476:MIA786488 MQS786476:MRW786488 NAO786476:NBS786488 NKK786476:NLO786488 NUG786476:NVK786488 OEC786476:OFG786488 ONY786476:OPC786488 OXU786476:OYY786488 PHQ786476:PIU786488 PRM786476:PSQ786488 QBI786476:QCM786488 QLE786476:QMI786488 QVA786476:QWE786488 REW786476:RGA786488 ROS786476:RPW786488 RYO786476:RZS786488 SIK786476:SJO786488 SSG786476:STK786488 TCC786476:TDG786488 TLY786476:TNC786488 TVU786476:TWY786488 UFQ786476:UGU786488 UPM786476:UQQ786488 UZI786476:VAM786488 VJE786476:VKI786488 VTA786476:VUE786488 WCW786476:WEA786488 WMS786476:WNW786488 WWO786476:WXS786488 F852012:AK852024 KC852012:LG852024 TY852012:VC852024 ADU852012:AEY852024 ANQ852012:AOU852024 AXM852012:AYQ852024 BHI852012:BIM852024 BRE852012:BSI852024 CBA852012:CCE852024 CKW852012:CMA852024 CUS852012:CVW852024 DEO852012:DFS852024 DOK852012:DPO852024 DYG852012:DZK852024 EIC852012:EJG852024 ERY852012:ETC852024 FBU852012:FCY852024 FLQ852012:FMU852024 FVM852012:FWQ852024 GFI852012:GGM852024 GPE852012:GQI852024 GZA852012:HAE852024 HIW852012:HKA852024 HSS852012:HTW852024 ICO852012:IDS852024 IMK852012:INO852024 IWG852012:IXK852024 JGC852012:JHG852024 JPY852012:JRC852024 JZU852012:KAY852024 KJQ852012:KKU852024 KTM852012:KUQ852024 LDI852012:LEM852024 LNE852012:LOI852024 LXA852012:LYE852024 MGW852012:MIA852024 MQS852012:MRW852024 NAO852012:NBS852024 NKK852012:NLO852024 NUG852012:NVK852024 OEC852012:OFG852024 ONY852012:OPC852024 OXU852012:OYY852024 PHQ852012:PIU852024 PRM852012:PSQ852024 QBI852012:QCM852024 QLE852012:QMI852024 QVA852012:QWE852024 REW852012:RGA852024 ROS852012:RPW852024 RYO852012:RZS852024 SIK852012:SJO852024 SSG852012:STK852024 TCC852012:TDG852024 TLY852012:TNC852024 TVU852012:TWY852024 UFQ852012:UGU852024 UPM852012:UQQ852024 UZI852012:VAM852024 VJE852012:VKI852024 VTA852012:VUE852024 WCW852012:WEA852024 WMS852012:WNW852024 WWO852012:WXS852024 F917548:AK917560 KC917548:LG917560 TY917548:VC917560 ADU917548:AEY917560 ANQ917548:AOU917560 AXM917548:AYQ917560 BHI917548:BIM917560 BRE917548:BSI917560 CBA917548:CCE917560 CKW917548:CMA917560 CUS917548:CVW917560 DEO917548:DFS917560 DOK917548:DPO917560 DYG917548:DZK917560 EIC917548:EJG917560 ERY917548:ETC917560 FBU917548:FCY917560 FLQ917548:FMU917560 FVM917548:FWQ917560 GFI917548:GGM917560 GPE917548:GQI917560 GZA917548:HAE917560 HIW917548:HKA917560 HSS917548:HTW917560 ICO917548:IDS917560 IMK917548:INO917560 IWG917548:IXK917560 JGC917548:JHG917560 JPY917548:JRC917560 JZU917548:KAY917560 KJQ917548:KKU917560 KTM917548:KUQ917560 LDI917548:LEM917560 LNE917548:LOI917560 LXA917548:LYE917560 MGW917548:MIA917560 MQS917548:MRW917560 NAO917548:NBS917560 NKK917548:NLO917560 NUG917548:NVK917560 OEC917548:OFG917560 ONY917548:OPC917560 OXU917548:OYY917560 PHQ917548:PIU917560 PRM917548:PSQ917560 QBI917548:QCM917560 QLE917548:QMI917560 QVA917548:QWE917560 REW917548:RGA917560 ROS917548:RPW917560 RYO917548:RZS917560 SIK917548:SJO917560 SSG917548:STK917560 TCC917548:TDG917560 TLY917548:TNC917560 TVU917548:TWY917560 UFQ917548:UGU917560 UPM917548:UQQ917560 UZI917548:VAM917560 VJE917548:VKI917560 VTA917548:VUE917560 WCW917548:WEA917560 WMS917548:WNW917560 WWO917548:WXS917560 F983084:AK983096 KC983084:LG983096 TY983084:VC983096 ADU983084:AEY983096 ANQ983084:AOU983096 AXM983084:AYQ983096 BHI983084:BIM983096 BRE983084:BSI983096 CBA983084:CCE983096 CKW983084:CMA983096 CUS983084:CVW983096 DEO983084:DFS983096 DOK983084:DPO983096 DYG983084:DZK983096 EIC983084:EJG983096 ERY983084:ETC983096 FBU983084:FCY983096 FLQ983084:FMU983096 FVM983084:FWQ983096 GFI983084:GGM983096 GPE983084:GQI983096 GZA983084:HAE983096 HIW983084:HKA983096 HSS983084:HTW983096 ICO983084:IDS983096 IMK983084:INO983096 IWG983084:IXK983096 JGC983084:JHG983096 JPY983084:JRC983096 JZU983084:KAY983096 KJQ983084:KKU983096 KTM983084:KUQ983096 LDI983084:LEM983096 LNE983084:LOI983096 LXA983084:LYE983096 MGW983084:MIA983096 MQS983084:MRW983096 NAO983084:NBS983096 NKK983084:NLO983096 NUG983084:NVK983096 OEC983084:OFG983096 ONY983084:OPC983096 OXU983084:OYY983096 PHQ983084:PIU983096 PRM983084:PSQ983096 QBI983084:QCM983096 QLE983084:QMI983096 QVA983084:QWE983096 REW983084:RGA983096 ROS983084:RPW983096 RYO983084:RZS983096 SIK983084:SJO983096 SSG983084:STK983096 TCC983084:TDG983096 TLY983084:TNC983096 TVU983084:TWY983096 UFQ983084:UGU983096 UPM983084:UQQ983096 UZI983084:VAM983096 VJE983084:VKI983096 VTA983084:VUE983096 WCW983084:WEA983096 WMS983084:WNW983096 G37:AK49">
      <formula1>"出"</formula1>
    </dataValidation>
    <dataValidation type="list" allowBlank="1" showInputMessage="1" showErrorMessage="1" sqref="WWO983058:WXS983077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54:AK65573 KC65554:LG65573 TY65554:VC65573 ADU65554:AEY65573 ANQ65554:AOU65573 AXM65554:AYQ65573 BHI65554:BIM65573 BRE65554:BSI65573 CBA65554:CCE65573 CKW65554:CMA65573 CUS65554:CVW65573 DEO65554:DFS65573 DOK65554:DPO65573 DYG65554:DZK65573 EIC65554:EJG65573 ERY65554:ETC65573 FBU65554:FCY65573 FLQ65554:FMU65573 FVM65554:FWQ65573 GFI65554:GGM65573 GPE65554:GQI65573 GZA65554:HAE65573 HIW65554:HKA65573 HSS65554:HTW65573 ICO65554:IDS65573 IMK65554:INO65573 IWG65554:IXK65573 JGC65554:JHG65573 JPY65554:JRC65573 JZU65554:KAY65573 KJQ65554:KKU65573 KTM65554:KUQ65573 LDI65554:LEM65573 LNE65554:LOI65573 LXA65554:LYE65573 MGW65554:MIA65573 MQS65554:MRW65573 NAO65554:NBS65573 NKK65554:NLO65573 NUG65554:NVK65573 OEC65554:OFG65573 ONY65554:OPC65573 OXU65554:OYY65573 PHQ65554:PIU65573 PRM65554:PSQ65573 QBI65554:QCM65573 QLE65554:QMI65573 QVA65554:QWE65573 REW65554:RGA65573 ROS65554:RPW65573 RYO65554:RZS65573 SIK65554:SJO65573 SSG65554:STK65573 TCC65554:TDG65573 TLY65554:TNC65573 TVU65554:TWY65573 UFQ65554:UGU65573 UPM65554:UQQ65573 UZI65554:VAM65573 VJE65554:VKI65573 VTA65554:VUE65573 WCW65554:WEA65573 WMS65554:WNW65573 WWO65554:WXS65573 F131090:AK131109 KC131090:LG131109 TY131090:VC131109 ADU131090:AEY131109 ANQ131090:AOU131109 AXM131090:AYQ131109 BHI131090:BIM131109 BRE131090:BSI131109 CBA131090:CCE131109 CKW131090:CMA131109 CUS131090:CVW131109 DEO131090:DFS131109 DOK131090:DPO131109 DYG131090:DZK131109 EIC131090:EJG131109 ERY131090:ETC131109 FBU131090:FCY131109 FLQ131090:FMU131109 FVM131090:FWQ131109 GFI131090:GGM131109 GPE131090:GQI131109 GZA131090:HAE131109 HIW131090:HKA131109 HSS131090:HTW131109 ICO131090:IDS131109 IMK131090:INO131109 IWG131090:IXK131109 JGC131090:JHG131109 JPY131090:JRC131109 JZU131090:KAY131109 KJQ131090:KKU131109 KTM131090:KUQ131109 LDI131090:LEM131109 LNE131090:LOI131109 LXA131090:LYE131109 MGW131090:MIA131109 MQS131090:MRW131109 NAO131090:NBS131109 NKK131090:NLO131109 NUG131090:NVK131109 OEC131090:OFG131109 ONY131090:OPC131109 OXU131090:OYY131109 PHQ131090:PIU131109 PRM131090:PSQ131109 QBI131090:QCM131109 QLE131090:QMI131109 QVA131090:QWE131109 REW131090:RGA131109 ROS131090:RPW131109 RYO131090:RZS131109 SIK131090:SJO131109 SSG131090:STK131109 TCC131090:TDG131109 TLY131090:TNC131109 TVU131090:TWY131109 UFQ131090:UGU131109 UPM131090:UQQ131109 UZI131090:VAM131109 VJE131090:VKI131109 VTA131090:VUE131109 WCW131090:WEA131109 WMS131090:WNW131109 WWO131090:WXS131109 F196626:AK196645 KC196626:LG196645 TY196626:VC196645 ADU196626:AEY196645 ANQ196626:AOU196645 AXM196626:AYQ196645 BHI196626:BIM196645 BRE196626:BSI196645 CBA196626:CCE196645 CKW196626:CMA196645 CUS196626:CVW196645 DEO196626:DFS196645 DOK196626:DPO196645 DYG196626:DZK196645 EIC196626:EJG196645 ERY196626:ETC196645 FBU196626:FCY196645 FLQ196626:FMU196645 FVM196626:FWQ196645 GFI196626:GGM196645 GPE196626:GQI196645 GZA196626:HAE196645 HIW196626:HKA196645 HSS196626:HTW196645 ICO196626:IDS196645 IMK196626:INO196645 IWG196626:IXK196645 JGC196626:JHG196645 JPY196626:JRC196645 JZU196626:KAY196645 KJQ196626:KKU196645 KTM196626:KUQ196645 LDI196626:LEM196645 LNE196626:LOI196645 LXA196626:LYE196645 MGW196626:MIA196645 MQS196626:MRW196645 NAO196626:NBS196645 NKK196626:NLO196645 NUG196626:NVK196645 OEC196626:OFG196645 ONY196626:OPC196645 OXU196626:OYY196645 PHQ196626:PIU196645 PRM196626:PSQ196645 QBI196626:QCM196645 QLE196626:QMI196645 QVA196626:QWE196645 REW196626:RGA196645 ROS196626:RPW196645 RYO196626:RZS196645 SIK196626:SJO196645 SSG196626:STK196645 TCC196626:TDG196645 TLY196626:TNC196645 TVU196626:TWY196645 UFQ196626:UGU196645 UPM196626:UQQ196645 UZI196626:VAM196645 VJE196626:VKI196645 VTA196626:VUE196645 WCW196626:WEA196645 WMS196626:WNW196645 WWO196626:WXS196645 F262162:AK262181 KC262162:LG262181 TY262162:VC262181 ADU262162:AEY262181 ANQ262162:AOU262181 AXM262162:AYQ262181 BHI262162:BIM262181 BRE262162:BSI262181 CBA262162:CCE262181 CKW262162:CMA262181 CUS262162:CVW262181 DEO262162:DFS262181 DOK262162:DPO262181 DYG262162:DZK262181 EIC262162:EJG262181 ERY262162:ETC262181 FBU262162:FCY262181 FLQ262162:FMU262181 FVM262162:FWQ262181 GFI262162:GGM262181 GPE262162:GQI262181 GZA262162:HAE262181 HIW262162:HKA262181 HSS262162:HTW262181 ICO262162:IDS262181 IMK262162:INO262181 IWG262162:IXK262181 JGC262162:JHG262181 JPY262162:JRC262181 JZU262162:KAY262181 KJQ262162:KKU262181 KTM262162:KUQ262181 LDI262162:LEM262181 LNE262162:LOI262181 LXA262162:LYE262181 MGW262162:MIA262181 MQS262162:MRW262181 NAO262162:NBS262181 NKK262162:NLO262181 NUG262162:NVK262181 OEC262162:OFG262181 ONY262162:OPC262181 OXU262162:OYY262181 PHQ262162:PIU262181 PRM262162:PSQ262181 QBI262162:QCM262181 QLE262162:QMI262181 QVA262162:QWE262181 REW262162:RGA262181 ROS262162:RPW262181 RYO262162:RZS262181 SIK262162:SJO262181 SSG262162:STK262181 TCC262162:TDG262181 TLY262162:TNC262181 TVU262162:TWY262181 UFQ262162:UGU262181 UPM262162:UQQ262181 UZI262162:VAM262181 VJE262162:VKI262181 VTA262162:VUE262181 WCW262162:WEA262181 WMS262162:WNW262181 WWO262162:WXS262181 F327698:AK327717 KC327698:LG327717 TY327698:VC327717 ADU327698:AEY327717 ANQ327698:AOU327717 AXM327698:AYQ327717 BHI327698:BIM327717 BRE327698:BSI327717 CBA327698:CCE327717 CKW327698:CMA327717 CUS327698:CVW327717 DEO327698:DFS327717 DOK327698:DPO327717 DYG327698:DZK327717 EIC327698:EJG327717 ERY327698:ETC327717 FBU327698:FCY327717 FLQ327698:FMU327717 FVM327698:FWQ327717 GFI327698:GGM327717 GPE327698:GQI327717 GZA327698:HAE327717 HIW327698:HKA327717 HSS327698:HTW327717 ICO327698:IDS327717 IMK327698:INO327717 IWG327698:IXK327717 JGC327698:JHG327717 JPY327698:JRC327717 JZU327698:KAY327717 KJQ327698:KKU327717 KTM327698:KUQ327717 LDI327698:LEM327717 LNE327698:LOI327717 LXA327698:LYE327717 MGW327698:MIA327717 MQS327698:MRW327717 NAO327698:NBS327717 NKK327698:NLO327717 NUG327698:NVK327717 OEC327698:OFG327717 ONY327698:OPC327717 OXU327698:OYY327717 PHQ327698:PIU327717 PRM327698:PSQ327717 QBI327698:QCM327717 QLE327698:QMI327717 QVA327698:QWE327717 REW327698:RGA327717 ROS327698:RPW327717 RYO327698:RZS327717 SIK327698:SJO327717 SSG327698:STK327717 TCC327698:TDG327717 TLY327698:TNC327717 TVU327698:TWY327717 UFQ327698:UGU327717 UPM327698:UQQ327717 UZI327698:VAM327717 VJE327698:VKI327717 VTA327698:VUE327717 WCW327698:WEA327717 WMS327698:WNW327717 WWO327698:WXS327717 F393234:AK393253 KC393234:LG393253 TY393234:VC393253 ADU393234:AEY393253 ANQ393234:AOU393253 AXM393234:AYQ393253 BHI393234:BIM393253 BRE393234:BSI393253 CBA393234:CCE393253 CKW393234:CMA393253 CUS393234:CVW393253 DEO393234:DFS393253 DOK393234:DPO393253 DYG393234:DZK393253 EIC393234:EJG393253 ERY393234:ETC393253 FBU393234:FCY393253 FLQ393234:FMU393253 FVM393234:FWQ393253 GFI393234:GGM393253 GPE393234:GQI393253 GZA393234:HAE393253 HIW393234:HKA393253 HSS393234:HTW393253 ICO393234:IDS393253 IMK393234:INO393253 IWG393234:IXK393253 JGC393234:JHG393253 JPY393234:JRC393253 JZU393234:KAY393253 KJQ393234:KKU393253 KTM393234:KUQ393253 LDI393234:LEM393253 LNE393234:LOI393253 LXA393234:LYE393253 MGW393234:MIA393253 MQS393234:MRW393253 NAO393234:NBS393253 NKK393234:NLO393253 NUG393234:NVK393253 OEC393234:OFG393253 ONY393234:OPC393253 OXU393234:OYY393253 PHQ393234:PIU393253 PRM393234:PSQ393253 QBI393234:QCM393253 QLE393234:QMI393253 QVA393234:QWE393253 REW393234:RGA393253 ROS393234:RPW393253 RYO393234:RZS393253 SIK393234:SJO393253 SSG393234:STK393253 TCC393234:TDG393253 TLY393234:TNC393253 TVU393234:TWY393253 UFQ393234:UGU393253 UPM393234:UQQ393253 UZI393234:VAM393253 VJE393234:VKI393253 VTA393234:VUE393253 WCW393234:WEA393253 WMS393234:WNW393253 WWO393234:WXS393253 F458770:AK458789 KC458770:LG458789 TY458770:VC458789 ADU458770:AEY458789 ANQ458770:AOU458789 AXM458770:AYQ458789 BHI458770:BIM458789 BRE458770:BSI458789 CBA458770:CCE458789 CKW458770:CMA458789 CUS458770:CVW458789 DEO458770:DFS458789 DOK458770:DPO458789 DYG458770:DZK458789 EIC458770:EJG458789 ERY458770:ETC458789 FBU458770:FCY458789 FLQ458770:FMU458789 FVM458770:FWQ458789 GFI458770:GGM458789 GPE458770:GQI458789 GZA458770:HAE458789 HIW458770:HKA458789 HSS458770:HTW458789 ICO458770:IDS458789 IMK458770:INO458789 IWG458770:IXK458789 JGC458770:JHG458789 JPY458770:JRC458789 JZU458770:KAY458789 KJQ458770:KKU458789 KTM458770:KUQ458789 LDI458770:LEM458789 LNE458770:LOI458789 LXA458770:LYE458789 MGW458770:MIA458789 MQS458770:MRW458789 NAO458770:NBS458789 NKK458770:NLO458789 NUG458770:NVK458789 OEC458770:OFG458789 ONY458770:OPC458789 OXU458770:OYY458789 PHQ458770:PIU458789 PRM458770:PSQ458789 QBI458770:QCM458789 QLE458770:QMI458789 QVA458770:QWE458789 REW458770:RGA458789 ROS458770:RPW458789 RYO458770:RZS458789 SIK458770:SJO458789 SSG458770:STK458789 TCC458770:TDG458789 TLY458770:TNC458789 TVU458770:TWY458789 UFQ458770:UGU458789 UPM458770:UQQ458789 UZI458770:VAM458789 VJE458770:VKI458789 VTA458770:VUE458789 WCW458770:WEA458789 WMS458770:WNW458789 WWO458770:WXS458789 F524306:AK524325 KC524306:LG524325 TY524306:VC524325 ADU524306:AEY524325 ANQ524306:AOU524325 AXM524306:AYQ524325 BHI524306:BIM524325 BRE524306:BSI524325 CBA524306:CCE524325 CKW524306:CMA524325 CUS524306:CVW524325 DEO524306:DFS524325 DOK524306:DPO524325 DYG524306:DZK524325 EIC524306:EJG524325 ERY524306:ETC524325 FBU524306:FCY524325 FLQ524306:FMU524325 FVM524306:FWQ524325 GFI524306:GGM524325 GPE524306:GQI524325 GZA524306:HAE524325 HIW524306:HKA524325 HSS524306:HTW524325 ICO524306:IDS524325 IMK524306:INO524325 IWG524306:IXK524325 JGC524306:JHG524325 JPY524306:JRC524325 JZU524306:KAY524325 KJQ524306:KKU524325 KTM524306:KUQ524325 LDI524306:LEM524325 LNE524306:LOI524325 LXA524306:LYE524325 MGW524306:MIA524325 MQS524306:MRW524325 NAO524306:NBS524325 NKK524306:NLO524325 NUG524306:NVK524325 OEC524306:OFG524325 ONY524306:OPC524325 OXU524306:OYY524325 PHQ524306:PIU524325 PRM524306:PSQ524325 QBI524306:QCM524325 QLE524306:QMI524325 QVA524306:QWE524325 REW524306:RGA524325 ROS524306:RPW524325 RYO524306:RZS524325 SIK524306:SJO524325 SSG524306:STK524325 TCC524306:TDG524325 TLY524306:TNC524325 TVU524306:TWY524325 UFQ524306:UGU524325 UPM524306:UQQ524325 UZI524306:VAM524325 VJE524306:VKI524325 VTA524306:VUE524325 WCW524306:WEA524325 WMS524306:WNW524325 WWO524306:WXS524325 F589842:AK589861 KC589842:LG589861 TY589842:VC589861 ADU589842:AEY589861 ANQ589842:AOU589861 AXM589842:AYQ589861 BHI589842:BIM589861 BRE589842:BSI589861 CBA589842:CCE589861 CKW589842:CMA589861 CUS589842:CVW589861 DEO589842:DFS589861 DOK589842:DPO589861 DYG589842:DZK589861 EIC589842:EJG589861 ERY589842:ETC589861 FBU589842:FCY589861 FLQ589842:FMU589861 FVM589842:FWQ589861 GFI589842:GGM589861 GPE589842:GQI589861 GZA589842:HAE589861 HIW589842:HKA589861 HSS589842:HTW589861 ICO589842:IDS589861 IMK589842:INO589861 IWG589842:IXK589861 JGC589842:JHG589861 JPY589842:JRC589861 JZU589842:KAY589861 KJQ589842:KKU589861 KTM589842:KUQ589861 LDI589842:LEM589861 LNE589842:LOI589861 LXA589842:LYE589861 MGW589842:MIA589861 MQS589842:MRW589861 NAO589842:NBS589861 NKK589842:NLO589861 NUG589842:NVK589861 OEC589842:OFG589861 ONY589842:OPC589861 OXU589842:OYY589861 PHQ589842:PIU589861 PRM589842:PSQ589861 QBI589842:QCM589861 QLE589842:QMI589861 QVA589842:QWE589861 REW589842:RGA589861 ROS589842:RPW589861 RYO589842:RZS589861 SIK589842:SJO589861 SSG589842:STK589861 TCC589842:TDG589861 TLY589842:TNC589861 TVU589842:TWY589861 UFQ589842:UGU589861 UPM589842:UQQ589861 UZI589842:VAM589861 VJE589842:VKI589861 VTA589842:VUE589861 WCW589842:WEA589861 WMS589842:WNW589861 WWO589842:WXS589861 F655378:AK655397 KC655378:LG655397 TY655378:VC655397 ADU655378:AEY655397 ANQ655378:AOU655397 AXM655378:AYQ655397 BHI655378:BIM655397 BRE655378:BSI655397 CBA655378:CCE655397 CKW655378:CMA655397 CUS655378:CVW655397 DEO655378:DFS655397 DOK655378:DPO655397 DYG655378:DZK655397 EIC655378:EJG655397 ERY655378:ETC655397 FBU655378:FCY655397 FLQ655378:FMU655397 FVM655378:FWQ655397 GFI655378:GGM655397 GPE655378:GQI655397 GZA655378:HAE655397 HIW655378:HKA655397 HSS655378:HTW655397 ICO655378:IDS655397 IMK655378:INO655397 IWG655378:IXK655397 JGC655378:JHG655397 JPY655378:JRC655397 JZU655378:KAY655397 KJQ655378:KKU655397 KTM655378:KUQ655397 LDI655378:LEM655397 LNE655378:LOI655397 LXA655378:LYE655397 MGW655378:MIA655397 MQS655378:MRW655397 NAO655378:NBS655397 NKK655378:NLO655397 NUG655378:NVK655397 OEC655378:OFG655397 ONY655378:OPC655397 OXU655378:OYY655397 PHQ655378:PIU655397 PRM655378:PSQ655397 QBI655378:QCM655397 QLE655378:QMI655397 QVA655378:QWE655397 REW655378:RGA655397 ROS655378:RPW655397 RYO655378:RZS655397 SIK655378:SJO655397 SSG655378:STK655397 TCC655378:TDG655397 TLY655378:TNC655397 TVU655378:TWY655397 UFQ655378:UGU655397 UPM655378:UQQ655397 UZI655378:VAM655397 VJE655378:VKI655397 VTA655378:VUE655397 WCW655378:WEA655397 WMS655378:WNW655397 WWO655378:WXS655397 F720914:AK720933 KC720914:LG720933 TY720914:VC720933 ADU720914:AEY720933 ANQ720914:AOU720933 AXM720914:AYQ720933 BHI720914:BIM720933 BRE720914:BSI720933 CBA720914:CCE720933 CKW720914:CMA720933 CUS720914:CVW720933 DEO720914:DFS720933 DOK720914:DPO720933 DYG720914:DZK720933 EIC720914:EJG720933 ERY720914:ETC720933 FBU720914:FCY720933 FLQ720914:FMU720933 FVM720914:FWQ720933 GFI720914:GGM720933 GPE720914:GQI720933 GZA720914:HAE720933 HIW720914:HKA720933 HSS720914:HTW720933 ICO720914:IDS720933 IMK720914:INO720933 IWG720914:IXK720933 JGC720914:JHG720933 JPY720914:JRC720933 JZU720914:KAY720933 KJQ720914:KKU720933 KTM720914:KUQ720933 LDI720914:LEM720933 LNE720914:LOI720933 LXA720914:LYE720933 MGW720914:MIA720933 MQS720914:MRW720933 NAO720914:NBS720933 NKK720914:NLO720933 NUG720914:NVK720933 OEC720914:OFG720933 ONY720914:OPC720933 OXU720914:OYY720933 PHQ720914:PIU720933 PRM720914:PSQ720933 QBI720914:QCM720933 QLE720914:QMI720933 QVA720914:QWE720933 REW720914:RGA720933 ROS720914:RPW720933 RYO720914:RZS720933 SIK720914:SJO720933 SSG720914:STK720933 TCC720914:TDG720933 TLY720914:TNC720933 TVU720914:TWY720933 UFQ720914:UGU720933 UPM720914:UQQ720933 UZI720914:VAM720933 VJE720914:VKI720933 VTA720914:VUE720933 WCW720914:WEA720933 WMS720914:WNW720933 WWO720914:WXS720933 F786450:AK786469 KC786450:LG786469 TY786450:VC786469 ADU786450:AEY786469 ANQ786450:AOU786469 AXM786450:AYQ786469 BHI786450:BIM786469 BRE786450:BSI786469 CBA786450:CCE786469 CKW786450:CMA786469 CUS786450:CVW786469 DEO786450:DFS786469 DOK786450:DPO786469 DYG786450:DZK786469 EIC786450:EJG786469 ERY786450:ETC786469 FBU786450:FCY786469 FLQ786450:FMU786469 FVM786450:FWQ786469 GFI786450:GGM786469 GPE786450:GQI786469 GZA786450:HAE786469 HIW786450:HKA786469 HSS786450:HTW786469 ICO786450:IDS786469 IMK786450:INO786469 IWG786450:IXK786469 JGC786450:JHG786469 JPY786450:JRC786469 JZU786450:KAY786469 KJQ786450:KKU786469 KTM786450:KUQ786469 LDI786450:LEM786469 LNE786450:LOI786469 LXA786450:LYE786469 MGW786450:MIA786469 MQS786450:MRW786469 NAO786450:NBS786469 NKK786450:NLO786469 NUG786450:NVK786469 OEC786450:OFG786469 ONY786450:OPC786469 OXU786450:OYY786469 PHQ786450:PIU786469 PRM786450:PSQ786469 QBI786450:QCM786469 QLE786450:QMI786469 QVA786450:QWE786469 REW786450:RGA786469 ROS786450:RPW786469 RYO786450:RZS786469 SIK786450:SJO786469 SSG786450:STK786469 TCC786450:TDG786469 TLY786450:TNC786469 TVU786450:TWY786469 UFQ786450:UGU786469 UPM786450:UQQ786469 UZI786450:VAM786469 VJE786450:VKI786469 VTA786450:VUE786469 WCW786450:WEA786469 WMS786450:WNW786469 WWO786450:WXS786469 F851986:AK852005 KC851986:LG852005 TY851986:VC852005 ADU851986:AEY852005 ANQ851986:AOU852005 AXM851986:AYQ852005 BHI851986:BIM852005 BRE851986:BSI852005 CBA851986:CCE852005 CKW851986:CMA852005 CUS851986:CVW852005 DEO851986:DFS852005 DOK851986:DPO852005 DYG851986:DZK852005 EIC851986:EJG852005 ERY851986:ETC852005 FBU851986:FCY852005 FLQ851986:FMU852005 FVM851986:FWQ852005 GFI851986:GGM852005 GPE851986:GQI852005 GZA851986:HAE852005 HIW851986:HKA852005 HSS851986:HTW852005 ICO851986:IDS852005 IMK851986:INO852005 IWG851986:IXK852005 JGC851986:JHG852005 JPY851986:JRC852005 JZU851986:KAY852005 KJQ851986:KKU852005 KTM851986:KUQ852005 LDI851986:LEM852005 LNE851986:LOI852005 LXA851986:LYE852005 MGW851986:MIA852005 MQS851986:MRW852005 NAO851986:NBS852005 NKK851986:NLO852005 NUG851986:NVK852005 OEC851986:OFG852005 ONY851986:OPC852005 OXU851986:OYY852005 PHQ851986:PIU852005 PRM851986:PSQ852005 QBI851986:QCM852005 QLE851986:QMI852005 QVA851986:QWE852005 REW851986:RGA852005 ROS851986:RPW852005 RYO851986:RZS852005 SIK851986:SJO852005 SSG851986:STK852005 TCC851986:TDG852005 TLY851986:TNC852005 TVU851986:TWY852005 UFQ851986:UGU852005 UPM851986:UQQ852005 UZI851986:VAM852005 VJE851986:VKI852005 VTA851986:VUE852005 WCW851986:WEA852005 WMS851986:WNW852005 WWO851986:WXS852005 F917522:AK917541 KC917522:LG917541 TY917522:VC917541 ADU917522:AEY917541 ANQ917522:AOU917541 AXM917522:AYQ917541 BHI917522:BIM917541 BRE917522:BSI917541 CBA917522:CCE917541 CKW917522:CMA917541 CUS917522:CVW917541 DEO917522:DFS917541 DOK917522:DPO917541 DYG917522:DZK917541 EIC917522:EJG917541 ERY917522:ETC917541 FBU917522:FCY917541 FLQ917522:FMU917541 FVM917522:FWQ917541 GFI917522:GGM917541 GPE917522:GQI917541 GZA917522:HAE917541 HIW917522:HKA917541 HSS917522:HTW917541 ICO917522:IDS917541 IMK917522:INO917541 IWG917522:IXK917541 JGC917522:JHG917541 JPY917522:JRC917541 JZU917522:KAY917541 KJQ917522:KKU917541 KTM917522:KUQ917541 LDI917522:LEM917541 LNE917522:LOI917541 LXA917522:LYE917541 MGW917522:MIA917541 MQS917522:MRW917541 NAO917522:NBS917541 NKK917522:NLO917541 NUG917522:NVK917541 OEC917522:OFG917541 ONY917522:OPC917541 OXU917522:OYY917541 PHQ917522:PIU917541 PRM917522:PSQ917541 QBI917522:QCM917541 QLE917522:QMI917541 QVA917522:QWE917541 REW917522:RGA917541 ROS917522:RPW917541 RYO917522:RZS917541 SIK917522:SJO917541 SSG917522:STK917541 TCC917522:TDG917541 TLY917522:TNC917541 TVU917522:TWY917541 UFQ917522:UGU917541 UPM917522:UQQ917541 UZI917522:VAM917541 VJE917522:VKI917541 VTA917522:VUE917541 WCW917522:WEA917541 WMS917522:WNW917541 WWO917522:WXS917541 F983058:AK983077 KC983058:LG983077 TY983058:VC983077 ADU983058:AEY983077 ANQ983058:AOU983077 AXM983058:AYQ983077 BHI983058:BIM983077 BRE983058:BSI983077 CBA983058:CCE983077 CKW983058:CMA983077 CUS983058:CVW983077 DEO983058:DFS983077 DOK983058:DPO983077 DYG983058:DZK983077 EIC983058:EJG983077 ERY983058:ETC983077 FBU983058:FCY983077 FLQ983058:FMU983077 FVM983058:FWQ983077 GFI983058:GGM983077 GPE983058:GQI983077 GZA983058:HAE983077 HIW983058:HKA983077 HSS983058:HTW983077 ICO983058:IDS983077 IMK983058:INO983077 IWG983058:IXK983077 JGC983058:JHG983077 JPY983058:JRC983077 JZU983058:KAY983077 KJQ983058:KKU983077 KTM983058:KUQ983077 LDI983058:LEM983077 LNE983058:LOI983077 LXA983058:LYE983077 MGW983058:MIA983077 MQS983058:MRW983077 NAO983058:NBS983077 NKK983058:NLO983077 NUG983058:NVK983077 OEC983058:OFG983077 ONY983058:OPC983077 OXU983058:OYY983077 PHQ983058:PIU983077 PRM983058:PSQ983077 QBI983058:QCM983077 QLE983058:QMI983077 QVA983058:QWE983077 REW983058:RGA983077 ROS983058:RPW983077 RYO983058:RZS983077 SIK983058:SJO983077 SSG983058:STK983077 TCC983058:TDG983077 TLY983058:TNC983077 TVU983058:TWY983077 UFQ983058:UGU983077 UPM983058:UQQ983077 UZI983058:VAM983077 VJE983058:VKI983077 VTA983058:VUE983077 WCW983058:WEA983077 WMS983058:WNW983077 G11:AK30">
      <formula1>INDIRECT("$K$68:$K$83")</formula1>
    </dataValidation>
    <dataValidation type="list" allowBlank="1" showInputMessage="1" showErrorMessage="1" sqref="WWO983080:WXS983080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76:AK65576 KC65576:LG65576 TY65576:VC65576 ADU65576:AEY65576 ANQ65576:AOU65576 AXM65576:AYQ65576 BHI65576:BIM65576 BRE65576:BSI65576 CBA65576:CCE65576 CKW65576:CMA65576 CUS65576:CVW65576 DEO65576:DFS65576 DOK65576:DPO65576 DYG65576:DZK65576 EIC65576:EJG65576 ERY65576:ETC65576 FBU65576:FCY65576 FLQ65576:FMU65576 FVM65576:FWQ65576 GFI65576:GGM65576 GPE65576:GQI65576 GZA65576:HAE65576 HIW65576:HKA65576 HSS65576:HTW65576 ICO65576:IDS65576 IMK65576:INO65576 IWG65576:IXK65576 JGC65576:JHG65576 JPY65576:JRC65576 JZU65576:KAY65576 KJQ65576:KKU65576 KTM65576:KUQ65576 LDI65576:LEM65576 LNE65576:LOI65576 LXA65576:LYE65576 MGW65576:MIA65576 MQS65576:MRW65576 NAO65576:NBS65576 NKK65576:NLO65576 NUG65576:NVK65576 OEC65576:OFG65576 ONY65576:OPC65576 OXU65576:OYY65576 PHQ65576:PIU65576 PRM65576:PSQ65576 QBI65576:QCM65576 QLE65576:QMI65576 QVA65576:QWE65576 REW65576:RGA65576 ROS65576:RPW65576 RYO65576:RZS65576 SIK65576:SJO65576 SSG65576:STK65576 TCC65576:TDG65576 TLY65576:TNC65576 TVU65576:TWY65576 UFQ65576:UGU65576 UPM65576:UQQ65576 UZI65576:VAM65576 VJE65576:VKI65576 VTA65576:VUE65576 WCW65576:WEA65576 WMS65576:WNW65576 WWO65576:WXS65576 F131112:AK131112 KC131112:LG131112 TY131112:VC131112 ADU131112:AEY131112 ANQ131112:AOU131112 AXM131112:AYQ131112 BHI131112:BIM131112 BRE131112:BSI131112 CBA131112:CCE131112 CKW131112:CMA131112 CUS131112:CVW131112 DEO131112:DFS131112 DOK131112:DPO131112 DYG131112:DZK131112 EIC131112:EJG131112 ERY131112:ETC131112 FBU131112:FCY131112 FLQ131112:FMU131112 FVM131112:FWQ131112 GFI131112:GGM131112 GPE131112:GQI131112 GZA131112:HAE131112 HIW131112:HKA131112 HSS131112:HTW131112 ICO131112:IDS131112 IMK131112:INO131112 IWG131112:IXK131112 JGC131112:JHG131112 JPY131112:JRC131112 JZU131112:KAY131112 KJQ131112:KKU131112 KTM131112:KUQ131112 LDI131112:LEM131112 LNE131112:LOI131112 LXA131112:LYE131112 MGW131112:MIA131112 MQS131112:MRW131112 NAO131112:NBS131112 NKK131112:NLO131112 NUG131112:NVK131112 OEC131112:OFG131112 ONY131112:OPC131112 OXU131112:OYY131112 PHQ131112:PIU131112 PRM131112:PSQ131112 QBI131112:QCM131112 QLE131112:QMI131112 QVA131112:QWE131112 REW131112:RGA131112 ROS131112:RPW131112 RYO131112:RZS131112 SIK131112:SJO131112 SSG131112:STK131112 TCC131112:TDG131112 TLY131112:TNC131112 TVU131112:TWY131112 UFQ131112:UGU131112 UPM131112:UQQ131112 UZI131112:VAM131112 VJE131112:VKI131112 VTA131112:VUE131112 WCW131112:WEA131112 WMS131112:WNW131112 WWO131112:WXS131112 F196648:AK196648 KC196648:LG196648 TY196648:VC196648 ADU196648:AEY196648 ANQ196648:AOU196648 AXM196648:AYQ196648 BHI196648:BIM196648 BRE196648:BSI196648 CBA196648:CCE196648 CKW196648:CMA196648 CUS196648:CVW196648 DEO196648:DFS196648 DOK196648:DPO196648 DYG196648:DZK196648 EIC196648:EJG196648 ERY196648:ETC196648 FBU196648:FCY196648 FLQ196648:FMU196648 FVM196648:FWQ196648 GFI196648:GGM196648 GPE196648:GQI196648 GZA196648:HAE196648 HIW196648:HKA196648 HSS196648:HTW196648 ICO196648:IDS196648 IMK196648:INO196648 IWG196648:IXK196648 JGC196648:JHG196648 JPY196648:JRC196648 JZU196648:KAY196648 KJQ196648:KKU196648 KTM196648:KUQ196648 LDI196648:LEM196648 LNE196648:LOI196648 LXA196648:LYE196648 MGW196648:MIA196648 MQS196648:MRW196648 NAO196648:NBS196648 NKK196648:NLO196648 NUG196648:NVK196648 OEC196648:OFG196648 ONY196648:OPC196648 OXU196648:OYY196648 PHQ196648:PIU196648 PRM196648:PSQ196648 QBI196648:QCM196648 QLE196648:QMI196648 QVA196648:QWE196648 REW196648:RGA196648 ROS196648:RPW196648 RYO196648:RZS196648 SIK196648:SJO196648 SSG196648:STK196648 TCC196648:TDG196648 TLY196648:TNC196648 TVU196648:TWY196648 UFQ196648:UGU196648 UPM196648:UQQ196648 UZI196648:VAM196648 VJE196648:VKI196648 VTA196648:VUE196648 WCW196648:WEA196648 WMS196648:WNW196648 WWO196648:WXS196648 F262184:AK262184 KC262184:LG262184 TY262184:VC262184 ADU262184:AEY262184 ANQ262184:AOU262184 AXM262184:AYQ262184 BHI262184:BIM262184 BRE262184:BSI262184 CBA262184:CCE262184 CKW262184:CMA262184 CUS262184:CVW262184 DEO262184:DFS262184 DOK262184:DPO262184 DYG262184:DZK262184 EIC262184:EJG262184 ERY262184:ETC262184 FBU262184:FCY262184 FLQ262184:FMU262184 FVM262184:FWQ262184 GFI262184:GGM262184 GPE262184:GQI262184 GZA262184:HAE262184 HIW262184:HKA262184 HSS262184:HTW262184 ICO262184:IDS262184 IMK262184:INO262184 IWG262184:IXK262184 JGC262184:JHG262184 JPY262184:JRC262184 JZU262184:KAY262184 KJQ262184:KKU262184 KTM262184:KUQ262184 LDI262184:LEM262184 LNE262184:LOI262184 LXA262184:LYE262184 MGW262184:MIA262184 MQS262184:MRW262184 NAO262184:NBS262184 NKK262184:NLO262184 NUG262184:NVK262184 OEC262184:OFG262184 ONY262184:OPC262184 OXU262184:OYY262184 PHQ262184:PIU262184 PRM262184:PSQ262184 QBI262184:QCM262184 QLE262184:QMI262184 QVA262184:QWE262184 REW262184:RGA262184 ROS262184:RPW262184 RYO262184:RZS262184 SIK262184:SJO262184 SSG262184:STK262184 TCC262184:TDG262184 TLY262184:TNC262184 TVU262184:TWY262184 UFQ262184:UGU262184 UPM262184:UQQ262184 UZI262184:VAM262184 VJE262184:VKI262184 VTA262184:VUE262184 WCW262184:WEA262184 WMS262184:WNW262184 WWO262184:WXS262184 F327720:AK327720 KC327720:LG327720 TY327720:VC327720 ADU327720:AEY327720 ANQ327720:AOU327720 AXM327720:AYQ327720 BHI327720:BIM327720 BRE327720:BSI327720 CBA327720:CCE327720 CKW327720:CMA327720 CUS327720:CVW327720 DEO327720:DFS327720 DOK327720:DPO327720 DYG327720:DZK327720 EIC327720:EJG327720 ERY327720:ETC327720 FBU327720:FCY327720 FLQ327720:FMU327720 FVM327720:FWQ327720 GFI327720:GGM327720 GPE327720:GQI327720 GZA327720:HAE327720 HIW327720:HKA327720 HSS327720:HTW327720 ICO327720:IDS327720 IMK327720:INO327720 IWG327720:IXK327720 JGC327720:JHG327720 JPY327720:JRC327720 JZU327720:KAY327720 KJQ327720:KKU327720 KTM327720:KUQ327720 LDI327720:LEM327720 LNE327720:LOI327720 LXA327720:LYE327720 MGW327720:MIA327720 MQS327720:MRW327720 NAO327720:NBS327720 NKK327720:NLO327720 NUG327720:NVK327720 OEC327720:OFG327720 ONY327720:OPC327720 OXU327720:OYY327720 PHQ327720:PIU327720 PRM327720:PSQ327720 QBI327720:QCM327720 QLE327720:QMI327720 QVA327720:QWE327720 REW327720:RGA327720 ROS327720:RPW327720 RYO327720:RZS327720 SIK327720:SJO327720 SSG327720:STK327720 TCC327720:TDG327720 TLY327720:TNC327720 TVU327720:TWY327720 UFQ327720:UGU327720 UPM327720:UQQ327720 UZI327720:VAM327720 VJE327720:VKI327720 VTA327720:VUE327720 WCW327720:WEA327720 WMS327720:WNW327720 WWO327720:WXS327720 F393256:AK393256 KC393256:LG393256 TY393256:VC393256 ADU393256:AEY393256 ANQ393256:AOU393256 AXM393256:AYQ393256 BHI393256:BIM393256 BRE393256:BSI393256 CBA393256:CCE393256 CKW393256:CMA393256 CUS393256:CVW393256 DEO393256:DFS393256 DOK393256:DPO393256 DYG393256:DZK393256 EIC393256:EJG393256 ERY393256:ETC393256 FBU393256:FCY393256 FLQ393256:FMU393256 FVM393256:FWQ393256 GFI393256:GGM393256 GPE393256:GQI393256 GZA393256:HAE393256 HIW393256:HKA393256 HSS393256:HTW393256 ICO393256:IDS393256 IMK393256:INO393256 IWG393256:IXK393256 JGC393256:JHG393256 JPY393256:JRC393256 JZU393256:KAY393256 KJQ393256:KKU393256 KTM393256:KUQ393256 LDI393256:LEM393256 LNE393256:LOI393256 LXA393256:LYE393256 MGW393256:MIA393256 MQS393256:MRW393256 NAO393256:NBS393256 NKK393256:NLO393256 NUG393256:NVK393256 OEC393256:OFG393256 ONY393256:OPC393256 OXU393256:OYY393256 PHQ393256:PIU393256 PRM393256:PSQ393256 QBI393256:QCM393256 QLE393256:QMI393256 QVA393256:QWE393256 REW393256:RGA393256 ROS393256:RPW393256 RYO393256:RZS393256 SIK393256:SJO393256 SSG393256:STK393256 TCC393256:TDG393256 TLY393256:TNC393256 TVU393256:TWY393256 UFQ393256:UGU393256 UPM393256:UQQ393256 UZI393256:VAM393256 VJE393256:VKI393256 VTA393256:VUE393256 WCW393256:WEA393256 WMS393256:WNW393256 WWO393256:WXS393256 F458792:AK458792 KC458792:LG458792 TY458792:VC458792 ADU458792:AEY458792 ANQ458792:AOU458792 AXM458792:AYQ458792 BHI458792:BIM458792 BRE458792:BSI458792 CBA458792:CCE458792 CKW458792:CMA458792 CUS458792:CVW458792 DEO458792:DFS458792 DOK458792:DPO458792 DYG458792:DZK458792 EIC458792:EJG458792 ERY458792:ETC458792 FBU458792:FCY458792 FLQ458792:FMU458792 FVM458792:FWQ458792 GFI458792:GGM458792 GPE458792:GQI458792 GZA458792:HAE458792 HIW458792:HKA458792 HSS458792:HTW458792 ICO458792:IDS458792 IMK458792:INO458792 IWG458792:IXK458792 JGC458792:JHG458792 JPY458792:JRC458792 JZU458792:KAY458792 KJQ458792:KKU458792 KTM458792:KUQ458792 LDI458792:LEM458792 LNE458792:LOI458792 LXA458792:LYE458792 MGW458792:MIA458792 MQS458792:MRW458792 NAO458792:NBS458792 NKK458792:NLO458792 NUG458792:NVK458792 OEC458792:OFG458792 ONY458792:OPC458792 OXU458792:OYY458792 PHQ458792:PIU458792 PRM458792:PSQ458792 QBI458792:QCM458792 QLE458792:QMI458792 QVA458792:QWE458792 REW458792:RGA458792 ROS458792:RPW458792 RYO458792:RZS458792 SIK458792:SJO458792 SSG458792:STK458792 TCC458792:TDG458792 TLY458792:TNC458792 TVU458792:TWY458792 UFQ458792:UGU458792 UPM458792:UQQ458792 UZI458792:VAM458792 VJE458792:VKI458792 VTA458792:VUE458792 WCW458792:WEA458792 WMS458792:WNW458792 WWO458792:WXS458792 F524328:AK524328 KC524328:LG524328 TY524328:VC524328 ADU524328:AEY524328 ANQ524328:AOU524328 AXM524328:AYQ524328 BHI524328:BIM524328 BRE524328:BSI524328 CBA524328:CCE524328 CKW524328:CMA524328 CUS524328:CVW524328 DEO524328:DFS524328 DOK524328:DPO524328 DYG524328:DZK524328 EIC524328:EJG524328 ERY524328:ETC524328 FBU524328:FCY524328 FLQ524328:FMU524328 FVM524328:FWQ524328 GFI524328:GGM524328 GPE524328:GQI524328 GZA524328:HAE524328 HIW524328:HKA524328 HSS524328:HTW524328 ICO524328:IDS524328 IMK524328:INO524328 IWG524328:IXK524328 JGC524328:JHG524328 JPY524328:JRC524328 JZU524328:KAY524328 KJQ524328:KKU524328 KTM524328:KUQ524328 LDI524328:LEM524328 LNE524328:LOI524328 LXA524328:LYE524328 MGW524328:MIA524328 MQS524328:MRW524328 NAO524328:NBS524328 NKK524328:NLO524328 NUG524328:NVK524328 OEC524328:OFG524328 ONY524328:OPC524328 OXU524328:OYY524328 PHQ524328:PIU524328 PRM524328:PSQ524328 QBI524328:QCM524328 QLE524328:QMI524328 QVA524328:QWE524328 REW524328:RGA524328 ROS524328:RPW524328 RYO524328:RZS524328 SIK524328:SJO524328 SSG524328:STK524328 TCC524328:TDG524328 TLY524328:TNC524328 TVU524328:TWY524328 UFQ524328:UGU524328 UPM524328:UQQ524328 UZI524328:VAM524328 VJE524328:VKI524328 VTA524328:VUE524328 WCW524328:WEA524328 WMS524328:WNW524328 WWO524328:WXS524328 F589864:AK589864 KC589864:LG589864 TY589864:VC589864 ADU589864:AEY589864 ANQ589864:AOU589864 AXM589864:AYQ589864 BHI589864:BIM589864 BRE589864:BSI589864 CBA589864:CCE589864 CKW589864:CMA589864 CUS589864:CVW589864 DEO589864:DFS589864 DOK589864:DPO589864 DYG589864:DZK589864 EIC589864:EJG589864 ERY589864:ETC589864 FBU589864:FCY589864 FLQ589864:FMU589864 FVM589864:FWQ589864 GFI589864:GGM589864 GPE589864:GQI589864 GZA589864:HAE589864 HIW589864:HKA589864 HSS589864:HTW589864 ICO589864:IDS589864 IMK589864:INO589864 IWG589864:IXK589864 JGC589864:JHG589864 JPY589864:JRC589864 JZU589864:KAY589864 KJQ589864:KKU589864 KTM589864:KUQ589864 LDI589864:LEM589864 LNE589864:LOI589864 LXA589864:LYE589864 MGW589864:MIA589864 MQS589864:MRW589864 NAO589864:NBS589864 NKK589864:NLO589864 NUG589864:NVK589864 OEC589864:OFG589864 ONY589864:OPC589864 OXU589864:OYY589864 PHQ589864:PIU589864 PRM589864:PSQ589864 QBI589864:QCM589864 QLE589864:QMI589864 QVA589864:QWE589864 REW589864:RGA589864 ROS589864:RPW589864 RYO589864:RZS589864 SIK589864:SJO589864 SSG589864:STK589864 TCC589864:TDG589864 TLY589864:TNC589864 TVU589864:TWY589864 UFQ589864:UGU589864 UPM589864:UQQ589864 UZI589864:VAM589864 VJE589864:VKI589864 VTA589864:VUE589864 WCW589864:WEA589864 WMS589864:WNW589864 WWO589864:WXS589864 F655400:AK655400 KC655400:LG655400 TY655400:VC655400 ADU655400:AEY655400 ANQ655400:AOU655400 AXM655400:AYQ655400 BHI655400:BIM655400 BRE655400:BSI655400 CBA655400:CCE655400 CKW655400:CMA655400 CUS655400:CVW655400 DEO655400:DFS655400 DOK655400:DPO655400 DYG655400:DZK655400 EIC655400:EJG655400 ERY655400:ETC655400 FBU655400:FCY655400 FLQ655400:FMU655400 FVM655400:FWQ655400 GFI655400:GGM655400 GPE655400:GQI655400 GZA655400:HAE655400 HIW655400:HKA655400 HSS655400:HTW655400 ICO655400:IDS655400 IMK655400:INO655400 IWG655400:IXK655400 JGC655400:JHG655400 JPY655400:JRC655400 JZU655400:KAY655400 KJQ655400:KKU655400 KTM655400:KUQ655400 LDI655400:LEM655400 LNE655400:LOI655400 LXA655400:LYE655400 MGW655400:MIA655400 MQS655400:MRW655400 NAO655400:NBS655400 NKK655400:NLO655400 NUG655400:NVK655400 OEC655400:OFG655400 ONY655400:OPC655400 OXU655400:OYY655400 PHQ655400:PIU655400 PRM655400:PSQ655400 QBI655400:QCM655400 QLE655400:QMI655400 QVA655400:QWE655400 REW655400:RGA655400 ROS655400:RPW655400 RYO655400:RZS655400 SIK655400:SJO655400 SSG655400:STK655400 TCC655400:TDG655400 TLY655400:TNC655400 TVU655400:TWY655400 UFQ655400:UGU655400 UPM655400:UQQ655400 UZI655400:VAM655400 VJE655400:VKI655400 VTA655400:VUE655400 WCW655400:WEA655400 WMS655400:WNW655400 WWO655400:WXS655400 F720936:AK720936 KC720936:LG720936 TY720936:VC720936 ADU720936:AEY720936 ANQ720936:AOU720936 AXM720936:AYQ720936 BHI720936:BIM720936 BRE720936:BSI720936 CBA720936:CCE720936 CKW720936:CMA720936 CUS720936:CVW720936 DEO720936:DFS720936 DOK720936:DPO720936 DYG720936:DZK720936 EIC720936:EJG720936 ERY720936:ETC720936 FBU720936:FCY720936 FLQ720936:FMU720936 FVM720936:FWQ720936 GFI720936:GGM720936 GPE720936:GQI720936 GZA720936:HAE720936 HIW720936:HKA720936 HSS720936:HTW720936 ICO720936:IDS720936 IMK720936:INO720936 IWG720936:IXK720936 JGC720936:JHG720936 JPY720936:JRC720936 JZU720936:KAY720936 KJQ720936:KKU720936 KTM720936:KUQ720936 LDI720936:LEM720936 LNE720936:LOI720936 LXA720936:LYE720936 MGW720936:MIA720936 MQS720936:MRW720936 NAO720936:NBS720936 NKK720936:NLO720936 NUG720936:NVK720936 OEC720936:OFG720936 ONY720936:OPC720936 OXU720936:OYY720936 PHQ720936:PIU720936 PRM720936:PSQ720936 QBI720936:QCM720936 QLE720936:QMI720936 QVA720936:QWE720936 REW720936:RGA720936 ROS720936:RPW720936 RYO720936:RZS720936 SIK720936:SJO720936 SSG720936:STK720936 TCC720936:TDG720936 TLY720936:TNC720936 TVU720936:TWY720936 UFQ720936:UGU720936 UPM720936:UQQ720936 UZI720936:VAM720936 VJE720936:VKI720936 VTA720936:VUE720936 WCW720936:WEA720936 WMS720936:WNW720936 WWO720936:WXS720936 F786472:AK786472 KC786472:LG786472 TY786472:VC786472 ADU786472:AEY786472 ANQ786472:AOU786472 AXM786472:AYQ786472 BHI786472:BIM786472 BRE786472:BSI786472 CBA786472:CCE786472 CKW786472:CMA786472 CUS786472:CVW786472 DEO786472:DFS786472 DOK786472:DPO786472 DYG786472:DZK786472 EIC786472:EJG786472 ERY786472:ETC786472 FBU786472:FCY786472 FLQ786472:FMU786472 FVM786472:FWQ786472 GFI786472:GGM786472 GPE786472:GQI786472 GZA786472:HAE786472 HIW786472:HKA786472 HSS786472:HTW786472 ICO786472:IDS786472 IMK786472:INO786472 IWG786472:IXK786472 JGC786472:JHG786472 JPY786472:JRC786472 JZU786472:KAY786472 KJQ786472:KKU786472 KTM786472:KUQ786472 LDI786472:LEM786472 LNE786472:LOI786472 LXA786472:LYE786472 MGW786472:MIA786472 MQS786472:MRW786472 NAO786472:NBS786472 NKK786472:NLO786472 NUG786472:NVK786472 OEC786472:OFG786472 ONY786472:OPC786472 OXU786472:OYY786472 PHQ786472:PIU786472 PRM786472:PSQ786472 QBI786472:QCM786472 QLE786472:QMI786472 QVA786472:QWE786472 REW786472:RGA786472 ROS786472:RPW786472 RYO786472:RZS786472 SIK786472:SJO786472 SSG786472:STK786472 TCC786472:TDG786472 TLY786472:TNC786472 TVU786472:TWY786472 UFQ786472:UGU786472 UPM786472:UQQ786472 UZI786472:VAM786472 VJE786472:VKI786472 VTA786472:VUE786472 WCW786472:WEA786472 WMS786472:WNW786472 WWO786472:WXS786472 F852008:AK852008 KC852008:LG852008 TY852008:VC852008 ADU852008:AEY852008 ANQ852008:AOU852008 AXM852008:AYQ852008 BHI852008:BIM852008 BRE852008:BSI852008 CBA852008:CCE852008 CKW852008:CMA852008 CUS852008:CVW852008 DEO852008:DFS852008 DOK852008:DPO852008 DYG852008:DZK852008 EIC852008:EJG852008 ERY852008:ETC852008 FBU852008:FCY852008 FLQ852008:FMU852008 FVM852008:FWQ852008 GFI852008:GGM852008 GPE852008:GQI852008 GZA852008:HAE852008 HIW852008:HKA852008 HSS852008:HTW852008 ICO852008:IDS852008 IMK852008:INO852008 IWG852008:IXK852008 JGC852008:JHG852008 JPY852008:JRC852008 JZU852008:KAY852008 KJQ852008:KKU852008 KTM852008:KUQ852008 LDI852008:LEM852008 LNE852008:LOI852008 LXA852008:LYE852008 MGW852008:MIA852008 MQS852008:MRW852008 NAO852008:NBS852008 NKK852008:NLO852008 NUG852008:NVK852008 OEC852008:OFG852008 ONY852008:OPC852008 OXU852008:OYY852008 PHQ852008:PIU852008 PRM852008:PSQ852008 QBI852008:QCM852008 QLE852008:QMI852008 QVA852008:QWE852008 REW852008:RGA852008 ROS852008:RPW852008 RYO852008:RZS852008 SIK852008:SJO852008 SSG852008:STK852008 TCC852008:TDG852008 TLY852008:TNC852008 TVU852008:TWY852008 UFQ852008:UGU852008 UPM852008:UQQ852008 UZI852008:VAM852008 VJE852008:VKI852008 VTA852008:VUE852008 WCW852008:WEA852008 WMS852008:WNW852008 WWO852008:WXS852008 F917544:AK917544 KC917544:LG917544 TY917544:VC917544 ADU917544:AEY917544 ANQ917544:AOU917544 AXM917544:AYQ917544 BHI917544:BIM917544 BRE917544:BSI917544 CBA917544:CCE917544 CKW917544:CMA917544 CUS917544:CVW917544 DEO917544:DFS917544 DOK917544:DPO917544 DYG917544:DZK917544 EIC917544:EJG917544 ERY917544:ETC917544 FBU917544:FCY917544 FLQ917544:FMU917544 FVM917544:FWQ917544 GFI917544:GGM917544 GPE917544:GQI917544 GZA917544:HAE917544 HIW917544:HKA917544 HSS917544:HTW917544 ICO917544:IDS917544 IMK917544:INO917544 IWG917544:IXK917544 JGC917544:JHG917544 JPY917544:JRC917544 JZU917544:KAY917544 KJQ917544:KKU917544 KTM917544:KUQ917544 LDI917544:LEM917544 LNE917544:LOI917544 LXA917544:LYE917544 MGW917544:MIA917544 MQS917544:MRW917544 NAO917544:NBS917544 NKK917544:NLO917544 NUG917544:NVK917544 OEC917544:OFG917544 ONY917544:OPC917544 OXU917544:OYY917544 PHQ917544:PIU917544 PRM917544:PSQ917544 QBI917544:QCM917544 QLE917544:QMI917544 QVA917544:QWE917544 REW917544:RGA917544 ROS917544:RPW917544 RYO917544:RZS917544 SIK917544:SJO917544 SSG917544:STK917544 TCC917544:TDG917544 TLY917544:TNC917544 TVU917544:TWY917544 UFQ917544:UGU917544 UPM917544:UQQ917544 UZI917544:VAM917544 VJE917544:VKI917544 VTA917544:VUE917544 WCW917544:WEA917544 WMS917544:WNW917544 WWO917544:WXS917544 F983080:AK983080 KC983080:LG983080 TY983080:VC983080 ADU983080:AEY983080 ANQ983080:AOU983080 AXM983080:AYQ983080 BHI983080:BIM983080 BRE983080:BSI983080 CBA983080:CCE983080 CKW983080:CMA983080 CUS983080:CVW983080 DEO983080:DFS983080 DOK983080:DPO983080 DYG983080:DZK983080 EIC983080:EJG983080 ERY983080:ETC983080 FBU983080:FCY983080 FLQ983080:FMU983080 FVM983080:FWQ983080 GFI983080:GGM983080 GPE983080:GQI983080 GZA983080:HAE983080 HIW983080:HKA983080 HSS983080:HTW983080 ICO983080:IDS983080 IMK983080:INO983080 IWG983080:IXK983080 JGC983080:JHG983080 JPY983080:JRC983080 JZU983080:KAY983080 KJQ983080:KKU983080 KTM983080:KUQ983080 LDI983080:LEM983080 LNE983080:LOI983080 LXA983080:LYE983080 MGW983080:MIA983080 MQS983080:MRW983080 NAO983080:NBS983080 NKK983080:NLO983080 NUG983080:NVK983080 OEC983080:OFG983080 ONY983080:OPC983080 OXU983080:OYY983080 PHQ983080:PIU983080 PRM983080:PSQ983080 QBI983080:QCM983080 QLE983080:QMI983080 QVA983080:QWE983080 REW983080:RGA983080 ROS983080:RPW983080 RYO983080:RZS983080 SIK983080:SJO983080 SSG983080:STK983080 TCC983080:TDG983080 TLY983080:TNC983080 TVU983080:TWY983080 UFQ983080:UGU983080 UPM983080:UQQ983080 UZI983080:VAM983080 VJE983080:VKI983080 VTA983080:VUE983080 WCW983080:WEA983080 WMS983080:WNW983080 G33:AK33">
      <formula1>"○,無"</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62"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E107"/>
  <sheetViews>
    <sheetView view="pageBreakPreview" zoomScale="55" zoomScaleNormal="75" zoomScaleSheetLayoutView="55" workbookViewId="0">
      <selection activeCell="BG1" sqref="BG1"/>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40" t="s">
        <v>0</v>
      </c>
      <c r="B1" s="441"/>
      <c r="C1" s="441"/>
      <c r="D1" s="441"/>
      <c r="E1" s="442"/>
      <c r="F1" s="1"/>
      <c r="G1" s="2"/>
      <c r="H1" s="2"/>
      <c r="I1" s="2"/>
      <c r="J1" s="3"/>
      <c r="L1" s="5"/>
      <c r="AJ1" s="6"/>
      <c r="AK1" s="6"/>
      <c r="AO1" s="443" t="s">
        <v>1</v>
      </c>
      <c r="AP1" s="443"/>
      <c r="AQ1" s="59"/>
      <c r="AU1" s="133" t="s">
        <v>117</v>
      </c>
      <c r="AV1" s="437" t="s">
        <v>118</v>
      </c>
      <c r="AW1" s="412">
        <f>【12月】月集計表!AW1</f>
        <v>0</v>
      </c>
    </row>
    <row r="2" spans="1:83" ht="24" customHeight="1" thickBot="1">
      <c r="A2" s="7"/>
      <c r="B2" s="7"/>
      <c r="C2" s="7"/>
      <c r="D2" s="7"/>
      <c r="E2" s="7"/>
      <c r="G2" s="8"/>
      <c r="I2" s="9"/>
      <c r="J2" s="9"/>
      <c r="K2" s="9"/>
      <c r="L2" s="9"/>
      <c r="M2" s="9"/>
      <c r="N2" s="9"/>
      <c r="O2" s="9"/>
      <c r="P2" s="9"/>
      <c r="Q2" s="9"/>
      <c r="R2" s="9"/>
      <c r="W2" s="10"/>
      <c r="X2" s="10"/>
      <c r="AJ2" s="11"/>
      <c r="AK2" s="11"/>
      <c r="AO2" s="444"/>
      <c r="AP2" s="444"/>
      <c r="AQ2" s="60"/>
      <c r="AV2" s="437"/>
      <c r="AW2" s="413"/>
    </row>
    <row r="3" spans="1:83" ht="24" customHeight="1">
      <c r="A3" s="445">
        <v>44957</v>
      </c>
      <c r="B3" s="445"/>
      <c r="C3" s="445"/>
      <c r="D3" s="445"/>
      <c r="E3" s="445"/>
      <c r="F3" s="445"/>
      <c r="G3" s="445"/>
      <c r="H3" s="446" t="s">
        <v>199</v>
      </c>
      <c r="I3" s="446"/>
      <c r="J3" s="446"/>
      <c r="K3" s="446"/>
      <c r="L3" s="446"/>
      <c r="M3" s="446"/>
      <c r="N3" s="446"/>
      <c r="O3" s="446"/>
      <c r="P3" s="446"/>
      <c r="Q3" s="446"/>
      <c r="R3" s="446"/>
      <c r="S3" s="446"/>
      <c r="T3" s="446"/>
      <c r="U3" s="446"/>
      <c r="V3" s="446"/>
      <c r="W3" s="446"/>
      <c r="X3" s="446"/>
      <c r="Y3" s="446"/>
      <c r="Z3" s="446"/>
      <c r="AJ3" s="11"/>
      <c r="AK3" s="11"/>
      <c r="AO3" s="444"/>
      <c r="AP3" s="444"/>
      <c r="AQ3" s="60"/>
      <c r="AS3" s="414">
        <f>A3</f>
        <v>44957</v>
      </c>
      <c r="AT3" s="415"/>
      <c r="AU3" s="415"/>
      <c r="AV3" s="415"/>
      <c r="AW3" s="416" t="s">
        <v>200</v>
      </c>
      <c r="AX3" s="416"/>
      <c r="AY3" s="416"/>
      <c r="AZ3" s="416"/>
      <c r="BA3" s="416"/>
      <c r="BB3" s="416"/>
      <c r="BC3" s="137"/>
      <c r="BD3" s="138" t="s">
        <v>2</v>
      </c>
      <c r="BE3" s="438" t="str">
        <f>IF(AE5="","",AE5)</f>
        <v/>
      </c>
      <c r="BF3" s="439"/>
    </row>
    <row r="4" spans="1:83" ht="8.1" customHeight="1">
      <c r="A4" s="445"/>
      <c r="B4" s="445"/>
      <c r="C4" s="445"/>
      <c r="D4" s="445"/>
      <c r="E4" s="445"/>
      <c r="F4" s="445"/>
      <c r="G4" s="445"/>
      <c r="H4" s="446"/>
      <c r="I4" s="446"/>
      <c r="J4" s="446"/>
      <c r="K4" s="446"/>
      <c r="L4" s="446"/>
      <c r="M4" s="446"/>
      <c r="N4" s="446"/>
      <c r="O4" s="446"/>
      <c r="P4" s="446"/>
      <c r="Q4" s="446"/>
      <c r="R4" s="446"/>
      <c r="S4" s="446"/>
      <c r="T4" s="446"/>
      <c r="U4" s="446"/>
      <c r="V4" s="446"/>
      <c r="W4" s="446"/>
      <c r="X4" s="446"/>
      <c r="Y4" s="446"/>
      <c r="Z4" s="446"/>
      <c r="AJ4" s="11"/>
      <c r="AK4" s="11"/>
      <c r="AO4" s="61"/>
      <c r="AP4" s="61"/>
      <c r="AQ4" s="60"/>
      <c r="AS4" s="415"/>
      <c r="AT4" s="415"/>
      <c r="AU4" s="415"/>
      <c r="AV4" s="415"/>
      <c r="AW4" s="416"/>
      <c r="AX4" s="416"/>
      <c r="AY4" s="416"/>
      <c r="AZ4" s="416"/>
      <c r="BA4" s="416"/>
      <c r="BB4" s="416"/>
      <c r="BC4" s="137"/>
      <c r="BD4" s="88"/>
    </row>
    <row r="5" spans="1:83" ht="24" customHeight="1">
      <c r="A5" s="445"/>
      <c r="B5" s="445"/>
      <c r="C5" s="445"/>
      <c r="D5" s="445"/>
      <c r="E5" s="445"/>
      <c r="F5" s="445"/>
      <c r="G5" s="445"/>
      <c r="H5" s="446"/>
      <c r="I5" s="446"/>
      <c r="J5" s="446"/>
      <c r="K5" s="446"/>
      <c r="L5" s="446"/>
      <c r="M5" s="446"/>
      <c r="N5" s="446"/>
      <c r="O5" s="446"/>
      <c r="P5" s="446"/>
      <c r="Q5" s="446"/>
      <c r="R5" s="446"/>
      <c r="S5" s="446"/>
      <c r="T5" s="446"/>
      <c r="U5" s="446"/>
      <c r="V5" s="446"/>
      <c r="W5" s="446"/>
      <c r="X5" s="446"/>
      <c r="Y5" s="446"/>
      <c r="Z5" s="446"/>
      <c r="AB5" s="447" t="s">
        <v>2</v>
      </c>
      <c r="AC5" s="447"/>
      <c r="AD5" s="447"/>
      <c r="AE5" s="536"/>
      <c r="AF5" s="536"/>
      <c r="AG5" s="536"/>
      <c r="AH5" s="536"/>
      <c r="AI5" s="536"/>
      <c r="AJ5" s="536"/>
      <c r="AK5" s="536"/>
      <c r="AL5" s="138" t="s">
        <v>3</v>
      </c>
      <c r="AM5" s="451"/>
      <c r="AN5" s="452"/>
      <c r="AO5" s="452"/>
      <c r="AP5" s="452"/>
      <c r="AQ5" s="453"/>
      <c r="AS5" s="415"/>
      <c r="AT5" s="415"/>
      <c r="AU5" s="415"/>
      <c r="AV5" s="415"/>
      <c r="AW5" s="416"/>
      <c r="AX5" s="416"/>
      <c r="AY5" s="416"/>
      <c r="AZ5" s="416"/>
      <c r="BA5" s="416"/>
      <c r="BB5" s="416"/>
      <c r="BC5" s="137"/>
      <c r="BD5" s="138" t="s">
        <v>119</v>
      </c>
      <c r="BE5" s="438" t="str">
        <f>IF(AM5="","",AM5)</f>
        <v/>
      </c>
      <c r="BF5" s="439"/>
    </row>
    <row r="6" spans="1:83" ht="8.1" customHeight="1" thickBot="1">
      <c r="N6" s="8"/>
      <c r="O6" s="8"/>
      <c r="P6" s="8"/>
      <c r="Q6" s="8"/>
      <c r="R6" s="8"/>
      <c r="S6" s="8"/>
      <c r="T6" s="8"/>
      <c r="U6" s="8"/>
      <c r="V6" s="8"/>
      <c r="W6" s="8"/>
      <c r="X6" s="8"/>
      <c r="Y6" s="8"/>
      <c r="Z6" s="8"/>
      <c r="AA6" s="8"/>
      <c r="AB6" s="8"/>
      <c r="AC6" s="8"/>
      <c r="AJ6" s="8"/>
      <c r="AK6" s="8"/>
      <c r="AN6" s="8"/>
    </row>
    <row r="7" spans="1:83" ht="15.75" customHeight="1">
      <c r="A7" s="454" t="s">
        <v>4</v>
      </c>
      <c r="B7" s="455"/>
      <c r="C7" s="433" t="s">
        <v>5</v>
      </c>
      <c r="D7" s="433" t="s">
        <v>6</v>
      </c>
      <c r="E7" s="459" t="s">
        <v>111</v>
      </c>
      <c r="F7" s="459" t="s">
        <v>7</v>
      </c>
      <c r="G7" s="429">
        <f t="shared" ref="G7:AK7" si="0">G36</f>
        <v>44927</v>
      </c>
      <c r="H7" s="429">
        <f t="shared" si="0"/>
        <v>44928</v>
      </c>
      <c r="I7" s="429">
        <f t="shared" si="0"/>
        <v>44929</v>
      </c>
      <c r="J7" s="429">
        <f t="shared" si="0"/>
        <v>44930</v>
      </c>
      <c r="K7" s="429">
        <f t="shared" si="0"/>
        <v>44931</v>
      </c>
      <c r="L7" s="429">
        <f t="shared" si="0"/>
        <v>44932</v>
      </c>
      <c r="M7" s="429">
        <f t="shared" si="0"/>
        <v>44933</v>
      </c>
      <c r="N7" s="429">
        <f t="shared" si="0"/>
        <v>44934</v>
      </c>
      <c r="O7" s="429">
        <f t="shared" si="0"/>
        <v>44935</v>
      </c>
      <c r="P7" s="429">
        <f t="shared" si="0"/>
        <v>44936</v>
      </c>
      <c r="Q7" s="429">
        <f t="shared" si="0"/>
        <v>44937</v>
      </c>
      <c r="R7" s="429">
        <f t="shared" si="0"/>
        <v>44938</v>
      </c>
      <c r="S7" s="429">
        <f t="shared" si="0"/>
        <v>44939</v>
      </c>
      <c r="T7" s="429">
        <f t="shared" si="0"/>
        <v>44940</v>
      </c>
      <c r="U7" s="429">
        <f t="shared" si="0"/>
        <v>44941</v>
      </c>
      <c r="V7" s="429">
        <f t="shared" si="0"/>
        <v>44942</v>
      </c>
      <c r="W7" s="429">
        <f t="shared" si="0"/>
        <v>44943</v>
      </c>
      <c r="X7" s="429">
        <f t="shared" si="0"/>
        <v>44944</v>
      </c>
      <c r="Y7" s="429">
        <f t="shared" si="0"/>
        <v>44945</v>
      </c>
      <c r="Z7" s="429">
        <f t="shared" si="0"/>
        <v>44946</v>
      </c>
      <c r="AA7" s="429">
        <f t="shared" si="0"/>
        <v>44947</v>
      </c>
      <c r="AB7" s="429">
        <f t="shared" si="0"/>
        <v>44948</v>
      </c>
      <c r="AC7" s="429">
        <f t="shared" si="0"/>
        <v>44949</v>
      </c>
      <c r="AD7" s="429">
        <f t="shared" si="0"/>
        <v>44950</v>
      </c>
      <c r="AE7" s="429">
        <f t="shared" si="0"/>
        <v>44951</v>
      </c>
      <c r="AF7" s="429">
        <f t="shared" si="0"/>
        <v>44952</v>
      </c>
      <c r="AG7" s="429">
        <f t="shared" si="0"/>
        <v>44953</v>
      </c>
      <c r="AH7" s="429">
        <f t="shared" si="0"/>
        <v>44954</v>
      </c>
      <c r="AI7" s="429">
        <f t="shared" si="0"/>
        <v>44955</v>
      </c>
      <c r="AJ7" s="467">
        <f t="shared" si="0"/>
        <v>44956</v>
      </c>
      <c r="AK7" s="467">
        <f t="shared" si="0"/>
        <v>44957</v>
      </c>
      <c r="AL7" s="462" t="s">
        <v>8</v>
      </c>
      <c r="AM7" s="462" t="s">
        <v>9</v>
      </c>
      <c r="AN7" s="462" t="s">
        <v>10</v>
      </c>
      <c r="AO7" s="462" t="s">
        <v>11</v>
      </c>
      <c r="AP7" s="13"/>
      <c r="AQ7" s="13"/>
      <c r="AR7" s="431"/>
      <c r="AS7" s="433" t="s">
        <v>138</v>
      </c>
      <c r="AT7" s="433" t="s">
        <v>120</v>
      </c>
      <c r="AU7" s="435" t="s">
        <v>121</v>
      </c>
      <c r="AV7" s="428" t="s">
        <v>122</v>
      </c>
      <c r="AW7" s="427" t="s">
        <v>123</v>
      </c>
      <c r="AX7" s="428" t="s">
        <v>124</v>
      </c>
      <c r="AY7" s="427" t="s">
        <v>125</v>
      </c>
      <c r="AZ7" s="428" t="s">
        <v>126</v>
      </c>
      <c r="BA7" s="427" t="s">
        <v>127</v>
      </c>
      <c r="BB7" s="417" t="s">
        <v>128</v>
      </c>
      <c r="BC7" s="419" t="s">
        <v>129</v>
      </c>
      <c r="BD7" s="421" t="s">
        <v>130</v>
      </c>
      <c r="BE7" s="423" t="s">
        <v>131</v>
      </c>
      <c r="BF7" s="425" t="s">
        <v>132</v>
      </c>
    </row>
    <row r="8" spans="1:83" ht="15.75" customHeight="1" thickBot="1">
      <c r="A8" s="456"/>
      <c r="B8" s="457"/>
      <c r="C8" s="458"/>
      <c r="D8" s="458"/>
      <c r="E8" s="460"/>
      <c r="F8" s="460"/>
      <c r="G8" s="430" t="s">
        <v>12</v>
      </c>
      <c r="H8" s="430" t="s">
        <v>13</v>
      </c>
      <c r="I8" s="430" t="s">
        <v>14</v>
      </c>
      <c r="J8" s="430" t="s">
        <v>15</v>
      </c>
      <c r="K8" s="430" t="s">
        <v>16</v>
      </c>
      <c r="L8" s="430" t="s">
        <v>17</v>
      </c>
      <c r="M8" s="430" t="s">
        <v>18</v>
      </c>
      <c r="N8" s="430" t="s">
        <v>19</v>
      </c>
      <c r="O8" s="430" t="s">
        <v>20</v>
      </c>
      <c r="P8" s="430" t="s">
        <v>21</v>
      </c>
      <c r="Q8" s="430" t="s">
        <v>22</v>
      </c>
      <c r="R8" s="430" t="s">
        <v>23</v>
      </c>
      <c r="S8" s="430" t="s">
        <v>24</v>
      </c>
      <c r="T8" s="430" t="s">
        <v>25</v>
      </c>
      <c r="U8" s="430" t="s">
        <v>26</v>
      </c>
      <c r="V8" s="430" t="s">
        <v>27</v>
      </c>
      <c r="W8" s="430">
        <v>0</v>
      </c>
      <c r="X8" s="430">
        <v>0</v>
      </c>
      <c r="Y8" s="430">
        <v>0</v>
      </c>
      <c r="Z8" s="430">
        <v>0</v>
      </c>
      <c r="AA8" s="430">
        <v>0</v>
      </c>
      <c r="AB8" s="430">
        <v>0</v>
      </c>
      <c r="AC8" s="430">
        <v>0</v>
      </c>
      <c r="AD8" s="430">
        <v>0</v>
      </c>
      <c r="AE8" s="430">
        <v>0</v>
      </c>
      <c r="AF8" s="430">
        <v>0</v>
      </c>
      <c r="AG8" s="430">
        <v>0</v>
      </c>
      <c r="AH8" s="430">
        <v>0</v>
      </c>
      <c r="AI8" s="430">
        <v>0</v>
      </c>
      <c r="AJ8" s="468">
        <v>0</v>
      </c>
      <c r="AK8" s="468">
        <v>0</v>
      </c>
      <c r="AL8" s="463"/>
      <c r="AM8" s="463"/>
      <c r="AN8" s="463"/>
      <c r="AO8" s="463"/>
      <c r="AP8" s="13"/>
      <c r="AQ8" s="13"/>
      <c r="AR8" s="432"/>
      <c r="AS8" s="434"/>
      <c r="AT8" s="434"/>
      <c r="AU8" s="436"/>
      <c r="AV8" s="418"/>
      <c r="AW8" s="422"/>
      <c r="AX8" s="418"/>
      <c r="AY8" s="422"/>
      <c r="AZ8" s="418"/>
      <c r="BA8" s="422"/>
      <c r="BB8" s="418"/>
      <c r="BC8" s="420"/>
      <c r="BD8" s="422"/>
      <c r="BE8" s="424"/>
      <c r="BF8" s="426"/>
      <c r="CA8" s="533" t="s">
        <v>112</v>
      </c>
      <c r="CB8" s="510" t="s">
        <v>113</v>
      </c>
      <c r="CC8" s="510" t="s">
        <v>114</v>
      </c>
      <c r="CD8" s="510" t="s">
        <v>115</v>
      </c>
      <c r="CE8" s="510" t="s">
        <v>116</v>
      </c>
    </row>
    <row r="9" spans="1:83" ht="15.75" customHeight="1">
      <c r="A9" s="456"/>
      <c r="B9" s="457"/>
      <c r="C9" s="458"/>
      <c r="D9" s="458"/>
      <c r="E9" s="460"/>
      <c r="F9" s="460"/>
      <c r="G9" s="430">
        <v>42380</v>
      </c>
      <c r="H9" s="430">
        <v>42411</v>
      </c>
      <c r="I9" s="430">
        <v>42449</v>
      </c>
      <c r="J9" s="430">
        <v>42450</v>
      </c>
      <c r="K9" s="430">
        <v>42489</v>
      </c>
      <c r="L9" s="430">
        <v>42493</v>
      </c>
      <c r="M9" s="430">
        <v>42494</v>
      </c>
      <c r="N9" s="430">
        <v>42495</v>
      </c>
      <c r="O9" s="430">
        <v>42569</v>
      </c>
      <c r="P9" s="430">
        <v>42593</v>
      </c>
      <c r="Q9" s="430">
        <v>42632</v>
      </c>
      <c r="R9" s="430">
        <v>42635</v>
      </c>
      <c r="S9" s="430">
        <v>42653</v>
      </c>
      <c r="T9" s="430">
        <v>42677</v>
      </c>
      <c r="U9" s="430">
        <v>42697</v>
      </c>
      <c r="V9" s="430">
        <v>42727</v>
      </c>
      <c r="W9" s="430">
        <v>0</v>
      </c>
      <c r="X9" s="430">
        <v>0</v>
      </c>
      <c r="Y9" s="430">
        <v>0</v>
      </c>
      <c r="Z9" s="430">
        <v>0</v>
      </c>
      <c r="AA9" s="430">
        <v>0</v>
      </c>
      <c r="AB9" s="430">
        <v>0</v>
      </c>
      <c r="AC9" s="430">
        <v>0</v>
      </c>
      <c r="AD9" s="430">
        <v>0</v>
      </c>
      <c r="AE9" s="430">
        <v>0</v>
      </c>
      <c r="AF9" s="430">
        <v>0</v>
      </c>
      <c r="AG9" s="430">
        <v>0</v>
      </c>
      <c r="AH9" s="430">
        <v>0</v>
      </c>
      <c r="AI9" s="430">
        <v>0</v>
      </c>
      <c r="AJ9" s="468">
        <v>0</v>
      </c>
      <c r="AK9" s="468">
        <v>0</v>
      </c>
      <c r="AL9" s="463"/>
      <c r="AM9" s="463"/>
      <c r="AN9" s="463"/>
      <c r="AO9" s="463"/>
      <c r="AP9" s="14"/>
      <c r="AQ9" s="13"/>
      <c r="AR9" s="400" t="s">
        <v>133</v>
      </c>
      <c r="AS9" s="352" t="str">
        <f>IFERROR(INDEX($B$11:$F$31,MATCH("TR",$B$11:$B$31,0),2),"")</f>
        <v/>
      </c>
      <c r="AT9" s="403"/>
      <c r="AU9" s="405" t="str">
        <f>IFERROR(INDEX($B$11:$F$31,MATCH("TR",$B$11:$B$31,0),5),"")</f>
        <v/>
      </c>
      <c r="AV9" s="384"/>
      <c r="AW9" s="380">
        <f>IF(90000&lt;=AV9,90000,AV9)</f>
        <v>0</v>
      </c>
      <c r="AX9" s="381"/>
      <c r="AY9" s="382"/>
      <c r="AZ9" s="384"/>
      <c r="BA9" s="380">
        <f>IF(20000&lt;=AZ9,20000,AZ9)</f>
        <v>0</v>
      </c>
      <c r="BB9" s="384"/>
      <c r="BC9" s="410"/>
      <c r="BD9" s="382"/>
      <c r="BE9" s="411"/>
      <c r="BF9" s="377"/>
      <c r="BH9" s="354" t="s">
        <v>43</v>
      </c>
      <c r="BI9" s="355"/>
      <c r="BJ9" s="113">
        <f>IF(AW1&lt;&gt;"",AW1,BH13)</f>
        <v>0</v>
      </c>
      <c r="BK9" s="114"/>
      <c r="BL9" s="114"/>
      <c r="BM9" s="114"/>
      <c r="BN9" s="114"/>
      <c r="BO9" s="114"/>
      <c r="BP9" s="114"/>
      <c r="BQ9" s="114"/>
      <c r="BR9" s="114"/>
      <c r="BS9" s="114"/>
      <c r="BT9" s="114"/>
      <c r="BU9" s="114"/>
      <c r="BV9" s="114"/>
      <c r="BW9" s="114"/>
      <c r="BX9" s="114"/>
      <c r="BY9" s="114"/>
      <c r="BZ9" s="114"/>
      <c r="CA9" s="533"/>
      <c r="CB9" s="510"/>
      <c r="CC9" s="510"/>
      <c r="CD9" s="510"/>
      <c r="CE9" s="510"/>
    </row>
    <row r="10" spans="1:83" ht="15.75" customHeight="1" thickBot="1">
      <c r="A10" s="456"/>
      <c r="B10" s="457"/>
      <c r="C10" s="434"/>
      <c r="D10" s="434"/>
      <c r="E10" s="461"/>
      <c r="F10" s="461"/>
      <c r="G10" s="430">
        <v>0</v>
      </c>
      <c r="H10" s="430">
        <v>0</v>
      </c>
      <c r="I10" s="430">
        <v>0</v>
      </c>
      <c r="J10" s="430">
        <v>0</v>
      </c>
      <c r="K10" s="430">
        <v>0</v>
      </c>
      <c r="L10" s="430">
        <v>0</v>
      </c>
      <c r="M10" s="430">
        <v>0</v>
      </c>
      <c r="N10" s="430">
        <v>0</v>
      </c>
      <c r="O10" s="430">
        <v>0</v>
      </c>
      <c r="P10" s="430">
        <v>0</v>
      </c>
      <c r="Q10" s="430">
        <v>0</v>
      </c>
      <c r="R10" s="430">
        <v>0</v>
      </c>
      <c r="S10" s="430">
        <v>0</v>
      </c>
      <c r="T10" s="430">
        <v>0</v>
      </c>
      <c r="U10" s="430">
        <v>0</v>
      </c>
      <c r="V10" s="430">
        <v>0</v>
      </c>
      <c r="W10" s="430">
        <v>0</v>
      </c>
      <c r="X10" s="430">
        <v>0</v>
      </c>
      <c r="Y10" s="430">
        <v>0</v>
      </c>
      <c r="Z10" s="430">
        <v>0</v>
      </c>
      <c r="AA10" s="430">
        <v>0</v>
      </c>
      <c r="AB10" s="430">
        <v>0</v>
      </c>
      <c r="AC10" s="430">
        <v>0</v>
      </c>
      <c r="AD10" s="430">
        <v>0</v>
      </c>
      <c r="AE10" s="430">
        <v>0</v>
      </c>
      <c r="AF10" s="430">
        <v>0</v>
      </c>
      <c r="AG10" s="430">
        <v>0</v>
      </c>
      <c r="AH10" s="430">
        <v>0</v>
      </c>
      <c r="AI10" s="430">
        <v>0</v>
      </c>
      <c r="AJ10" s="468">
        <v>0</v>
      </c>
      <c r="AK10" s="468">
        <v>0</v>
      </c>
      <c r="AL10" s="463"/>
      <c r="AM10" s="463"/>
      <c r="AN10" s="537"/>
      <c r="AO10" s="537"/>
      <c r="AP10" s="14"/>
      <c r="AQ10" s="13"/>
      <c r="AR10" s="401"/>
      <c r="AS10" s="353"/>
      <c r="AT10" s="404"/>
      <c r="AU10" s="535"/>
      <c r="AV10" s="351"/>
      <c r="AW10" s="339"/>
      <c r="AX10" s="341"/>
      <c r="AY10" s="343"/>
      <c r="AZ10" s="337"/>
      <c r="BA10" s="339"/>
      <c r="BB10" s="337"/>
      <c r="BC10" s="407"/>
      <c r="BD10" s="343"/>
      <c r="BE10" s="346"/>
      <c r="BF10" s="307"/>
      <c r="BH10" s="114"/>
      <c r="BI10" s="114"/>
      <c r="BJ10" s="114"/>
      <c r="BK10" s="114"/>
      <c r="BL10" s="114"/>
      <c r="BM10" s="114"/>
      <c r="BN10" s="114"/>
      <c r="BO10" s="114"/>
      <c r="BP10" s="114"/>
      <c r="BQ10" s="114"/>
      <c r="BR10" s="114"/>
      <c r="BS10" s="114"/>
      <c r="BT10" s="114"/>
      <c r="BU10" s="114"/>
      <c r="BV10" s="114"/>
      <c r="BW10" s="114"/>
      <c r="BX10" s="114"/>
      <c r="BY10" s="114"/>
      <c r="BZ10" s="114"/>
      <c r="CA10" s="533"/>
      <c r="CB10" s="510"/>
      <c r="CC10" s="510"/>
      <c r="CD10" s="510"/>
      <c r="CE10" s="510"/>
    </row>
    <row r="11" spans="1:83" ht="15.75" customHeight="1">
      <c r="A11" s="464" t="s">
        <v>28</v>
      </c>
      <c r="B11" s="144"/>
      <c r="C11" s="15">
        <v>1</v>
      </c>
      <c r="D11" s="62"/>
      <c r="E11" s="147"/>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401"/>
      <c r="AS11" s="331" t="str">
        <f ca="1">IF(AS9="","",IFERROR(INDEX(INDIRECT("$B$" &amp; AS9+11 &amp;  ":$F$31"),MATCH("TR",INDIRECT("$B$" &amp; AS9+11 &amp; ":$B$31"),0),2),""))</f>
        <v/>
      </c>
      <c r="AT11" s="333"/>
      <c r="AU11" s="378" t="str">
        <f ca="1">IF(AS9="","",IFERROR(INDEX(INDIRECT("$B$" &amp; AS9+11 &amp;  ":$F$31"),MATCH("TR",INDIRECT("$B$" &amp; AS9+11 &amp; ":$B$31"),0),5),""))</f>
        <v/>
      </c>
      <c r="AV11" s="337"/>
      <c r="AW11" s="339">
        <f>IF(90000&lt;=AV11,90000,AV11)</f>
        <v>0</v>
      </c>
      <c r="AX11" s="341"/>
      <c r="AY11" s="343"/>
      <c r="AZ11" s="337"/>
      <c r="BA11" s="339">
        <f>IF(20000&lt;=AZ11,20000,AZ11)</f>
        <v>0</v>
      </c>
      <c r="BB11" s="337"/>
      <c r="BC11" s="407"/>
      <c r="BD11" s="343"/>
      <c r="BE11" s="346"/>
      <c r="BF11" s="307"/>
      <c r="BH11" s="356" t="s">
        <v>45</v>
      </c>
      <c r="BI11" s="356"/>
      <c r="BJ11" s="356"/>
      <c r="BK11" s="356"/>
      <c r="BL11" s="128" t="s">
        <v>46</v>
      </c>
      <c r="BM11" s="128" t="s">
        <v>47</v>
      </c>
      <c r="BN11" s="116" t="s">
        <v>48</v>
      </c>
      <c r="BO11" s="119"/>
      <c r="BP11" s="119"/>
      <c r="BQ11" s="119"/>
      <c r="BR11" s="119"/>
      <c r="BS11" s="119"/>
      <c r="BT11" s="119"/>
      <c r="BU11" s="119"/>
      <c r="BV11" s="119"/>
      <c r="BW11" s="119"/>
      <c r="BX11" s="119"/>
      <c r="BY11" s="119"/>
      <c r="BZ11" s="119"/>
      <c r="CA11" s="125" t="str">
        <f t="shared" ref="CA11:CA30" si="5">B11&amp;E11&amp;F11</f>
        <v/>
      </c>
      <c r="CB11" s="123">
        <f t="shared" ref="CB11:CB30" si="6">AN11</f>
        <v>0</v>
      </c>
      <c r="CC11" s="123">
        <f t="shared" ref="CC11:CC30" si="7">AO11</f>
        <v>0</v>
      </c>
      <c r="CD11" s="80">
        <f>IF(ISERROR(VLOOKUP($CA11,【12月】月集計表!$CA:$CC,2,FALSE))=TRUE,0,VLOOKUP($CA11,【12月】月集計表!$CA:$CC,2,FALSE))</f>
        <v>0</v>
      </c>
      <c r="CE11" s="80">
        <f>IF(ISERROR(VLOOKUP($CA11,【12月】月集計表!$CA:$CC,3,FALSE))=TRUE,0,VLOOKUP($CA11,【12月】月集計表!$CA:$CC,3,FALSE))</f>
        <v>0</v>
      </c>
    </row>
    <row r="12" spans="1:83" ht="16.5" customHeight="1">
      <c r="A12" s="465"/>
      <c r="B12" s="145"/>
      <c r="C12" s="20">
        <v>2</v>
      </c>
      <c r="D12" s="24"/>
      <c r="E12" s="148"/>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1"/>
        <v>0</v>
      </c>
      <c r="AM12" s="23">
        <f t="shared" si="2"/>
        <v>0</v>
      </c>
      <c r="AN12" s="23">
        <f t="shared" si="3"/>
        <v>0</v>
      </c>
      <c r="AO12" s="23">
        <f t="shared" si="4"/>
        <v>0</v>
      </c>
      <c r="AP12" s="14"/>
      <c r="AQ12" s="13"/>
      <c r="AR12" s="401"/>
      <c r="AS12" s="331"/>
      <c r="AT12" s="349"/>
      <c r="AU12" s="379"/>
      <c r="AV12" s="351"/>
      <c r="AW12" s="339"/>
      <c r="AX12" s="341"/>
      <c r="AY12" s="343"/>
      <c r="AZ12" s="337"/>
      <c r="BA12" s="339"/>
      <c r="BB12" s="337"/>
      <c r="BC12" s="407"/>
      <c r="BD12" s="343"/>
      <c r="BE12" s="346"/>
      <c r="BF12" s="307"/>
      <c r="BH12" s="126">
        <v>1</v>
      </c>
      <c r="BI12" s="127" t="s">
        <v>49</v>
      </c>
      <c r="BJ12" s="127"/>
      <c r="BK12" s="116"/>
      <c r="BL12" s="128">
        <v>1.05</v>
      </c>
      <c r="BM12" s="356">
        <f>IF(BJ9="新規・5年利用無",BL13,IF(BJ9&lt;BH15,BL15,IF(AND(BJ9&gt;=BH14,BJ9&lt;BJ14),BL14,IF(AND(BJ9&gt;=BH13,BJ9&lt;BJ13),BL13,IF(BJ9=BH12,BL12,"")))))</f>
        <v>0.9</v>
      </c>
      <c r="BN12" s="357">
        <f>IF(AW1&lt;&gt;"",BM12*90000,"")</f>
        <v>81000</v>
      </c>
      <c r="BO12" s="120"/>
      <c r="BP12" s="120"/>
      <c r="BQ12" s="120"/>
      <c r="BR12" s="120"/>
      <c r="BS12" s="120"/>
      <c r="BT12" s="120"/>
      <c r="BU12" s="120"/>
      <c r="BV12" s="120"/>
      <c r="BW12" s="120"/>
      <c r="BX12" s="120"/>
      <c r="BY12" s="120"/>
      <c r="BZ12" s="120"/>
      <c r="CA12" s="78" t="str">
        <f t="shared" si="5"/>
        <v/>
      </c>
      <c r="CB12" s="79">
        <f t="shared" si="6"/>
        <v>0</v>
      </c>
      <c r="CC12" s="79">
        <f t="shared" si="7"/>
        <v>0</v>
      </c>
      <c r="CD12" s="77">
        <f>IF(ISERROR(VLOOKUP($CA12,【12月】月集計表!$CA:$CC,2,FALSE))=TRUE,0,VLOOKUP($CA12,【12月】月集計表!$CA:$CC,2,FALSE))</f>
        <v>0</v>
      </c>
      <c r="CE12" s="77">
        <f>IF(ISERROR(VLOOKUP($CA12,【12月】月集計表!$CA:$CC,3,FALSE))=TRUE,0,VLOOKUP($CA12,【12月】月集計表!$CA:$CC,3,FALSE))</f>
        <v>0</v>
      </c>
    </row>
    <row r="13" spans="1:83" ht="16.5" customHeight="1">
      <c r="A13" s="465"/>
      <c r="B13" s="145"/>
      <c r="C13" s="20">
        <v>3</v>
      </c>
      <c r="D13" s="24"/>
      <c r="E13" s="148"/>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1"/>
        <v>0</v>
      </c>
      <c r="AM13" s="23">
        <f t="shared" si="2"/>
        <v>0</v>
      </c>
      <c r="AN13" s="23">
        <f t="shared" si="3"/>
        <v>0</v>
      </c>
      <c r="AO13" s="23">
        <f t="shared" si="4"/>
        <v>0</v>
      </c>
      <c r="AR13" s="401"/>
      <c r="AS13" s="331" t="str">
        <f ca="1">IF(AS11="","",IFERROR(INDEX(INDIRECT("$B$" &amp; AS11+11 &amp;  ":$F$31"),MATCH("TR",INDIRECT("$B$" &amp; AS11+11 &amp; ":$B$31"),0),2),""))</f>
        <v/>
      </c>
      <c r="AT13" s="333"/>
      <c r="AU13" s="335" t="str">
        <f ca="1">IF(AS11="","",IFERROR(INDEX(INDIRECT("$B$" &amp; AS11+11 &amp;  ":$F$31"),MATCH("TR",INDIRECT("$B$" &amp; AS11+11 &amp; ":$B$31"),0),5),""))</f>
        <v/>
      </c>
      <c r="AV13" s="337"/>
      <c r="AW13" s="339">
        <f>IF(90000&lt;=AV13,90000,AV13)</f>
        <v>0</v>
      </c>
      <c r="AX13" s="341"/>
      <c r="AY13" s="343"/>
      <c r="AZ13" s="337"/>
      <c r="BA13" s="339">
        <f>IF(20000&lt;=AZ13,20000,AZ13)</f>
        <v>0</v>
      </c>
      <c r="BB13" s="337"/>
      <c r="BC13" s="407"/>
      <c r="BD13" s="343"/>
      <c r="BE13" s="346"/>
      <c r="BF13" s="307"/>
      <c r="BH13" s="126">
        <v>0.8</v>
      </c>
      <c r="BI13" s="127" t="s">
        <v>49</v>
      </c>
      <c r="BJ13" s="127">
        <v>1</v>
      </c>
      <c r="BK13" s="116" t="s">
        <v>50</v>
      </c>
      <c r="BL13" s="128">
        <v>1</v>
      </c>
      <c r="BM13" s="356"/>
      <c r="BN13" s="358"/>
      <c r="BO13" s="120"/>
      <c r="BP13" s="120"/>
      <c r="BQ13" s="120"/>
      <c r="BR13" s="120"/>
      <c r="BS13" s="120"/>
      <c r="BT13" s="120"/>
      <c r="BU13" s="120"/>
      <c r="BV13" s="120"/>
      <c r="BW13" s="120"/>
      <c r="BX13" s="120"/>
      <c r="BY13" s="120"/>
      <c r="BZ13" s="120"/>
      <c r="CA13" s="78" t="str">
        <f t="shared" si="5"/>
        <v/>
      </c>
      <c r="CB13" s="79">
        <f t="shared" si="6"/>
        <v>0</v>
      </c>
      <c r="CC13" s="79">
        <f t="shared" si="7"/>
        <v>0</v>
      </c>
      <c r="CD13" s="77">
        <f>IF(ISERROR(VLOOKUP($CA13,【12月】月集計表!$CA:$CC,2,FALSE))=TRUE,0,VLOOKUP($CA13,【12月】月集計表!$CA:$CC,2,FALSE))</f>
        <v>0</v>
      </c>
      <c r="CE13" s="77">
        <f>IF(ISERROR(VLOOKUP($CA13,【12月】月集計表!$CA:$CC,3,FALSE))=TRUE,0,VLOOKUP($CA13,【12月】月集計表!$CA:$CC,3,FALSE))</f>
        <v>0</v>
      </c>
    </row>
    <row r="14" spans="1:83" ht="16.5" customHeight="1">
      <c r="A14" s="465"/>
      <c r="B14" s="145"/>
      <c r="C14" s="20">
        <v>4</v>
      </c>
      <c r="D14" s="24"/>
      <c r="E14" s="148"/>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1"/>
        <v>0</v>
      </c>
      <c r="AM14" s="23">
        <f t="shared" si="2"/>
        <v>0</v>
      </c>
      <c r="AN14" s="23">
        <f t="shared" si="3"/>
        <v>0</v>
      </c>
      <c r="AO14" s="23">
        <f t="shared" si="4"/>
        <v>0</v>
      </c>
      <c r="AR14" s="401"/>
      <c r="AS14" s="331"/>
      <c r="AT14" s="349"/>
      <c r="AU14" s="535"/>
      <c r="AV14" s="351"/>
      <c r="AW14" s="339"/>
      <c r="AX14" s="341"/>
      <c r="AY14" s="343"/>
      <c r="AZ14" s="337"/>
      <c r="BA14" s="339"/>
      <c r="BB14" s="337"/>
      <c r="BC14" s="407"/>
      <c r="BD14" s="343"/>
      <c r="BE14" s="346"/>
      <c r="BF14" s="307"/>
      <c r="BH14" s="126">
        <v>0.6</v>
      </c>
      <c r="BI14" s="127" t="s">
        <v>49</v>
      </c>
      <c r="BJ14" s="127">
        <v>0.8</v>
      </c>
      <c r="BK14" s="116" t="s">
        <v>50</v>
      </c>
      <c r="BL14" s="128">
        <v>0.95</v>
      </c>
      <c r="BM14" s="356"/>
      <c r="BN14" s="358"/>
      <c r="BO14" s="120"/>
      <c r="BP14" s="120"/>
      <c r="BQ14" s="120"/>
      <c r="BR14" s="120"/>
      <c r="BS14" s="120"/>
      <c r="BT14" s="120"/>
      <c r="BU14" s="120"/>
      <c r="BV14" s="120"/>
      <c r="BW14" s="120"/>
      <c r="BX14" s="120"/>
      <c r="BY14" s="120"/>
      <c r="BZ14" s="120"/>
      <c r="CA14" s="78" t="str">
        <f t="shared" si="5"/>
        <v/>
      </c>
      <c r="CB14" s="79">
        <f t="shared" si="6"/>
        <v>0</v>
      </c>
      <c r="CC14" s="79">
        <f t="shared" si="7"/>
        <v>0</v>
      </c>
      <c r="CD14" s="77">
        <f>IF(ISERROR(VLOOKUP($CA14,【12月】月集計表!$CA:$CC,2,FALSE))=TRUE,0,VLOOKUP($CA14,【12月】月集計表!$CA:$CC,2,FALSE))</f>
        <v>0</v>
      </c>
      <c r="CE14" s="77">
        <f>IF(ISERROR(VLOOKUP($CA14,【12月】月集計表!$CA:$CC,3,FALSE))=TRUE,0,VLOOKUP($CA14,【12月】月集計表!$CA:$CC,3,FALSE))</f>
        <v>0</v>
      </c>
    </row>
    <row r="15" spans="1:83" ht="16.5" customHeight="1">
      <c r="A15" s="465"/>
      <c r="B15" s="145"/>
      <c r="C15" s="20">
        <v>5</v>
      </c>
      <c r="D15" s="24"/>
      <c r="E15" s="148"/>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1"/>
        <v>0</v>
      </c>
      <c r="AM15" s="23">
        <f t="shared" si="2"/>
        <v>0</v>
      </c>
      <c r="AN15" s="23">
        <f t="shared" si="3"/>
        <v>0</v>
      </c>
      <c r="AO15" s="23">
        <f t="shared" si="4"/>
        <v>0</v>
      </c>
      <c r="AR15" s="401"/>
      <c r="AS15" s="331" t="str">
        <f ca="1">IF(AS13="","",IFERROR(INDEX(INDIRECT("$B$" &amp; AS13+11 &amp;  ":$F$31"),MATCH("TR",INDIRECT("$B$" &amp; AS13+11 &amp; ":$B$31"),0),2),""))</f>
        <v/>
      </c>
      <c r="AT15" s="333"/>
      <c r="AU15" s="335" t="str">
        <f ca="1">IF(AS13="","",IFERROR(INDEX(INDIRECT("$B$" &amp; AS13+11 &amp;  ":$F$31"),MATCH("TR",INDIRECT("$B$" &amp; AS13+11 &amp; ":$B$31"),0),5),""))</f>
        <v/>
      </c>
      <c r="AV15" s="337"/>
      <c r="AW15" s="339">
        <f>IF(90000&lt;=AV15,90000,AV15)</f>
        <v>0</v>
      </c>
      <c r="AX15" s="341"/>
      <c r="AY15" s="343"/>
      <c r="AZ15" s="337"/>
      <c r="BA15" s="339">
        <f>IF(20000&lt;=AZ15,20000,AZ15)</f>
        <v>0</v>
      </c>
      <c r="BB15" s="337"/>
      <c r="BC15" s="407"/>
      <c r="BD15" s="343"/>
      <c r="BE15" s="346"/>
      <c r="BF15" s="307"/>
      <c r="BH15" s="126">
        <v>0.6</v>
      </c>
      <c r="BI15" s="127" t="s">
        <v>50</v>
      </c>
      <c r="BJ15" s="127"/>
      <c r="BK15" s="116"/>
      <c r="BL15" s="128">
        <v>0.9</v>
      </c>
      <c r="BM15" s="356"/>
      <c r="BN15" s="359"/>
      <c r="BO15" s="120"/>
      <c r="BP15" s="120"/>
      <c r="BQ15" s="120"/>
      <c r="BR15" s="120"/>
      <c r="BS15" s="120"/>
      <c r="BT15" s="120"/>
      <c r="BU15" s="120"/>
      <c r="BV15" s="120"/>
      <c r="BW15" s="120"/>
      <c r="BX15" s="120"/>
      <c r="BY15" s="120"/>
      <c r="BZ15" s="120"/>
      <c r="CA15" s="78" t="str">
        <f t="shared" si="5"/>
        <v/>
      </c>
      <c r="CB15" s="79">
        <f t="shared" si="6"/>
        <v>0</v>
      </c>
      <c r="CC15" s="79">
        <f t="shared" si="7"/>
        <v>0</v>
      </c>
      <c r="CD15" s="77">
        <f>IF(ISERROR(VLOOKUP($CA15,【12月】月集計表!$CA:$CC,2,FALSE))=TRUE,0,VLOOKUP($CA15,【12月】月集計表!$CA:$CC,2,FALSE))</f>
        <v>0</v>
      </c>
      <c r="CE15" s="77">
        <f>IF(ISERROR(VLOOKUP($CA15,【12月】月集計表!$CA:$CC,3,FALSE))=TRUE,0,VLOOKUP($CA15,【12月】月集計表!$CA:$CC,3,FALSE))</f>
        <v>0</v>
      </c>
    </row>
    <row r="16" spans="1:83" ht="16.5" customHeight="1">
      <c r="A16" s="465"/>
      <c r="B16" s="145"/>
      <c r="C16" s="20">
        <v>6</v>
      </c>
      <c r="D16" s="24"/>
      <c r="E16" s="148"/>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1"/>
        <v>0</v>
      </c>
      <c r="AM16" s="23">
        <f t="shared" si="2"/>
        <v>0</v>
      </c>
      <c r="AN16" s="23">
        <f t="shared" si="3"/>
        <v>0</v>
      </c>
      <c r="AO16" s="23">
        <f t="shared" si="4"/>
        <v>0</v>
      </c>
      <c r="AR16" s="401"/>
      <c r="AS16" s="331"/>
      <c r="AT16" s="349"/>
      <c r="AU16" s="535"/>
      <c r="AV16" s="351"/>
      <c r="AW16" s="339"/>
      <c r="AX16" s="341"/>
      <c r="AY16" s="343"/>
      <c r="AZ16" s="337"/>
      <c r="BA16" s="339"/>
      <c r="BB16" s="337"/>
      <c r="BC16" s="407"/>
      <c r="BD16" s="343"/>
      <c r="BE16" s="346"/>
      <c r="BF16" s="307"/>
      <c r="CA16" s="78" t="str">
        <f t="shared" si="5"/>
        <v/>
      </c>
      <c r="CB16" s="79">
        <f t="shared" si="6"/>
        <v>0</v>
      </c>
      <c r="CC16" s="79">
        <f t="shared" si="7"/>
        <v>0</v>
      </c>
      <c r="CD16" s="77">
        <f>IF(ISERROR(VLOOKUP($CA16,【12月】月集計表!$CA:$CC,2,FALSE))=TRUE,0,VLOOKUP($CA16,【12月】月集計表!$CA:$CC,2,FALSE))</f>
        <v>0</v>
      </c>
      <c r="CE16" s="77">
        <f>IF(ISERROR(VLOOKUP($CA16,【12月】月集計表!$CA:$CC,3,FALSE))=TRUE,0,VLOOKUP($CA16,【12月】月集計表!$CA:$CC,3,FALSE))</f>
        <v>0</v>
      </c>
    </row>
    <row r="17" spans="1:83" ht="16.5" customHeight="1">
      <c r="A17" s="465"/>
      <c r="B17" s="145"/>
      <c r="C17" s="20">
        <v>7</v>
      </c>
      <c r="D17" s="24"/>
      <c r="E17" s="148"/>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1"/>
        <v>0</v>
      </c>
      <c r="AM17" s="23">
        <f t="shared" si="2"/>
        <v>0</v>
      </c>
      <c r="AN17" s="23">
        <f t="shared" si="3"/>
        <v>0</v>
      </c>
      <c r="AO17" s="23">
        <f t="shared" si="4"/>
        <v>0</v>
      </c>
      <c r="AR17" s="401"/>
      <c r="AS17" s="331" t="str">
        <f ca="1">IF(AS15="","",IFERROR(INDEX(INDIRECT("$B$" &amp; AS15+11 &amp;  ":$F$31"),MATCH("TR",INDIRECT("$B$" &amp; AS15+11 &amp; ":$B$31"),0),2),""))</f>
        <v/>
      </c>
      <c r="AT17" s="333"/>
      <c r="AU17" s="335" t="str">
        <f ca="1">IF(AS15="","",IFERROR(INDEX(INDIRECT("$B$" &amp; AS15+11 &amp;  ":$F$31"),MATCH("TR",INDIRECT("$B$" &amp; AS15+11 &amp; ":$B$31"),0),5),""))</f>
        <v/>
      </c>
      <c r="AV17" s="337"/>
      <c r="AW17" s="339">
        <f>IF(90000&lt;=AV17,90000,AV17)</f>
        <v>0</v>
      </c>
      <c r="AX17" s="341"/>
      <c r="AY17" s="343"/>
      <c r="AZ17" s="337"/>
      <c r="BA17" s="339">
        <f>IF(20000&lt;=AZ17,20000,AZ17)</f>
        <v>0</v>
      </c>
      <c r="BB17" s="337"/>
      <c r="BC17" s="407"/>
      <c r="BD17" s="343"/>
      <c r="BE17" s="346"/>
      <c r="BF17" s="307"/>
      <c r="CA17" s="78" t="str">
        <f t="shared" si="5"/>
        <v/>
      </c>
      <c r="CB17" s="79">
        <f t="shared" si="6"/>
        <v>0</v>
      </c>
      <c r="CC17" s="79">
        <f t="shared" si="7"/>
        <v>0</v>
      </c>
      <c r="CD17" s="77">
        <f>IF(ISERROR(VLOOKUP($CA17,【12月】月集計表!$CA:$CC,2,FALSE))=TRUE,0,VLOOKUP($CA17,【12月】月集計表!$CA:$CC,2,FALSE))</f>
        <v>0</v>
      </c>
      <c r="CE17" s="77">
        <f>IF(ISERROR(VLOOKUP($CA17,【12月】月集計表!$CA:$CC,3,FALSE))=TRUE,0,VLOOKUP($CA17,【12月】月集計表!$CA:$CC,3,FALSE))</f>
        <v>0</v>
      </c>
    </row>
    <row r="18" spans="1:83" ht="16.5" customHeight="1" thickBot="1">
      <c r="A18" s="465"/>
      <c r="B18" s="145"/>
      <c r="C18" s="20">
        <v>8</v>
      </c>
      <c r="D18" s="24"/>
      <c r="E18" s="148"/>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1"/>
        <v>0</v>
      </c>
      <c r="AM18" s="23">
        <f t="shared" si="2"/>
        <v>0</v>
      </c>
      <c r="AN18" s="23">
        <f t="shared" si="3"/>
        <v>0</v>
      </c>
      <c r="AO18" s="23">
        <f t="shared" si="4"/>
        <v>0</v>
      </c>
      <c r="AR18" s="402"/>
      <c r="AS18" s="332"/>
      <c r="AT18" s="334"/>
      <c r="AU18" s="534"/>
      <c r="AV18" s="338"/>
      <c r="AW18" s="409"/>
      <c r="AX18" s="342"/>
      <c r="AY18" s="344"/>
      <c r="AZ18" s="374"/>
      <c r="BA18" s="340"/>
      <c r="BB18" s="374"/>
      <c r="BC18" s="408"/>
      <c r="BD18" s="344"/>
      <c r="BE18" s="348"/>
      <c r="BF18" s="308"/>
      <c r="CA18" s="78" t="str">
        <f t="shared" si="5"/>
        <v/>
      </c>
      <c r="CB18" s="79">
        <f t="shared" si="6"/>
        <v>0</v>
      </c>
      <c r="CC18" s="79">
        <f t="shared" si="7"/>
        <v>0</v>
      </c>
      <c r="CD18" s="77">
        <f>IF(ISERROR(VLOOKUP($CA18,【12月】月集計表!$CA:$CC,2,FALSE))=TRUE,0,VLOOKUP($CA18,【12月】月集計表!$CA:$CC,2,FALSE))</f>
        <v>0</v>
      </c>
      <c r="CE18" s="77">
        <f>IF(ISERROR(VLOOKUP($CA18,【12月】月集計表!$CA:$CC,3,FALSE))=TRUE,0,VLOOKUP($CA18,【12月】月集計表!$CA:$CC,3,FALSE))</f>
        <v>0</v>
      </c>
    </row>
    <row r="19" spans="1:83" ht="16.5" customHeight="1">
      <c r="A19" s="465"/>
      <c r="B19" s="145"/>
      <c r="C19" s="20">
        <v>9</v>
      </c>
      <c r="D19" s="24"/>
      <c r="E19" s="148"/>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1"/>
        <v>0</v>
      </c>
      <c r="AM19" s="23">
        <f t="shared" si="2"/>
        <v>0</v>
      </c>
      <c r="AN19" s="23">
        <f t="shared" si="3"/>
        <v>0</v>
      </c>
      <c r="AO19" s="23">
        <f t="shared" si="4"/>
        <v>0</v>
      </c>
      <c r="AR19" s="400" t="s">
        <v>134</v>
      </c>
      <c r="AS19" s="352" t="str">
        <f>IFERROR(INDEX($B$11:$F$31,MATCH("FW1",$B$11:$B$31,0),2),"")</f>
        <v/>
      </c>
      <c r="AT19" s="403"/>
      <c r="AU19" s="405" t="str">
        <f>IFERROR(INDEX($B$11:$F$31,MATCH("FW1",$B$11:$B$31,0),5),"")</f>
        <v/>
      </c>
      <c r="AV19" s="396"/>
      <c r="AW19" s="398">
        <f>IF($BM$12*90000&lt;=AV19,$BM$12*90000,AV19)</f>
        <v>0</v>
      </c>
      <c r="AX19" s="399"/>
      <c r="AY19" s="380">
        <f>IF(10000&lt;=AX19,10000,AX19)</f>
        <v>0</v>
      </c>
      <c r="AZ19" s="384"/>
      <c r="BA19" s="380">
        <f>IF(20000&lt;=AZ19,20000,AZ19)</f>
        <v>0</v>
      </c>
      <c r="BB19" s="396"/>
      <c r="BC19" s="600"/>
      <c r="BD19" s="397"/>
      <c r="BE19" s="376"/>
      <c r="BF19" s="377"/>
      <c r="CA19" s="78" t="str">
        <f t="shared" si="5"/>
        <v/>
      </c>
      <c r="CB19" s="79">
        <f t="shared" si="6"/>
        <v>0</v>
      </c>
      <c r="CC19" s="79">
        <f t="shared" si="7"/>
        <v>0</v>
      </c>
      <c r="CD19" s="77">
        <f>IF(ISERROR(VLOOKUP($CA19,【12月】月集計表!$CA:$CC,2,FALSE))=TRUE,0,VLOOKUP($CA19,【12月】月集計表!$CA:$CC,2,FALSE))</f>
        <v>0</v>
      </c>
      <c r="CE19" s="77">
        <f>IF(ISERROR(VLOOKUP($CA19,【12月】月集計表!$CA:$CC,3,FALSE))=TRUE,0,VLOOKUP($CA19,【12月】月集計表!$CA:$CC,3,FALSE))</f>
        <v>0</v>
      </c>
    </row>
    <row r="20" spans="1:83" ht="16.5" customHeight="1">
      <c r="A20" s="465"/>
      <c r="B20" s="145"/>
      <c r="C20" s="20">
        <v>10</v>
      </c>
      <c r="D20" s="24"/>
      <c r="E20" s="148"/>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1"/>
        <v>0</v>
      </c>
      <c r="AM20" s="23">
        <f t="shared" si="2"/>
        <v>0</v>
      </c>
      <c r="AN20" s="23">
        <f t="shared" si="3"/>
        <v>0</v>
      </c>
      <c r="AO20" s="23">
        <f t="shared" si="4"/>
        <v>0</v>
      </c>
      <c r="AR20" s="401"/>
      <c r="AS20" s="353"/>
      <c r="AT20" s="404"/>
      <c r="AU20" s="535"/>
      <c r="AV20" s="389"/>
      <c r="AW20" s="390"/>
      <c r="AX20" s="391"/>
      <c r="AY20" s="339"/>
      <c r="AZ20" s="337"/>
      <c r="BA20" s="339"/>
      <c r="BB20" s="387"/>
      <c r="BC20" s="601"/>
      <c r="BD20" s="388"/>
      <c r="BE20" s="364"/>
      <c r="BF20" s="307"/>
      <c r="CA20" s="78" t="str">
        <f t="shared" si="5"/>
        <v/>
      </c>
      <c r="CB20" s="79">
        <f t="shared" si="6"/>
        <v>0</v>
      </c>
      <c r="CC20" s="79">
        <f t="shared" si="7"/>
        <v>0</v>
      </c>
      <c r="CD20" s="77">
        <f>IF(ISERROR(VLOOKUP($CA20,【12月】月集計表!$CA:$CC,2,FALSE))=TRUE,0,VLOOKUP($CA20,【12月】月集計表!$CA:$CC,2,FALSE))</f>
        <v>0</v>
      </c>
      <c r="CE20" s="77">
        <f>IF(ISERROR(VLOOKUP($CA20,【12月】月集計表!$CA:$CC,3,FALSE))=TRUE,0,VLOOKUP($CA20,【12月】月集計表!$CA:$CC,3,FALSE))</f>
        <v>0</v>
      </c>
    </row>
    <row r="21" spans="1:83" ht="16.5" customHeight="1">
      <c r="A21" s="465"/>
      <c r="B21" s="145"/>
      <c r="C21" s="20">
        <v>11</v>
      </c>
      <c r="D21" s="24"/>
      <c r="E21" s="148"/>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1"/>
        <v>0</v>
      </c>
      <c r="AM21" s="23">
        <f t="shared" si="2"/>
        <v>0</v>
      </c>
      <c r="AN21" s="23">
        <f t="shared" si="3"/>
        <v>0</v>
      </c>
      <c r="AO21" s="23">
        <f t="shared" si="4"/>
        <v>0</v>
      </c>
      <c r="AR21" s="401"/>
      <c r="AS21" s="331" t="str">
        <f ca="1">IF(AS19="","",IFERROR(INDEX(INDIRECT("$B$" &amp; AS19+11 &amp;  ":$F$31"),MATCH("FW1",INDIRECT("$B$" &amp; AS19+11 &amp; ":$B$31"),0),2),""))</f>
        <v/>
      </c>
      <c r="AT21" s="333"/>
      <c r="AU21" s="378" t="str">
        <f ca="1">IF(AS19="","",IFERROR(INDEX(INDIRECT("$B$" &amp; AS19+11 &amp;  ":$F$31"),MATCH("FW1",INDIRECT("$B$" &amp; AS19+11 &amp; ":$B$31"),0),5),""))</f>
        <v/>
      </c>
      <c r="AV21" s="387"/>
      <c r="AW21" s="390">
        <f t="shared" ref="AW21" si="8">IF($BM$12*90000&lt;=AV21,$BM$12*90000,AV21)</f>
        <v>0</v>
      </c>
      <c r="AX21" s="391"/>
      <c r="AY21" s="339">
        <f>IF(10000&lt;=AX21,10000,AX21)</f>
        <v>0</v>
      </c>
      <c r="AZ21" s="337"/>
      <c r="BA21" s="339">
        <f>IF(20000&lt;=AZ21,20000,AZ21)</f>
        <v>0</v>
      </c>
      <c r="BB21" s="387"/>
      <c r="BC21" s="601"/>
      <c r="BD21" s="388"/>
      <c r="BE21" s="364"/>
      <c r="BF21" s="307"/>
      <c r="CA21" s="78" t="str">
        <f t="shared" si="5"/>
        <v/>
      </c>
      <c r="CB21" s="79">
        <f t="shared" si="6"/>
        <v>0</v>
      </c>
      <c r="CC21" s="79">
        <f t="shared" si="7"/>
        <v>0</v>
      </c>
      <c r="CD21" s="77">
        <f>IF(ISERROR(VLOOKUP($CA21,【12月】月集計表!$CA:$CC,2,FALSE))=TRUE,0,VLOOKUP($CA21,【12月】月集計表!$CA:$CC,2,FALSE))</f>
        <v>0</v>
      </c>
      <c r="CE21" s="77">
        <f>IF(ISERROR(VLOOKUP($CA21,【12月】月集計表!$CA:$CC,3,FALSE))=TRUE,0,VLOOKUP($CA21,【12月】月集計表!$CA:$CC,3,FALSE))</f>
        <v>0</v>
      </c>
    </row>
    <row r="22" spans="1:83" ht="16.5" customHeight="1">
      <c r="A22" s="465"/>
      <c r="B22" s="145"/>
      <c r="C22" s="20">
        <v>12</v>
      </c>
      <c r="D22" s="24"/>
      <c r="E22" s="148"/>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1"/>
        <v>0</v>
      </c>
      <c r="AM22" s="23">
        <f t="shared" si="2"/>
        <v>0</v>
      </c>
      <c r="AN22" s="23">
        <f t="shared" si="3"/>
        <v>0</v>
      </c>
      <c r="AO22" s="23">
        <f t="shared" si="4"/>
        <v>0</v>
      </c>
      <c r="AR22" s="401"/>
      <c r="AS22" s="331"/>
      <c r="AT22" s="349"/>
      <c r="AU22" s="379"/>
      <c r="AV22" s="389"/>
      <c r="AW22" s="390"/>
      <c r="AX22" s="391"/>
      <c r="AY22" s="339"/>
      <c r="AZ22" s="337"/>
      <c r="BA22" s="339"/>
      <c r="BB22" s="387"/>
      <c r="BC22" s="601"/>
      <c r="BD22" s="388"/>
      <c r="BE22" s="364"/>
      <c r="BF22" s="307"/>
      <c r="CA22" s="78" t="str">
        <f t="shared" si="5"/>
        <v/>
      </c>
      <c r="CB22" s="79">
        <f t="shared" si="6"/>
        <v>0</v>
      </c>
      <c r="CC22" s="79">
        <f t="shared" si="7"/>
        <v>0</v>
      </c>
      <c r="CD22" s="77">
        <f>IF(ISERROR(VLOOKUP($CA22,【12月】月集計表!$CA:$CC,2,FALSE))=TRUE,0,VLOOKUP($CA22,【12月】月集計表!$CA:$CC,2,FALSE))</f>
        <v>0</v>
      </c>
      <c r="CE22" s="77">
        <f>IF(ISERROR(VLOOKUP($CA22,【12月】月集計表!$CA:$CC,3,FALSE))=TRUE,0,VLOOKUP($CA22,【12月】月集計表!$CA:$CC,3,FALSE))</f>
        <v>0</v>
      </c>
    </row>
    <row r="23" spans="1:83" ht="16.5" customHeight="1">
      <c r="A23" s="465"/>
      <c r="B23" s="145"/>
      <c r="C23" s="20">
        <v>13</v>
      </c>
      <c r="D23" s="24"/>
      <c r="E23" s="148"/>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1"/>
        <v>0</v>
      </c>
      <c r="AM23" s="23">
        <f t="shared" si="2"/>
        <v>0</v>
      </c>
      <c r="AN23" s="23">
        <f t="shared" si="3"/>
        <v>0</v>
      </c>
      <c r="AO23" s="23">
        <f t="shared" si="4"/>
        <v>0</v>
      </c>
      <c r="AR23" s="401"/>
      <c r="AS23" s="331" t="str">
        <f ca="1">IF(AS21="","",IFERROR(INDEX(INDIRECT("$B$" &amp; AS21+11 &amp;  ":$F$31"),MATCH("FW1",INDIRECT("$B$" &amp; AS21+11 &amp; ":$B$31"),0),2),""))</f>
        <v/>
      </c>
      <c r="AT23" s="333"/>
      <c r="AU23" s="335" t="str">
        <f ca="1">IF(AS21="","",IFERROR(INDEX(INDIRECT("$B$" &amp; AS21+11 &amp;  ":$F$31"),MATCH("FW1",INDIRECT("$B$" &amp; AS21+11 &amp; ":$B$31"),0),5),""))</f>
        <v/>
      </c>
      <c r="AV23" s="387"/>
      <c r="AW23" s="390">
        <f t="shared" ref="AW23" si="9">IF($BM$12*90000&lt;=AV23,$BM$12*90000,AV23)</f>
        <v>0</v>
      </c>
      <c r="AX23" s="391"/>
      <c r="AY23" s="339">
        <f>IF(10000&lt;=AX23,10000,AX23)</f>
        <v>0</v>
      </c>
      <c r="AZ23" s="337"/>
      <c r="BA23" s="339">
        <f>IF(20000&lt;=AZ23,20000,AZ23)</f>
        <v>0</v>
      </c>
      <c r="BB23" s="387"/>
      <c r="BC23" s="601"/>
      <c r="BD23" s="388"/>
      <c r="BE23" s="364"/>
      <c r="BF23" s="307"/>
      <c r="CA23" s="78" t="str">
        <f t="shared" si="5"/>
        <v/>
      </c>
      <c r="CB23" s="79">
        <f t="shared" si="6"/>
        <v>0</v>
      </c>
      <c r="CC23" s="79">
        <f t="shared" si="7"/>
        <v>0</v>
      </c>
      <c r="CD23" s="77">
        <f>IF(ISERROR(VLOOKUP($CA23,【12月】月集計表!$CA:$CC,2,FALSE))=TRUE,0,VLOOKUP($CA23,【12月】月集計表!$CA:$CC,2,FALSE))</f>
        <v>0</v>
      </c>
      <c r="CE23" s="77">
        <f>IF(ISERROR(VLOOKUP($CA23,【12月】月集計表!$CA:$CC,3,FALSE))=TRUE,0,VLOOKUP($CA23,【12月】月集計表!$CA:$CC,3,FALSE))</f>
        <v>0</v>
      </c>
    </row>
    <row r="24" spans="1:83" ht="16.5" customHeight="1">
      <c r="A24" s="465"/>
      <c r="B24" s="145"/>
      <c r="C24" s="20">
        <v>14</v>
      </c>
      <c r="D24" s="24"/>
      <c r="E24" s="148"/>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1"/>
        <v>0</v>
      </c>
      <c r="AM24" s="23">
        <f t="shared" si="2"/>
        <v>0</v>
      </c>
      <c r="AN24" s="23">
        <f t="shared" si="3"/>
        <v>0</v>
      </c>
      <c r="AO24" s="23">
        <f t="shared" si="4"/>
        <v>0</v>
      </c>
      <c r="AR24" s="401"/>
      <c r="AS24" s="331"/>
      <c r="AT24" s="349"/>
      <c r="AU24" s="535"/>
      <c r="AV24" s="389"/>
      <c r="AW24" s="390"/>
      <c r="AX24" s="391"/>
      <c r="AY24" s="339"/>
      <c r="AZ24" s="337"/>
      <c r="BA24" s="339"/>
      <c r="BB24" s="387"/>
      <c r="BC24" s="601"/>
      <c r="BD24" s="388"/>
      <c r="BE24" s="364"/>
      <c r="BF24" s="307"/>
      <c r="CA24" s="78" t="str">
        <f t="shared" si="5"/>
        <v/>
      </c>
      <c r="CB24" s="79">
        <f t="shared" si="6"/>
        <v>0</v>
      </c>
      <c r="CC24" s="79">
        <f t="shared" si="7"/>
        <v>0</v>
      </c>
      <c r="CD24" s="77">
        <f>IF(ISERROR(VLOOKUP($CA24,【12月】月集計表!$CA:$CC,2,FALSE))=TRUE,0,VLOOKUP($CA24,【12月】月集計表!$CA:$CC,2,FALSE))</f>
        <v>0</v>
      </c>
      <c r="CE24" s="77">
        <f>IF(ISERROR(VLOOKUP($CA24,【12月】月集計表!$CA:$CC,3,FALSE))=TRUE,0,VLOOKUP($CA24,【12月】月集計表!$CA:$CC,3,FALSE))</f>
        <v>0</v>
      </c>
    </row>
    <row r="25" spans="1:83" ht="16.5" customHeight="1">
      <c r="A25" s="465"/>
      <c r="B25" s="145"/>
      <c r="C25" s="20">
        <v>15</v>
      </c>
      <c r="D25" s="24"/>
      <c r="E25" s="148"/>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1"/>
        <v>0</v>
      </c>
      <c r="AM25" s="23">
        <f t="shared" si="2"/>
        <v>0</v>
      </c>
      <c r="AN25" s="23">
        <f t="shared" si="3"/>
        <v>0</v>
      </c>
      <c r="AO25" s="23">
        <f t="shared" si="4"/>
        <v>0</v>
      </c>
      <c r="AR25" s="401"/>
      <c r="AS25" s="331" t="str">
        <f ca="1">IF(AS23="","",IFERROR(INDEX(INDIRECT("$B$" &amp; AS23+11 &amp;  ":$F$31"),MATCH("FW1",INDIRECT("$B$" &amp; AS23+11 &amp; ":$B$31"),0),2),""))</f>
        <v/>
      </c>
      <c r="AT25" s="333"/>
      <c r="AU25" s="335" t="str">
        <f ca="1">IF(AS23="","",IFERROR(INDEX(INDIRECT("$B$" &amp; AS23+11 &amp;  ":$F$31"),MATCH("FW1",INDIRECT("$B$" &amp; AS23+11 &amp; ":$B$31"),0),5),""))</f>
        <v/>
      </c>
      <c r="AV25" s="387"/>
      <c r="AW25" s="390">
        <f t="shared" ref="AW25" si="10">IF($BM$12*90000&lt;=AV25,$BM$12*90000,AV25)</f>
        <v>0</v>
      </c>
      <c r="AX25" s="391"/>
      <c r="AY25" s="339">
        <f>IF(10000&lt;=AX25,10000,AX25)</f>
        <v>0</v>
      </c>
      <c r="AZ25" s="337"/>
      <c r="BA25" s="339">
        <f>IF(20000&lt;=AZ25,20000,AZ25)</f>
        <v>0</v>
      </c>
      <c r="BB25" s="387"/>
      <c r="BC25" s="601"/>
      <c r="BD25" s="388"/>
      <c r="BE25" s="364"/>
      <c r="BF25" s="307"/>
      <c r="CA25" s="78" t="str">
        <f t="shared" si="5"/>
        <v/>
      </c>
      <c r="CB25" s="79">
        <f t="shared" si="6"/>
        <v>0</v>
      </c>
      <c r="CC25" s="79">
        <f t="shared" si="7"/>
        <v>0</v>
      </c>
      <c r="CD25" s="77">
        <f>IF(ISERROR(VLOOKUP($CA25,【12月】月集計表!$CA:$CC,2,FALSE))=TRUE,0,VLOOKUP($CA25,【12月】月集計表!$CA:$CC,2,FALSE))</f>
        <v>0</v>
      </c>
      <c r="CE25" s="77">
        <f>IF(ISERROR(VLOOKUP($CA25,【12月】月集計表!$CA:$CC,3,FALSE))=TRUE,0,VLOOKUP($CA25,【12月】月集計表!$CA:$CC,3,FALSE))</f>
        <v>0</v>
      </c>
    </row>
    <row r="26" spans="1:83" ht="16.5" customHeight="1">
      <c r="A26" s="465"/>
      <c r="B26" s="145"/>
      <c r="C26" s="20">
        <v>16</v>
      </c>
      <c r="D26" s="24"/>
      <c r="E26" s="148"/>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1"/>
        <v>0</v>
      </c>
      <c r="AM26" s="23">
        <f t="shared" si="2"/>
        <v>0</v>
      </c>
      <c r="AN26" s="23">
        <f t="shared" si="3"/>
        <v>0</v>
      </c>
      <c r="AO26" s="23">
        <f t="shared" si="4"/>
        <v>0</v>
      </c>
      <c r="AR26" s="401"/>
      <c r="AS26" s="331"/>
      <c r="AT26" s="349"/>
      <c r="AU26" s="535"/>
      <c r="AV26" s="389"/>
      <c r="AW26" s="390"/>
      <c r="AX26" s="391"/>
      <c r="AY26" s="339"/>
      <c r="AZ26" s="337"/>
      <c r="BA26" s="339"/>
      <c r="BB26" s="387"/>
      <c r="BC26" s="601"/>
      <c r="BD26" s="388"/>
      <c r="BE26" s="364"/>
      <c r="BF26" s="307"/>
      <c r="CA26" s="78" t="str">
        <f t="shared" si="5"/>
        <v/>
      </c>
      <c r="CB26" s="79">
        <f t="shared" si="6"/>
        <v>0</v>
      </c>
      <c r="CC26" s="79">
        <f t="shared" si="7"/>
        <v>0</v>
      </c>
      <c r="CD26" s="77">
        <f>IF(ISERROR(VLOOKUP($CA26,【12月】月集計表!$CA:$CC,2,FALSE))=TRUE,0,VLOOKUP($CA26,【12月】月集計表!$CA:$CC,2,FALSE))</f>
        <v>0</v>
      </c>
      <c r="CE26" s="77">
        <f>IF(ISERROR(VLOOKUP($CA26,【12月】月集計表!$CA:$CC,3,FALSE))=TRUE,0,VLOOKUP($CA26,【12月】月集計表!$CA:$CC,3,FALSE))</f>
        <v>0</v>
      </c>
    </row>
    <row r="27" spans="1:83" ht="16.5" customHeight="1">
      <c r="A27" s="465"/>
      <c r="B27" s="145"/>
      <c r="C27" s="20">
        <v>17</v>
      </c>
      <c r="D27" s="24"/>
      <c r="E27" s="148"/>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1"/>
        <v>0</v>
      </c>
      <c r="AM27" s="23">
        <f t="shared" si="2"/>
        <v>0</v>
      </c>
      <c r="AN27" s="23">
        <f t="shared" si="3"/>
        <v>0</v>
      </c>
      <c r="AO27" s="23">
        <f t="shared" si="4"/>
        <v>0</v>
      </c>
      <c r="AR27" s="401"/>
      <c r="AS27" s="331" t="str">
        <f ca="1">IF(AS25="","",IFERROR(INDEX(INDIRECT("$B$" &amp; AS25+11 &amp;  ":$F$31"),MATCH("FW1",INDIRECT("$B$" &amp; AS25+11 &amp; ":$B$31"),0),2),""))</f>
        <v/>
      </c>
      <c r="AT27" s="333"/>
      <c r="AU27" s="335" t="str">
        <f ca="1">IF(AS25="","",IFERROR(INDEX(INDIRECT("$B$" &amp; AS25+11 &amp;  ":$F$31"),MATCH("FW1",INDIRECT("$B$" &amp; AS25+11 &amp; ":$B$31"),0),5),""))</f>
        <v/>
      </c>
      <c r="AV27" s="387"/>
      <c r="AW27" s="390">
        <f t="shared" ref="AW27" si="11">IF($BM$12*90000&lt;=AV27,$BM$12*90000,AV27)</f>
        <v>0</v>
      </c>
      <c r="AX27" s="391"/>
      <c r="AY27" s="339">
        <f>IF(10000&lt;=AX27,10000,AX27)</f>
        <v>0</v>
      </c>
      <c r="AZ27" s="337"/>
      <c r="BA27" s="339">
        <f>IF(20000&lt;=AZ27,20000,AZ27)</f>
        <v>0</v>
      </c>
      <c r="BB27" s="387"/>
      <c r="BC27" s="601"/>
      <c r="BD27" s="388"/>
      <c r="BE27" s="364"/>
      <c r="BF27" s="307"/>
      <c r="CA27" s="78" t="str">
        <f t="shared" si="5"/>
        <v/>
      </c>
      <c r="CB27" s="79">
        <f t="shared" si="6"/>
        <v>0</v>
      </c>
      <c r="CC27" s="79">
        <f t="shared" si="7"/>
        <v>0</v>
      </c>
      <c r="CD27" s="77">
        <f>IF(ISERROR(VLOOKUP($CA27,【12月】月集計表!$CA:$CC,2,FALSE))=TRUE,0,VLOOKUP($CA27,【12月】月集計表!$CA:$CC,2,FALSE))</f>
        <v>0</v>
      </c>
      <c r="CE27" s="77">
        <f>IF(ISERROR(VLOOKUP($CA27,【12月】月集計表!$CA:$CC,3,FALSE))=TRUE,0,VLOOKUP($CA27,【12月】月集計表!$CA:$CC,3,FALSE))</f>
        <v>0</v>
      </c>
    </row>
    <row r="28" spans="1:83" ht="16.5" customHeight="1" thickBot="1">
      <c r="A28" s="465"/>
      <c r="B28" s="145"/>
      <c r="C28" s="20">
        <v>18</v>
      </c>
      <c r="D28" s="24"/>
      <c r="E28" s="148"/>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1"/>
        <v>0</v>
      </c>
      <c r="AM28" s="23">
        <f t="shared" si="2"/>
        <v>0</v>
      </c>
      <c r="AN28" s="23">
        <f t="shared" si="3"/>
        <v>0</v>
      </c>
      <c r="AO28" s="23">
        <f t="shared" si="4"/>
        <v>0</v>
      </c>
      <c r="AR28" s="402"/>
      <c r="AS28" s="332"/>
      <c r="AT28" s="334"/>
      <c r="AU28" s="534"/>
      <c r="AV28" s="406"/>
      <c r="AW28" s="392"/>
      <c r="AX28" s="393"/>
      <c r="AY28" s="340"/>
      <c r="AZ28" s="374"/>
      <c r="BA28" s="340"/>
      <c r="BB28" s="394"/>
      <c r="BC28" s="602"/>
      <c r="BD28" s="395"/>
      <c r="BE28" s="365"/>
      <c r="BF28" s="308"/>
      <c r="CA28" s="78" t="str">
        <f t="shared" si="5"/>
        <v/>
      </c>
      <c r="CB28" s="79">
        <f t="shared" si="6"/>
        <v>0</v>
      </c>
      <c r="CC28" s="79">
        <f t="shared" si="7"/>
        <v>0</v>
      </c>
      <c r="CD28" s="77">
        <f>IF(ISERROR(VLOOKUP($CA28,【12月】月集計表!$CA:$CC,2,FALSE))=TRUE,0,VLOOKUP($CA28,【12月】月集計表!$CA:$CC,2,FALSE))</f>
        <v>0</v>
      </c>
      <c r="CE28" s="77">
        <f>IF(ISERROR(VLOOKUP($CA28,【12月】月集計表!$CA:$CC,3,FALSE))=TRUE,0,VLOOKUP($CA28,【12月】月集計表!$CA:$CC,3,FALSE))</f>
        <v>0</v>
      </c>
    </row>
    <row r="29" spans="1:83" ht="16.5" customHeight="1">
      <c r="A29" s="465"/>
      <c r="B29" s="145"/>
      <c r="C29" s="20">
        <v>19</v>
      </c>
      <c r="D29" s="24"/>
      <c r="E29" s="148"/>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1"/>
        <v>0</v>
      </c>
      <c r="AM29" s="23">
        <f t="shared" si="2"/>
        <v>0</v>
      </c>
      <c r="AN29" s="23">
        <f t="shared" si="3"/>
        <v>0</v>
      </c>
      <c r="AO29" s="23">
        <f t="shared" si="4"/>
        <v>0</v>
      </c>
      <c r="AR29" s="400" t="s">
        <v>135</v>
      </c>
      <c r="AS29" s="352" t="str">
        <f>IFERROR(INDEX($B$11:$F$31,MATCH("FW2",$B$11:$B$31,0),2),"")</f>
        <v/>
      </c>
      <c r="AT29" s="403"/>
      <c r="AU29" s="405" t="str">
        <f>IFERROR(INDEX($B$11:$F$31,MATCH("FW2",$B$11:$B$31,0),5),"")</f>
        <v/>
      </c>
      <c r="AV29" s="384"/>
      <c r="AW29" s="386">
        <f>IF(90000&lt;=AV29,90000,AV29)</f>
        <v>0</v>
      </c>
      <c r="AX29" s="384"/>
      <c r="AY29" s="380">
        <f>IF(10000&lt;=AX29,10000,AX29)</f>
        <v>0</v>
      </c>
      <c r="AZ29" s="381"/>
      <c r="BA29" s="382"/>
      <c r="BB29" s="381"/>
      <c r="BC29" s="385"/>
      <c r="BD29" s="375"/>
      <c r="BE29" s="376"/>
      <c r="BF29" s="377"/>
      <c r="CA29" s="78" t="str">
        <f t="shared" si="5"/>
        <v/>
      </c>
      <c r="CB29" s="79">
        <f t="shared" si="6"/>
        <v>0</v>
      </c>
      <c r="CC29" s="79">
        <f t="shared" si="7"/>
        <v>0</v>
      </c>
      <c r="CD29" s="77">
        <f>IF(ISERROR(VLOOKUP($CA29,【12月】月集計表!$CA:$CC,2,FALSE))=TRUE,0,VLOOKUP($CA29,【12月】月集計表!$CA:$CC,2,FALSE))</f>
        <v>0</v>
      </c>
      <c r="CE29" s="77">
        <f>IF(ISERROR(VLOOKUP($CA29,【12月】月集計表!$CA:$CC,3,FALSE))=TRUE,0,VLOOKUP($CA29,【12月】月集計表!$CA:$CC,3,FALSE))</f>
        <v>0</v>
      </c>
    </row>
    <row r="30" spans="1:83" ht="16.5" customHeight="1" thickBot="1">
      <c r="A30" s="465"/>
      <c r="B30" s="146"/>
      <c r="C30" s="20">
        <v>20</v>
      </c>
      <c r="D30" s="63"/>
      <c r="E30" s="149"/>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2"/>
        <v>0</v>
      </c>
      <c r="AN30" s="28">
        <f t="shared" si="3"/>
        <v>0</v>
      </c>
      <c r="AO30" s="28">
        <f t="shared" si="4"/>
        <v>0</v>
      </c>
      <c r="AR30" s="401"/>
      <c r="AS30" s="353"/>
      <c r="AT30" s="404"/>
      <c r="AU30" s="535"/>
      <c r="AV30" s="351"/>
      <c r="AW30" s="339"/>
      <c r="AX30" s="337"/>
      <c r="AY30" s="339"/>
      <c r="AZ30" s="341"/>
      <c r="BA30" s="343"/>
      <c r="BB30" s="341"/>
      <c r="BC30" s="345"/>
      <c r="BD30" s="372"/>
      <c r="BE30" s="364"/>
      <c r="BF30" s="307"/>
      <c r="CA30" s="78" t="str">
        <f t="shared" si="5"/>
        <v/>
      </c>
      <c r="CB30" s="79">
        <f t="shared" si="6"/>
        <v>0</v>
      </c>
      <c r="CC30" s="79">
        <f t="shared" si="7"/>
        <v>0</v>
      </c>
      <c r="CD30" s="77">
        <f>IF(ISERROR(VLOOKUP($CA30,【12月】月集計表!$CA:$CC,2,FALSE))=TRUE,0,VLOOKUP($CA30,【12月】月集計表!$CA:$CC,2,FALSE))</f>
        <v>0</v>
      </c>
      <c r="CE30" s="77">
        <f>IF(ISERROR(VLOOKUP($CA30,【12月】月集計表!$CA:$CC,3,FALSE))=TRUE,0,VLOOKUP($CA30,【12月】月集計表!$CA:$CC,3,FALSE))</f>
        <v>0</v>
      </c>
    </row>
    <row r="31" spans="1:83" ht="16.5" customHeight="1" thickBot="1">
      <c r="A31" s="466"/>
      <c r="B31" s="513" t="s">
        <v>32</v>
      </c>
      <c r="C31" s="514"/>
      <c r="D31" s="514"/>
      <c r="E31" s="514"/>
      <c r="F31" s="515"/>
      <c r="G31" s="141">
        <f>COUNTA(G11:G30)-COUNTIF(G11:G30,"外")-COUNTIF(G11:G30,"休")-COUNTIF(G11:G30,"集")</f>
        <v>0</v>
      </c>
      <c r="H31" s="141">
        <f t="shared" ref="H31:AK31" si="12">COUNTA(H11:H30)-COUNTIF(H11:H30,"外")-COUNTIF(H11:H30,"休")-COUNTIF(H11:H30,"集")</f>
        <v>0</v>
      </c>
      <c r="I31" s="141">
        <f t="shared" si="12"/>
        <v>0</v>
      </c>
      <c r="J31" s="141">
        <f t="shared" si="12"/>
        <v>0</v>
      </c>
      <c r="K31" s="141">
        <f t="shared" si="12"/>
        <v>0</v>
      </c>
      <c r="L31" s="141">
        <f t="shared" si="12"/>
        <v>0</v>
      </c>
      <c r="M31" s="141">
        <f t="shared" si="12"/>
        <v>0</v>
      </c>
      <c r="N31" s="141">
        <f t="shared" si="12"/>
        <v>0</v>
      </c>
      <c r="O31" s="141">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2">
        <f t="shared" si="12"/>
        <v>0</v>
      </c>
      <c r="AL31" s="75"/>
      <c r="AR31" s="401"/>
      <c r="AS31" s="331" t="str">
        <f ca="1">IF(AS29="","",IFERROR(INDEX(INDIRECT("$B$" &amp; AS29+11 &amp;  ":$F$31"),MATCH("FW2",INDIRECT("$B$" &amp; AS29+11 &amp; ":$B$31"),0),2),""))</f>
        <v/>
      </c>
      <c r="AT31" s="333"/>
      <c r="AU31" s="378" t="str">
        <f ca="1">IF(AS29="","",IFERROR(INDEX(INDIRECT("$B$" &amp; AS29+11 &amp;  ":$F$31"),MATCH("FW2",INDIRECT("$B$" &amp; AS29+11 &amp; ":$B$31"),0),5),""))</f>
        <v/>
      </c>
      <c r="AV31" s="337"/>
      <c r="AW31" s="339">
        <f>IF(90000&lt;=AV31,90000,AV31)</f>
        <v>0</v>
      </c>
      <c r="AX31" s="337"/>
      <c r="AY31" s="339">
        <f>IF(10000&lt;=AX31,10000,AX31)</f>
        <v>0</v>
      </c>
      <c r="AZ31" s="341"/>
      <c r="BA31" s="343"/>
      <c r="BB31" s="341"/>
      <c r="BC31" s="345"/>
      <c r="BD31" s="372"/>
      <c r="BE31" s="364"/>
      <c r="BF31" s="307"/>
    </row>
    <row r="32" spans="1:83" ht="18" customHeight="1" thickBot="1">
      <c r="A32" s="516" t="s">
        <v>33</v>
      </c>
      <c r="B32" s="514"/>
      <c r="C32" s="514"/>
      <c r="D32" s="514"/>
      <c r="E32" s="514"/>
      <c r="F32" s="515"/>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2">
        <f t="shared" si="13"/>
        <v>0</v>
      </c>
      <c r="AL32" s="75"/>
      <c r="AP32" s="13"/>
      <c r="AQ32" s="13"/>
      <c r="AR32" s="401"/>
      <c r="AS32" s="331"/>
      <c r="AT32" s="349"/>
      <c r="AU32" s="379"/>
      <c r="AV32" s="351"/>
      <c r="AW32" s="339"/>
      <c r="AX32" s="337"/>
      <c r="AY32" s="339"/>
      <c r="AZ32" s="341"/>
      <c r="BA32" s="343"/>
      <c r="BB32" s="341"/>
      <c r="BC32" s="345"/>
      <c r="BD32" s="372"/>
      <c r="BE32" s="364"/>
      <c r="BF32" s="307"/>
    </row>
    <row r="33" spans="1:83" ht="16.5" customHeight="1" thickBot="1">
      <c r="A33" s="516" t="s">
        <v>34</v>
      </c>
      <c r="B33" s="514"/>
      <c r="C33" s="514"/>
      <c r="D33" s="514"/>
      <c r="E33" s="514"/>
      <c r="F33" s="515"/>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401"/>
      <c r="AS33" s="331" t="str">
        <f ca="1">IF(AS31="","",IFERROR(INDEX(INDIRECT("$B$" &amp; AS31+11 &amp;  ":$F$31"),MATCH("FW2",INDIRECT("$B$" &amp; AS31+11 &amp; ":$B$31"),0),2),""))</f>
        <v/>
      </c>
      <c r="AT33" s="333"/>
      <c r="AU33" s="335" t="str">
        <f ca="1">IF(AS31="","",IFERROR(INDEX(INDIRECT("$B$" &amp; AS31+11 &amp;  ":$F$31"),MATCH("FW2",INDIRECT("$B$" &amp; AS31+11 &amp; ":$B$31"),0),5),""))</f>
        <v/>
      </c>
      <c r="AV33" s="337"/>
      <c r="AW33" s="339">
        <f>IF(90000&lt;=AV33,90000,AV33)</f>
        <v>0</v>
      </c>
      <c r="AX33" s="337"/>
      <c r="AY33" s="339">
        <f>IF(10000&lt;=AX33,10000,AX33)</f>
        <v>0</v>
      </c>
      <c r="AZ33" s="341"/>
      <c r="BA33" s="343"/>
      <c r="BB33" s="341"/>
      <c r="BC33" s="345"/>
      <c r="BD33" s="372"/>
      <c r="BE33" s="364"/>
      <c r="BF33" s="307"/>
    </row>
    <row r="34" spans="1:83" ht="16.5" customHeight="1" thickBot="1">
      <c r="AO34" s="35"/>
      <c r="AP34" s="13"/>
      <c r="AQ34" s="13"/>
      <c r="AR34" s="401"/>
      <c r="AS34" s="331"/>
      <c r="AT34" s="349"/>
      <c r="AU34" s="535"/>
      <c r="AV34" s="351"/>
      <c r="AW34" s="339"/>
      <c r="AX34" s="337"/>
      <c r="AY34" s="339"/>
      <c r="AZ34" s="341"/>
      <c r="BA34" s="343"/>
      <c r="BB34" s="341"/>
      <c r="BC34" s="345"/>
      <c r="BD34" s="372"/>
      <c r="BE34" s="364"/>
      <c r="BF34" s="307"/>
      <c r="CA34" s="4"/>
      <c r="CB34" s="4"/>
      <c r="CC34" s="4"/>
      <c r="CD34" s="4"/>
      <c r="CE34" s="4"/>
    </row>
    <row r="35" spans="1:83" ht="20.100000000000001" customHeight="1">
      <c r="A35" s="454" t="s">
        <v>4</v>
      </c>
      <c r="B35" s="455"/>
      <c r="C35" s="473" t="s">
        <v>5</v>
      </c>
      <c r="D35" s="435"/>
      <c r="E35" s="511" t="s">
        <v>110</v>
      </c>
      <c r="F35" s="459" t="s">
        <v>7</v>
      </c>
      <c r="G35" s="477" t="s">
        <v>35</v>
      </c>
      <c r="H35" s="478"/>
      <c r="I35" s="478"/>
      <c r="J35" s="478"/>
      <c r="K35" s="478"/>
      <c r="L35" s="478"/>
      <c r="M35" s="478"/>
      <c r="N35" s="478"/>
      <c r="O35" s="478"/>
      <c r="P35" s="478"/>
      <c r="Q35" s="478"/>
      <c r="R35" s="478"/>
      <c r="S35" s="478"/>
      <c r="T35" s="478"/>
      <c r="U35" s="478"/>
      <c r="V35" s="478"/>
      <c r="W35" s="478"/>
      <c r="X35" s="478"/>
      <c r="Y35" s="478"/>
      <c r="Z35" s="478"/>
      <c r="AA35" s="478"/>
      <c r="AB35" s="478"/>
      <c r="AC35" s="478"/>
      <c r="AD35" s="478"/>
      <c r="AE35" s="478"/>
      <c r="AF35" s="478"/>
      <c r="AG35" s="478"/>
      <c r="AH35" s="478"/>
      <c r="AI35" s="478"/>
      <c r="AJ35" s="478"/>
      <c r="AK35" s="479"/>
      <c r="AL35" s="36" t="s">
        <v>36</v>
      </c>
      <c r="AM35" s="37" t="s">
        <v>37</v>
      </c>
      <c r="AN35" s="37" t="s">
        <v>38</v>
      </c>
      <c r="AO35" s="38" t="s">
        <v>39</v>
      </c>
      <c r="AR35" s="401"/>
      <c r="AS35" s="331" t="str">
        <f ca="1">IF(AS33="","",IFERROR(INDEX(INDIRECT("$B$" &amp; AS33+11 &amp;  ":$F$31"),MATCH("FW2",INDIRECT("$B$" &amp; AS33+11 &amp; ":$B$31"),0),2),""))</f>
        <v/>
      </c>
      <c r="AT35" s="333"/>
      <c r="AU35" s="335" t="str">
        <f ca="1">IF(AS33="","",IFERROR(INDEX(INDIRECT("$B$" &amp; AS33+11 &amp;  ":$F$31"),MATCH("FW2",INDIRECT("$B$" &amp; AS33+11 &amp; ":$B$31"),0),5),""))</f>
        <v/>
      </c>
      <c r="AV35" s="337"/>
      <c r="AW35" s="339">
        <f>IF(90000&lt;=AV35,90000,AV35)</f>
        <v>0</v>
      </c>
      <c r="AX35" s="337"/>
      <c r="AY35" s="339">
        <f>IF(10000&lt;=AX35,10000,AX35)</f>
        <v>0</v>
      </c>
      <c r="AZ35" s="341"/>
      <c r="BA35" s="343"/>
      <c r="BB35" s="341"/>
      <c r="BC35" s="345"/>
      <c r="BD35" s="372"/>
      <c r="BE35" s="364"/>
      <c r="BF35" s="307"/>
      <c r="CA35" s="4"/>
      <c r="CB35" s="4"/>
      <c r="CC35" s="4"/>
      <c r="CD35" s="4"/>
      <c r="CE35" s="4"/>
    </row>
    <row r="36" spans="1:83" ht="20.100000000000001" customHeight="1">
      <c r="A36" s="471"/>
      <c r="B36" s="472"/>
      <c r="C36" s="474"/>
      <c r="D36" s="475"/>
      <c r="E36" s="512"/>
      <c r="F36" s="476"/>
      <c r="G36" s="39">
        <f>日付!B12</f>
        <v>44927</v>
      </c>
      <c r="H36" s="39">
        <f>日付!C12</f>
        <v>44928</v>
      </c>
      <c r="I36" s="39">
        <f>日付!D12</f>
        <v>44929</v>
      </c>
      <c r="J36" s="39">
        <f>日付!E12</f>
        <v>44930</v>
      </c>
      <c r="K36" s="39">
        <f>日付!F12</f>
        <v>44931</v>
      </c>
      <c r="L36" s="39">
        <f>日付!G12</f>
        <v>44932</v>
      </c>
      <c r="M36" s="39">
        <f>日付!H12</f>
        <v>44933</v>
      </c>
      <c r="N36" s="39">
        <f>日付!I12</f>
        <v>44934</v>
      </c>
      <c r="O36" s="39">
        <f>日付!J12</f>
        <v>44935</v>
      </c>
      <c r="P36" s="39">
        <f>日付!K12</f>
        <v>44936</v>
      </c>
      <c r="Q36" s="39">
        <f>日付!L12</f>
        <v>44937</v>
      </c>
      <c r="R36" s="39">
        <f>日付!M12</f>
        <v>44938</v>
      </c>
      <c r="S36" s="39">
        <f>日付!N12</f>
        <v>44939</v>
      </c>
      <c r="T36" s="39">
        <f>日付!O12</f>
        <v>44940</v>
      </c>
      <c r="U36" s="39">
        <f>日付!P12</f>
        <v>44941</v>
      </c>
      <c r="V36" s="39">
        <f>日付!Q12</f>
        <v>44942</v>
      </c>
      <c r="W36" s="39">
        <f>日付!R12</f>
        <v>44943</v>
      </c>
      <c r="X36" s="39">
        <f>日付!S12</f>
        <v>44944</v>
      </c>
      <c r="Y36" s="39">
        <f>日付!T12</f>
        <v>44945</v>
      </c>
      <c r="Z36" s="39">
        <f>日付!U12</f>
        <v>44946</v>
      </c>
      <c r="AA36" s="39">
        <f>日付!V12</f>
        <v>44947</v>
      </c>
      <c r="AB36" s="39">
        <f>日付!W12</f>
        <v>44948</v>
      </c>
      <c r="AC36" s="39">
        <f>日付!X12</f>
        <v>44949</v>
      </c>
      <c r="AD36" s="39">
        <f>日付!Y12</f>
        <v>44950</v>
      </c>
      <c r="AE36" s="39">
        <f>日付!Z12</f>
        <v>44951</v>
      </c>
      <c r="AF36" s="39">
        <f>日付!AA12</f>
        <v>44952</v>
      </c>
      <c r="AG36" s="39">
        <f>日付!AB12</f>
        <v>44953</v>
      </c>
      <c r="AH36" s="39">
        <f>日付!AC12</f>
        <v>44954</v>
      </c>
      <c r="AI36" s="39">
        <f>日付!AD12</f>
        <v>44955</v>
      </c>
      <c r="AJ36" s="39">
        <f>日付!AE12</f>
        <v>44956</v>
      </c>
      <c r="AK36" s="39">
        <f>日付!AF12</f>
        <v>44957</v>
      </c>
      <c r="AL36" s="480" t="s">
        <v>40</v>
      </c>
      <c r="AM36" s="492" t="s">
        <v>41</v>
      </c>
      <c r="AN36" s="518">
        <f>COUNTIF($G$32:$AK$32,1)+COUNTIF($G$32:$AK$32,2)+COUNTIF($G$32:$AK$32,3)</f>
        <v>0</v>
      </c>
      <c r="AO36" s="521">
        <f>AN36+【12月】月集計表!AO36</f>
        <v>0</v>
      </c>
      <c r="AR36" s="401"/>
      <c r="AS36" s="331"/>
      <c r="AT36" s="349"/>
      <c r="AU36" s="535"/>
      <c r="AV36" s="351"/>
      <c r="AW36" s="339"/>
      <c r="AX36" s="337"/>
      <c r="AY36" s="339"/>
      <c r="AZ36" s="341"/>
      <c r="BA36" s="343"/>
      <c r="BB36" s="341"/>
      <c r="BC36" s="345"/>
      <c r="BD36" s="372"/>
      <c r="BE36" s="364"/>
      <c r="BF36" s="307"/>
      <c r="CA36" s="4"/>
      <c r="CB36" s="4"/>
      <c r="CC36" s="4"/>
      <c r="CD36" s="4"/>
      <c r="CE36" s="4"/>
    </row>
    <row r="37" spans="1:83" ht="16.5" customHeight="1">
      <c r="A37" s="464" t="s">
        <v>42</v>
      </c>
      <c r="B37" s="524"/>
      <c r="C37" s="528">
        <v>1</v>
      </c>
      <c r="D37" s="529"/>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81"/>
      <c r="AM37" s="493"/>
      <c r="AN37" s="519"/>
      <c r="AO37" s="522"/>
      <c r="AR37" s="401"/>
      <c r="AS37" s="331" t="str">
        <f ca="1">IF(AS35="","",IFERROR(INDEX(INDIRECT("$B$" &amp; AS35+11 &amp;  ":$F$31"),MATCH("FW2",INDIRECT("$B$" &amp; AS35+11 &amp; ":$B$31"),0),2),""))</f>
        <v/>
      </c>
      <c r="AT37" s="333"/>
      <c r="AU37" s="335" t="str">
        <f ca="1">IF(AS35="","",IFERROR(INDEX(INDIRECT("$B$" &amp; AS35+11 &amp;  ":$F$31"),MATCH("FW2",INDIRECT("$B$" &amp; AS35+11 &amp; ":$B$31"),0),5),""))</f>
        <v/>
      </c>
      <c r="AV37" s="337"/>
      <c r="AW37" s="339">
        <f>IF(90000&lt;=AV37,90000,AV37)</f>
        <v>0</v>
      </c>
      <c r="AX37" s="337"/>
      <c r="AY37" s="339">
        <f>IF(10000&lt;=AX37,10000,AX37)</f>
        <v>0</v>
      </c>
      <c r="AZ37" s="341"/>
      <c r="BA37" s="343"/>
      <c r="BB37" s="341"/>
      <c r="BC37" s="345"/>
      <c r="BD37" s="372"/>
      <c r="BE37" s="364"/>
      <c r="BF37" s="307"/>
      <c r="CA37" s="4"/>
      <c r="CB37" s="4"/>
      <c r="CC37" s="4"/>
      <c r="CD37" s="4"/>
      <c r="CE37" s="4"/>
    </row>
    <row r="38" spans="1:83" ht="16.5" customHeight="1" thickBot="1">
      <c r="A38" s="465"/>
      <c r="B38" s="525"/>
      <c r="C38" s="483">
        <v>2</v>
      </c>
      <c r="D38" s="484"/>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81"/>
      <c r="AM38" s="517"/>
      <c r="AN38" s="520"/>
      <c r="AO38" s="523"/>
      <c r="AR38" s="402"/>
      <c r="AS38" s="332"/>
      <c r="AT38" s="334"/>
      <c r="AU38" s="534"/>
      <c r="AV38" s="338"/>
      <c r="AW38" s="340"/>
      <c r="AX38" s="374"/>
      <c r="AY38" s="340"/>
      <c r="AZ38" s="342"/>
      <c r="BA38" s="344"/>
      <c r="BB38" s="342"/>
      <c r="BC38" s="347"/>
      <c r="BD38" s="373"/>
      <c r="BE38" s="365"/>
      <c r="BF38" s="308"/>
      <c r="CA38" s="4"/>
      <c r="CB38" s="4"/>
      <c r="CC38" s="4"/>
      <c r="CD38" s="4"/>
      <c r="CE38" s="4"/>
    </row>
    <row r="39" spans="1:83" ht="16.5" customHeight="1">
      <c r="A39" s="465"/>
      <c r="B39" s="525"/>
      <c r="C39" s="483">
        <v>3</v>
      </c>
      <c r="D39" s="484"/>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81"/>
      <c r="AM39" s="492" t="s">
        <v>44</v>
      </c>
      <c r="AN39" s="518">
        <f>COUNTIF($G$32:$AK$32,2)+COUNTIF($G$32:$AK$32,3)</f>
        <v>0</v>
      </c>
      <c r="AO39" s="521">
        <f>AN39+【12月】月集計表!AO39</f>
        <v>0</v>
      </c>
      <c r="AR39" s="400" t="s">
        <v>136</v>
      </c>
      <c r="AS39" s="352" t="str">
        <f>IFERROR(INDEX($B$11:$F$31,MATCH("FW3",$B$11:$B$31,0),2),"")</f>
        <v/>
      </c>
      <c r="AT39" s="403"/>
      <c r="AU39" s="405" t="str">
        <f>IFERROR(INDEX($B$11:$F$31,MATCH("FW3",$B$11:$B$31,0),5),"")</f>
        <v/>
      </c>
      <c r="AV39" s="384"/>
      <c r="AW39" s="380">
        <f>IF(90000&lt;=AV39,90000,AV39)</f>
        <v>0</v>
      </c>
      <c r="AX39" s="384"/>
      <c r="AY39" s="380">
        <f>IF(10000&lt;=AX39,10000,AX39)</f>
        <v>0</v>
      </c>
      <c r="AZ39" s="381"/>
      <c r="BA39" s="382"/>
      <c r="BB39" s="381"/>
      <c r="BC39" s="383"/>
      <c r="BD39" s="375"/>
      <c r="BE39" s="376"/>
      <c r="BF39" s="377"/>
      <c r="CA39" s="4"/>
      <c r="CB39" s="4"/>
      <c r="CC39" s="4"/>
      <c r="CD39" s="4"/>
      <c r="CE39" s="4"/>
    </row>
    <row r="40" spans="1:83" ht="16.5" customHeight="1">
      <c r="A40" s="465"/>
      <c r="B40" s="525"/>
      <c r="C40" s="483">
        <v>4</v>
      </c>
      <c r="D40" s="484"/>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81"/>
      <c r="AM40" s="493"/>
      <c r="AN40" s="519"/>
      <c r="AO40" s="538"/>
      <c r="AR40" s="401"/>
      <c r="AS40" s="353"/>
      <c r="AT40" s="404"/>
      <c r="AU40" s="535"/>
      <c r="AV40" s="351"/>
      <c r="AW40" s="339"/>
      <c r="AX40" s="337"/>
      <c r="AY40" s="339"/>
      <c r="AZ40" s="341"/>
      <c r="BA40" s="343"/>
      <c r="BB40" s="341"/>
      <c r="BC40" s="345"/>
      <c r="BD40" s="372"/>
      <c r="BE40" s="364"/>
      <c r="BF40" s="307"/>
      <c r="CA40" s="4"/>
      <c r="CB40" s="4"/>
      <c r="CC40" s="4"/>
      <c r="CD40" s="4"/>
      <c r="CE40" s="4"/>
    </row>
    <row r="41" spans="1:83" ht="16.5" customHeight="1">
      <c r="A41" s="465"/>
      <c r="B41" s="525"/>
      <c r="C41" s="483">
        <v>5</v>
      </c>
      <c r="D41" s="484"/>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81"/>
      <c r="AM41" s="517"/>
      <c r="AN41" s="520"/>
      <c r="AO41" s="539"/>
      <c r="AR41" s="401"/>
      <c r="AS41" s="331" t="str">
        <f ca="1">IF(AS39="","",IFERROR(INDEX(INDIRECT("$B$" &amp; AS39+11 &amp;  ":$F$31"),MATCH("FW3",INDIRECT("$B$" &amp; AS39+11 &amp; ":$B$31"),0),2),""))</f>
        <v/>
      </c>
      <c r="AT41" s="333"/>
      <c r="AU41" s="378" t="str">
        <f ca="1">IF(AS39="","",IFERROR(INDEX(INDIRECT("$B$" &amp; AS39+11 &amp;  ":$F$31"),MATCH("FW3",INDIRECT("$B$" &amp; AS39+11 &amp; ":$B$31"),0),5),""))</f>
        <v/>
      </c>
      <c r="AV41" s="337"/>
      <c r="AW41" s="339">
        <f>IF(90000&lt;=AV41,90000,AV41)</f>
        <v>0</v>
      </c>
      <c r="AX41" s="337"/>
      <c r="AY41" s="339">
        <f>IF(10000&lt;=AX41,10000,AX41)</f>
        <v>0</v>
      </c>
      <c r="AZ41" s="341"/>
      <c r="BA41" s="343"/>
      <c r="BB41" s="341"/>
      <c r="BC41" s="345"/>
      <c r="BD41" s="372"/>
      <c r="BE41" s="364"/>
      <c r="BF41" s="307"/>
      <c r="CA41" s="4"/>
      <c r="CB41" s="4"/>
      <c r="CC41" s="4"/>
      <c r="CD41" s="4"/>
      <c r="CE41" s="4"/>
    </row>
    <row r="42" spans="1:83" ht="16.5" customHeight="1">
      <c r="A42" s="465"/>
      <c r="B42" s="525"/>
      <c r="C42" s="483">
        <v>6</v>
      </c>
      <c r="D42" s="484"/>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81"/>
      <c r="AM42" s="492" t="s">
        <v>51</v>
      </c>
      <c r="AN42" s="518">
        <f>COUNTIF($G$32:$AK$32,3)</f>
        <v>0</v>
      </c>
      <c r="AO42" s="521">
        <f>AN42+【12月】月集計表!AO42</f>
        <v>0</v>
      </c>
      <c r="AR42" s="401"/>
      <c r="AS42" s="331"/>
      <c r="AT42" s="349"/>
      <c r="AU42" s="379"/>
      <c r="AV42" s="351"/>
      <c r="AW42" s="339"/>
      <c r="AX42" s="337"/>
      <c r="AY42" s="339"/>
      <c r="AZ42" s="341"/>
      <c r="BA42" s="343"/>
      <c r="BB42" s="341"/>
      <c r="BC42" s="345"/>
      <c r="BD42" s="372"/>
      <c r="BE42" s="364"/>
      <c r="BF42" s="307"/>
      <c r="CA42" s="4"/>
      <c r="CB42" s="4"/>
      <c r="CC42" s="4"/>
      <c r="CD42" s="4"/>
      <c r="CE42" s="4"/>
    </row>
    <row r="43" spans="1:83" ht="16.5" customHeight="1">
      <c r="A43" s="465"/>
      <c r="B43" s="525"/>
      <c r="C43" s="483">
        <v>7</v>
      </c>
      <c r="D43" s="484"/>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81"/>
      <c r="AM43" s="493"/>
      <c r="AN43" s="519"/>
      <c r="AO43" s="522"/>
      <c r="AR43" s="401"/>
      <c r="AS43" s="331" t="str">
        <f ca="1">IF(AS41="","",IFERROR(INDEX(INDIRECT("$B$" &amp; AS41+11 &amp;  ":$F$31"),MATCH("FW3",INDIRECT("$B$" &amp; AS41+11 &amp; ":$B$31"),0),2),""))</f>
        <v/>
      </c>
      <c r="AT43" s="333"/>
      <c r="AU43" s="335" t="str">
        <f ca="1">IF(AS41="","",IFERROR(INDEX(INDIRECT("$B$" &amp; AS41+11 &amp;  ":$F$31"),MATCH("FW3",INDIRECT("$B$" &amp; AS41+11 &amp; ":$B$31"),0),5),""))</f>
        <v/>
      </c>
      <c r="AV43" s="337"/>
      <c r="AW43" s="339">
        <f>IF(90000&lt;=AV43,90000,AV43)</f>
        <v>0</v>
      </c>
      <c r="AX43" s="337"/>
      <c r="AY43" s="339">
        <f>IF(10000&lt;=AX43,10000,AX43)</f>
        <v>0</v>
      </c>
      <c r="AZ43" s="341"/>
      <c r="BA43" s="343"/>
      <c r="BB43" s="341"/>
      <c r="BC43" s="345"/>
      <c r="BD43" s="372"/>
      <c r="BE43" s="364"/>
      <c r="BF43" s="307"/>
      <c r="CA43" s="4"/>
      <c r="CB43" s="4"/>
      <c r="CC43" s="4"/>
      <c r="CD43" s="4"/>
      <c r="CE43" s="4"/>
    </row>
    <row r="44" spans="1:83" ht="17.25" customHeight="1">
      <c r="A44" s="465"/>
      <c r="B44" s="525"/>
      <c r="C44" s="483">
        <v>8</v>
      </c>
      <c r="D44" s="484"/>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81"/>
      <c r="AM44" s="517"/>
      <c r="AN44" s="520"/>
      <c r="AO44" s="523"/>
      <c r="AR44" s="401"/>
      <c r="AS44" s="331"/>
      <c r="AT44" s="349"/>
      <c r="AU44" s="535"/>
      <c r="AV44" s="351"/>
      <c r="AW44" s="339"/>
      <c r="AX44" s="337"/>
      <c r="AY44" s="339"/>
      <c r="AZ44" s="341"/>
      <c r="BA44" s="343"/>
      <c r="BB44" s="341"/>
      <c r="BC44" s="345"/>
      <c r="BD44" s="372"/>
      <c r="BE44" s="364"/>
      <c r="BF44" s="307"/>
      <c r="CA44" s="4"/>
      <c r="CB44" s="4"/>
      <c r="CC44" s="4"/>
      <c r="CD44" s="4"/>
      <c r="CE44" s="4"/>
    </row>
    <row r="45" spans="1:83" ht="17.25" customHeight="1">
      <c r="A45" s="465"/>
      <c r="B45" s="525"/>
      <c r="C45" s="483">
        <v>9</v>
      </c>
      <c r="D45" s="484"/>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81"/>
      <c r="AM45" s="492" t="s">
        <v>52</v>
      </c>
      <c r="AN45" s="495">
        <f>SUM(AN36:AN44)</f>
        <v>0</v>
      </c>
      <c r="AO45" s="498">
        <f>SUM(AO36:AO44)</f>
        <v>0</v>
      </c>
      <c r="AR45" s="401"/>
      <c r="AS45" s="331" t="str">
        <f ca="1">IF(AS43="","",IFERROR(INDEX(INDIRECT("$B$" &amp; AS43+11 &amp;  ":$F$31"),MATCH("FW3",INDIRECT("$B$" &amp; AS43+11 &amp; ":$B$31"),0),2),""))</f>
        <v/>
      </c>
      <c r="AT45" s="333"/>
      <c r="AU45" s="335" t="str">
        <f ca="1">IF(AS43="","",IFERROR(INDEX(INDIRECT("$B$" &amp; AS43+11 &amp;  ":$F$31"),MATCH("FW3",INDIRECT("$B$" &amp; AS43+11 &amp; ":$B$31"),0),5),""))</f>
        <v/>
      </c>
      <c r="AV45" s="337"/>
      <c r="AW45" s="339">
        <f>IF(90000&lt;=AV45,90000,AV45)</f>
        <v>0</v>
      </c>
      <c r="AX45" s="337"/>
      <c r="AY45" s="339">
        <f>IF(10000&lt;=AX45,10000,AX45)</f>
        <v>0</v>
      </c>
      <c r="AZ45" s="341"/>
      <c r="BA45" s="343"/>
      <c r="BB45" s="341"/>
      <c r="BC45" s="345"/>
      <c r="BD45" s="372"/>
      <c r="BE45" s="364"/>
      <c r="BF45" s="307"/>
      <c r="CA45" s="4"/>
      <c r="CB45" s="4"/>
      <c r="CC45" s="4"/>
      <c r="CD45" s="4"/>
      <c r="CE45" s="4"/>
    </row>
    <row r="46" spans="1:83" ht="17.25" customHeight="1">
      <c r="A46" s="465"/>
      <c r="B46" s="525"/>
      <c r="C46" s="483">
        <v>10</v>
      </c>
      <c r="D46" s="484"/>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81"/>
      <c r="AM46" s="493"/>
      <c r="AN46" s="496"/>
      <c r="AO46" s="499"/>
      <c r="AR46" s="401"/>
      <c r="AS46" s="331"/>
      <c r="AT46" s="349"/>
      <c r="AU46" s="535"/>
      <c r="AV46" s="351"/>
      <c r="AW46" s="339"/>
      <c r="AX46" s="337"/>
      <c r="AY46" s="339"/>
      <c r="AZ46" s="341"/>
      <c r="BA46" s="343"/>
      <c r="BB46" s="341"/>
      <c r="BC46" s="345"/>
      <c r="BD46" s="372"/>
      <c r="BE46" s="364"/>
      <c r="BF46" s="307"/>
      <c r="CA46" s="4"/>
      <c r="CB46" s="4"/>
      <c r="CC46" s="4"/>
      <c r="CD46" s="4"/>
      <c r="CE46" s="4"/>
    </row>
    <row r="47" spans="1:83" ht="17.25" customHeight="1" thickBot="1">
      <c r="A47" s="465"/>
      <c r="B47" s="525"/>
      <c r="C47" s="483">
        <v>11</v>
      </c>
      <c r="D47" s="484"/>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82"/>
      <c r="AM47" s="494"/>
      <c r="AN47" s="497"/>
      <c r="AO47" s="500"/>
      <c r="AP47" s="8"/>
      <c r="AQ47" s="8"/>
      <c r="AR47" s="401"/>
      <c r="AS47" s="331" t="str">
        <f ca="1">IF(AS45="","",IFERROR(INDEX(INDIRECT("$B$" &amp; AS45+11 &amp;  ":$F$31"),MATCH("FW3",INDIRECT("$B$" &amp; AS45+11 &amp; ":$B$31"),0),2),""))</f>
        <v/>
      </c>
      <c r="AT47" s="333"/>
      <c r="AU47" s="335" t="str">
        <f ca="1">IF(AS45="","",IFERROR(INDEX(INDIRECT("$B$" &amp; AS45+11 &amp;  ":$F$31"),MATCH("FW3",INDIRECT("$B$" &amp; AS45+11 &amp; ":$B$31"),0),5),""))</f>
        <v/>
      </c>
      <c r="AV47" s="337"/>
      <c r="AW47" s="339">
        <f>IF(90000&lt;=AV47,90000,AV47)</f>
        <v>0</v>
      </c>
      <c r="AX47" s="337"/>
      <c r="AY47" s="339">
        <f>IF(10000&lt;=AX47,10000,AX47)</f>
        <v>0</v>
      </c>
      <c r="AZ47" s="341"/>
      <c r="BA47" s="343"/>
      <c r="BB47" s="341"/>
      <c r="BC47" s="345"/>
      <c r="BD47" s="372"/>
      <c r="BE47" s="364"/>
      <c r="BF47" s="307"/>
    </row>
    <row r="48" spans="1:83" ht="17.25" customHeight="1" thickBot="1">
      <c r="A48" s="465"/>
      <c r="B48" s="525"/>
      <c r="C48" s="483">
        <v>12</v>
      </c>
      <c r="D48" s="484"/>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402"/>
      <c r="AS48" s="332"/>
      <c r="AT48" s="334"/>
      <c r="AU48" s="534"/>
      <c r="AV48" s="338"/>
      <c r="AW48" s="340"/>
      <c r="AX48" s="374"/>
      <c r="AY48" s="340"/>
      <c r="AZ48" s="342"/>
      <c r="BA48" s="344"/>
      <c r="BB48" s="342"/>
      <c r="BC48" s="347"/>
      <c r="BD48" s="373"/>
      <c r="BE48" s="365"/>
      <c r="BF48" s="308"/>
    </row>
    <row r="49" spans="1:58" ht="16.5" customHeight="1">
      <c r="A49" s="465"/>
      <c r="B49" s="525"/>
      <c r="C49" s="483">
        <v>13</v>
      </c>
      <c r="D49" s="484"/>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09" t="s">
        <v>201</v>
      </c>
      <c r="AS49" s="352" t="str">
        <f>IFERROR(INDEX($B$11:$F$31,MATCH("多技能",$B$11:$B$31,0),2),"")</f>
        <v/>
      </c>
      <c r="AT49" s="333"/>
      <c r="AU49" s="335" t="str">
        <f>IFERROR(INDEX($B$11:$F$31,MATCH("多技能",$B$11:$B$31,0),5),"")</f>
        <v/>
      </c>
      <c r="AV49" s="337"/>
      <c r="AW49" s="339">
        <f>IF(90000&lt;=AV49,90000,AV49)</f>
        <v>0</v>
      </c>
      <c r="AX49" s="341"/>
      <c r="AY49" s="343"/>
      <c r="AZ49" s="341"/>
      <c r="BA49" s="343"/>
      <c r="BB49" s="341"/>
      <c r="BC49" s="345"/>
      <c r="BD49" s="343"/>
      <c r="BE49" s="346"/>
      <c r="BF49" s="307"/>
    </row>
    <row r="50" spans="1:58" ht="16.5" customHeight="1" thickBot="1">
      <c r="A50" s="526"/>
      <c r="B50" s="527"/>
      <c r="C50" s="530" t="s">
        <v>53</v>
      </c>
      <c r="D50" s="531"/>
      <c r="E50" s="531"/>
      <c r="F50" s="532"/>
      <c r="G50" s="49">
        <f>COUNTIF(G37:G49,"出")</f>
        <v>0</v>
      </c>
      <c r="H50" s="49">
        <f t="shared" ref="H50:AK50" si="14">COUNTIF(H37:H49,"出")</f>
        <v>0</v>
      </c>
      <c r="I50" s="49">
        <f t="shared" si="14"/>
        <v>0</v>
      </c>
      <c r="J50" s="49">
        <f t="shared" si="14"/>
        <v>0</v>
      </c>
      <c r="K50" s="49">
        <f t="shared" si="14"/>
        <v>0</v>
      </c>
      <c r="L50" s="49">
        <f t="shared" si="14"/>
        <v>0</v>
      </c>
      <c r="M50" s="49">
        <f t="shared" si="14"/>
        <v>0</v>
      </c>
      <c r="N50" s="49">
        <f t="shared" si="14"/>
        <v>0</v>
      </c>
      <c r="O50" s="49">
        <f t="shared" si="14"/>
        <v>0</v>
      </c>
      <c r="P50" s="49">
        <f t="shared" si="14"/>
        <v>0</v>
      </c>
      <c r="Q50" s="49">
        <f t="shared" si="14"/>
        <v>0</v>
      </c>
      <c r="R50" s="49">
        <f t="shared" si="14"/>
        <v>0</v>
      </c>
      <c r="S50" s="49">
        <f t="shared" si="14"/>
        <v>0</v>
      </c>
      <c r="T50" s="49">
        <f t="shared" si="14"/>
        <v>0</v>
      </c>
      <c r="U50" s="49">
        <f t="shared" si="14"/>
        <v>0</v>
      </c>
      <c r="V50" s="49">
        <f t="shared" si="14"/>
        <v>0</v>
      </c>
      <c r="W50" s="49">
        <f t="shared" si="14"/>
        <v>0</v>
      </c>
      <c r="X50" s="49">
        <f t="shared" si="14"/>
        <v>0</v>
      </c>
      <c r="Y50" s="49">
        <f t="shared" si="14"/>
        <v>0</v>
      </c>
      <c r="Z50" s="49">
        <f t="shared" si="14"/>
        <v>0</v>
      </c>
      <c r="AA50" s="49">
        <f t="shared" si="14"/>
        <v>0</v>
      </c>
      <c r="AB50" s="49">
        <f t="shared" si="14"/>
        <v>0</v>
      </c>
      <c r="AC50" s="49">
        <f t="shared" si="14"/>
        <v>0</v>
      </c>
      <c r="AD50" s="49">
        <f t="shared" si="14"/>
        <v>0</v>
      </c>
      <c r="AE50" s="49">
        <f t="shared" si="14"/>
        <v>0</v>
      </c>
      <c r="AF50" s="49">
        <f t="shared" si="14"/>
        <v>0</v>
      </c>
      <c r="AG50" s="49">
        <f t="shared" si="14"/>
        <v>0</v>
      </c>
      <c r="AH50" s="49">
        <f t="shared" si="14"/>
        <v>0</v>
      </c>
      <c r="AI50" s="49">
        <f t="shared" si="14"/>
        <v>0</v>
      </c>
      <c r="AJ50" s="49">
        <f t="shared" si="14"/>
        <v>0</v>
      </c>
      <c r="AK50" s="49">
        <f t="shared" si="14"/>
        <v>0</v>
      </c>
      <c r="AL50" s="68"/>
      <c r="AM50" s="46"/>
      <c r="AN50" s="46"/>
      <c r="AO50" s="46"/>
      <c r="AP50" s="46"/>
      <c r="AQ50" s="46"/>
      <c r="AR50" s="310"/>
      <c r="AS50" s="353"/>
      <c r="AT50" s="349"/>
      <c r="AU50" s="535"/>
      <c r="AV50" s="351"/>
      <c r="AW50" s="339"/>
      <c r="AX50" s="341"/>
      <c r="AY50" s="343"/>
      <c r="AZ50" s="341"/>
      <c r="BA50" s="343"/>
      <c r="BB50" s="341"/>
      <c r="BC50" s="345"/>
      <c r="BD50" s="343"/>
      <c r="BE50" s="346"/>
      <c r="BF50" s="307"/>
    </row>
    <row r="51" spans="1:58" ht="16.5" customHeight="1">
      <c r="AL51" s="46"/>
      <c r="AM51" s="46"/>
      <c r="AN51" s="46"/>
      <c r="AO51" s="46"/>
      <c r="AP51" s="13"/>
      <c r="AQ51" s="13"/>
      <c r="AR51" s="310"/>
      <c r="AS51" s="331" t="str">
        <f ca="1">IF(AS49="","",IFERROR(INDEX(INDIRECT("$B$" &amp; AS49+11 &amp;  ":$F$31"),MATCH("多技能",INDIRECT("$B$" &amp; AS49+11 &amp; ":$B$31"),0),2),""))</f>
        <v/>
      </c>
      <c r="AT51" s="333"/>
      <c r="AU51" s="335" t="str">
        <f ca="1">IF(AS49="","",IFERROR(INDEX(INDIRECT("$B$" &amp; AS49+11 &amp;  ":$F$31"),MATCH("多技能",INDIRECT("$B$" &amp; AS49+11 &amp; ":$B$31"),0),5),""))</f>
        <v/>
      </c>
      <c r="AV51" s="337"/>
      <c r="AW51" s="339">
        <f>IF(90000&lt;=AV51,90000,AV51)</f>
        <v>0</v>
      </c>
      <c r="AX51" s="341"/>
      <c r="AY51" s="343"/>
      <c r="AZ51" s="341"/>
      <c r="BA51" s="343"/>
      <c r="BB51" s="341"/>
      <c r="BC51" s="345"/>
      <c r="BD51" s="343"/>
      <c r="BE51" s="346"/>
      <c r="BF51" s="307"/>
    </row>
    <row r="52" spans="1:58" ht="16.5" customHeight="1">
      <c r="A52" s="501" t="s">
        <v>54</v>
      </c>
      <c r="B52" s="502"/>
      <c r="C52" s="502"/>
      <c r="D52" s="502"/>
      <c r="E52" s="503"/>
      <c r="F52" s="140" t="s">
        <v>55</v>
      </c>
      <c r="G52" s="139" t="s">
        <v>31</v>
      </c>
      <c r="H52" s="139" t="s">
        <v>29</v>
      </c>
      <c r="I52" s="139" t="s">
        <v>30</v>
      </c>
      <c r="J52" s="139" t="s">
        <v>56</v>
      </c>
      <c r="K52" s="139" t="s">
        <v>57</v>
      </c>
      <c r="L52" s="139" t="s">
        <v>58</v>
      </c>
      <c r="M52" s="139" t="s">
        <v>59</v>
      </c>
      <c r="N52" s="139" t="s">
        <v>60</v>
      </c>
      <c r="O52" s="139" t="s">
        <v>61</v>
      </c>
      <c r="P52" s="139" t="s">
        <v>62</v>
      </c>
      <c r="Q52" s="139" t="s">
        <v>63</v>
      </c>
      <c r="R52" s="139" t="s">
        <v>64</v>
      </c>
      <c r="S52" s="139" t="s">
        <v>65</v>
      </c>
      <c r="T52" s="139" t="s">
        <v>66</v>
      </c>
      <c r="U52" s="139" t="s">
        <v>67</v>
      </c>
      <c r="V52" s="139" t="s">
        <v>68</v>
      </c>
      <c r="W52" s="485" t="s">
        <v>69</v>
      </c>
      <c r="X52" s="486"/>
      <c r="Y52" s="487"/>
      <c r="AL52" s="46"/>
      <c r="AM52" s="46"/>
      <c r="AN52" s="46"/>
      <c r="AO52" s="46"/>
      <c r="AP52" s="46"/>
      <c r="AQ52" s="46"/>
      <c r="AR52" s="310"/>
      <c r="AS52" s="331"/>
      <c r="AT52" s="349"/>
      <c r="AU52" s="535"/>
      <c r="AV52" s="351"/>
      <c r="AW52" s="339"/>
      <c r="AX52" s="341"/>
      <c r="AY52" s="343"/>
      <c r="AZ52" s="341"/>
      <c r="BA52" s="343"/>
      <c r="BB52" s="341"/>
      <c r="BC52" s="345"/>
      <c r="BD52" s="343"/>
      <c r="BE52" s="346"/>
      <c r="BF52" s="307"/>
    </row>
    <row r="53" spans="1:58" ht="16.5" customHeight="1">
      <c r="A53" s="504"/>
      <c r="B53" s="505"/>
      <c r="C53" s="505"/>
      <c r="D53" s="505"/>
      <c r="E53" s="506"/>
      <c r="F53" s="140" t="s">
        <v>70</v>
      </c>
      <c r="G53" s="52"/>
      <c r="H53" s="52"/>
      <c r="I53" s="52"/>
      <c r="J53" s="52"/>
      <c r="K53" s="52"/>
      <c r="L53" s="52"/>
      <c r="M53" s="52"/>
      <c r="N53" s="52"/>
      <c r="O53" s="52"/>
      <c r="P53" s="52"/>
      <c r="Q53" s="52"/>
      <c r="R53" s="52"/>
      <c r="S53" s="52"/>
      <c r="T53" s="52"/>
      <c r="U53" s="52"/>
      <c r="V53" s="52"/>
      <c r="W53" s="488">
        <f>SUM(G53:S53)</f>
        <v>0</v>
      </c>
      <c r="X53" s="489"/>
      <c r="Y53" s="490"/>
      <c r="AL53" s="46"/>
      <c r="AM53" s="46"/>
      <c r="AN53" s="46"/>
      <c r="AO53" s="46"/>
      <c r="AP53" s="46"/>
      <c r="AQ53" s="46"/>
      <c r="AR53" s="310"/>
      <c r="AS53" s="331" t="str">
        <f ca="1">IF(AS51="","",IFERROR(INDEX(INDIRECT("$B$" &amp; AS51+11 &amp;  ":$F$31"),MATCH("多技能",INDIRECT("$B$" &amp; AS51+11 &amp; ":$B$31"),0),2),""))</f>
        <v/>
      </c>
      <c r="AT53" s="333"/>
      <c r="AU53" s="335" t="str">
        <f ca="1">IF(AS51="","",IFERROR(INDEX(INDIRECT("$B$" &amp; AS51+11 &amp;  ":$F$31"),MATCH("多技能",INDIRECT("$B$" &amp; AS51+11 &amp; ":$B$31"),0),5),""))</f>
        <v/>
      </c>
      <c r="AV53" s="337"/>
      <c r="AW53" s="339">
        <f>IF(90000&lt;=AV53,90000,AV53)</f>
        <v>0</v>
      </c>
      <c r="AX53" s="341"/>
      <c r="AY53" s="343"/>
      <c r="AZ53" s="341"/>
      <c r="BA53" s="343"/>
      <c r="BB53" s="341"/>
      <c r="BC53" s="345"/>
      <c r="BD53" s="343"/>
      <c r="BE53" s="346"/>
      <c r="BF53" s="307"/>
    </row>
    <row r="54" spans="1:58" ht="16.5" customHeight="1" thickBot="1">
      <c r="A54" s="504"/>
      <c r="B54" s="505"/>
      <c r="C54" s="505"/>
      <c r="D54" s="505"/>
      <c r="E54" s="506"/>
      <c r="F54" s="140" t="s">
        <v>71</v>
      </c>
      <c r="G54" s="53">
        <f>AK91</f>
        <v>0</v>
      </c>
      <c r="H54" s="53">
        <f>AK92</f>
        <v>0</v>
      </c>
      <c r="I54" s="53">
        <f>AK93</f>
        <v>0</v>
      </c>
      <c r="J54" s="53">
        <f>AK94</f>
        <v>0</v>
      </c>
      <c r="K54" s="53">
        <f>AK95</f>
        <v>0</v>
      </c>
      <c r="L54" s="53">
        <f>AK96</f>
        <v>0</v>
      </c>
      <c r="M54" s="53">
        <f>AK97</f>
        <v>0</v>
      </c>
      <c r="N54" s="53">
        <f>AK98</f>
        <v>0</v>
      </c>
      <c r="O54" s="53">
        <f>AK99</f>
        <v>0</v>
      </c>
      <c r="P54" s="53">
        <f>AK100</f>
        <v>0</v>
      </c>
      <c r="Q54" s="53">
        <f>AK101</f>
        <v>0</v>
      </c>
      <c r="R54" s="53">
        <f>AK102</f>
        <v>0</v>
      </c>
      <c r="S54" s="53">
        <f>AK103</f>
        <v>0</v>
      </c>
      <c r="T54" s="53">
        <f>AK104</f>
        <v>0</v>
      </c>
      <c r="U54" s="53">
        <f>AK105</f>
        <v>0</v>
      </c>
      <c r="V54" s="53">
        <f>AK106</f>
        <v>0</v>
      </c>
      <c r="W54" s="488">
        <f>SUM(G54:S54)</f>
        <v>0</v>
      </c>
      <c r="X54" s="489"/>
      <c r="Y54" s="490"/>
      <c r="AO54" s="35"/>
      <c r="AP54" s="13"/>
      <c r="AQ54" s="13"/>
      <c r="AR54" s="311"/>
      <c r="AS54" s="332"/>
      <c r="AT54" s="334"/>
      <c r="AU54" s="534"/>
      <c r="AV54" s="338"/>
      <c r="AW54" s="340"/>
      <c r="AX54" s="342"/>
      <c r="AY54" s="344"/>
      <c r="AZ54" s="342"/>
      <c r="BA54" s="344"/>
      <c r="BB54" s="342"/>
      <c r="BC54" s="347"/>
      <c r="BD54" s="344"/>
      <c r="BE54" s="348"/>
      <c r="BF54" s="308"/>
    </row>
    <row r="55" spans="1:58" ht="16.5" customHeight="1">
      <c r="A55" s="507"/>
      <c r="B55" s="508"/>
      <c r="C55" s="508"/>
      <c r="D55" s="508"/>
      <c r="E55" s="509"/>
      <c r="F55" s="54" t="s">
        <v>72</v>
      </c>
      <c r="G55" s="124">
        <f>G54+【12月】月集計表!G55</f>
        <v>0</v>
      </c>
      <c r="H55" s="124">
        <f>H54+【12月】月集計表!H55</f>
        <v>0</v>
      </c>
      <c r="I55" s="124">
        <f>I54+【12月】月集計表!I55</f>
        <v>0</v>
      </c>
      <c r="J55" s="124">
        <f>J54+【12月】月集計表!J55</f>
        <v>0</v>
      </c>
      <c r="K55" s="124">
        <f>K54+【12月】月集計表!K55</f>
        <v>0</v>
      </c>
      <c r="L55" s="124">
        <f>L54+【12月】月集計表!L55</f>
        <v>0</v>
      </c>
      <c r="M55" s="124">
        <f>M54+【12月】月集計表!M55</f>
        <v>0</v>
      </c>
      <c r="N55" s="124">
        <f>N54+【12月】月集計表!N55</f>
        <v>0</v>
      </c>
      <c r="O55" s="124">
        <f>O54+【12月】月集計表!O55</f>
        <v>0</v>
      </c>
      <c r="P55" s="124">
        <f>P54+【12月】月集計表!P55</f>
        <v>0</v>
      </c>
      <c r="Q55" s="124">
        <f>Q54+【12月】月集計表!Q55</f>
        <v>0</v>
      </c>
      <c r="R55" s="124">
        <f>R54+【12月】月集計表!R55</f>
        <v>0</v>
      </c>
      <c r="S55" s="124">
        <f>S54+【12月】月集計表!S55</f>
        <v>0</v>
      </c>
      <c r="T55" s="124">
        <f>T54+【12月】月集計表!T55</f>
        <v>0</v>
      </c>
      <c r="U55" s="124">
        <f>U54+【12月】月集計表!U55</f>
        <v>0</v>
      </c>
      <c r="V55" s="124">
        <f>V54+【12月】月集計表!V55</f>
        <v>0</v>
      </c>
      <c r="W55" s="491">
        <f>SUM(G55:S55)</f>
        <v>0</v>
      </c>
      <c r="X55" s="491"/>
      <c r="Y55" s="491"/>
      <c r="Z55" s="4" t="s">
        <v>73</v>
      </c>
      <c r="AO55" s="35"/>
      <c r="AP55" s="13"/>
      <c r="AQ55" s="13"/>
      <c r="AR55" s="314" t="s">
        <v>203</v>
      </c>
      <c r="AS55" s="315"/>
      <c r="AT55" s="316"/>
      <c r="AU55" s="320"/>
      <c r="AV55" s="322">
        <f>SUM(AV9:AV18,AV49:AV54)</f>
        <v>0</v>
      </c>
      <c r="AW55" s="324">
        <f t="shared" ref="AW55:BE55" si="15">SUM(AW9:AW18,AW49:AW54)</f>
        <v>0</v>
      </c>
      <c r="AX55" s="322">
        <f t="shared" si="15"/>
        <v>0</v>
      </c>
      <c r="AY55" s="324">
        <f t="shared" si="15"/>
        <v>0</v>
      </c>
      <c r="AZ55" s="322">
        <f t="shared" si="15"/>
        <v>0</v>
      </c>
      <c r="BA55" s="324">
        <f t="shared" si="15"/>
        <v>0</v>
      </c>
      <c r="BB55" s="322">
        <f t="shared" si="15"/>
        <v>0</v>
      </c>
      <c r="BC55" s="326">
        <f t="shared" si="15"/>
        <v>0</v>
      </c>
      <c r="BD55" s="324">
        <f t="shared" si="15"/>
        <v>0</v>
      </c>
      <c r="BE55" s="322">
        <f t="shared" si="15"/>
        <v>0</v>
      </c>
      <c r="BF55" s="329"/>
    </row>
    <row r="56" spans="1:58" ht="13.5" customHeight="1" thickBot="1">
      <c r="AO56" s="13"/>
      <c r="AP56" s="13"/>
      <c r="AQ56" s="13"/>
      <c r="AR56" s="317"/>
      <c r="AS56" s="318"/>
      <c r="AT56" s="319"/>
      <c r="AU56" s="321"/>
      <c r="AV56" s="323"/>
      <c r="AW56" s="325"/>
      <c r="AX56" s="323"/>
      <c r="AY56" s="325"/>
      <c r="AZ56" s="323"/>
      <c r="BA56" s="325"/>
      <c r="BB56" s="323"/>
      <c r="BC56" s="327"/>
      <c r="BD56" s="325"/>
      <c r="BE56" s="328"/>
      <c r="BF56" s="330"/>
    </row>
    <row r="57" spans="1:58" ht="13.5" customHeight="1">
      <c r="AO57" s="55"/>
      <c r="AP57" s="55"/>
      <c r="AQ57" s="55"/>
      <c r="AR57" s="366" t="s">
        <v>204</v>
      </c>
      <c r="AS57" s="367"/>
      <c r="AT57" s="368"/>
      <c r="AU57" s="320"/>
      <c r="AV57" s="322">
        <f>SUM(AV19:AV48)</f>
        <v>0</v>
      </c>
      <c r="AW57" s="324">
        <f t="shared" ref="AW57:BE57" si="16">SUM(AW19:AW48)</f>
        <v>0</v>
      </c>
      <c r="AX57" s="322">
        <f t="shared" si="16"/>
        <v>0</v>
      </c>
      <c r="AY57" s="324">
        <f t="shared" si="16"/>
        <v>0</v>
      </c>
      <c r="AZ57" s="322">
        <f t="shared" si="16"/>
        <v>0</v>
      </c>
      <c r="BA57" s="324">
        <f t="shared" si="16"/>
        <v>0</v>
      </c>
      <c r="BB57" s="322">
        <f t="shared" si="16"/>
        <v>0</v>
      </c>
      <c r="BC57" s="326">
        <f t="shared" si="16"/>
        <v>0</v>
      </c>
      <c r="BD57" s="324">
        <f t="shared" si="16"/>
        <v>0</v>
      </c>
      <c r="BE57" s="322">
        <f t="shared" si="16"/>
        <v>0</v>
      </c>
      <c r="BF57" s="329"/>
    </row>
    <row r="58" spans="1:58" ht="13.5" customHeight="1" thickBot="1">
      <c r="AO58" s="55"/>
      <c r="AP58" s="55"/>
      <c r="AQ58" s="55"/>
      <c r="AR58" s="369"/>
      <c r="AS58" s="370"/>
      <c r="AT58" s="371"/>
      <c r="AU58" s="321"/>
      <c r="AV58" s="323"/>
      <c r="AW58" s="325"/>
      <c r="AX58" s="323"/>
      <c r="AY58" s="325"/>
      <c r="AZ58" s="323"/>
      <c r="BA58" s="325"/>
      <c r="BB58" s="323"/>
      <c r="BC58" s="327"/>
      <c r="BD58" s="325"/>
      <c r="BE58" s="328"/>
      <c r="BF58" s="330"/>
    </row>
    <row r="59" spans="1:58" ht="13.5" customHeight="1">
      <c r="AO59" s="55"/>
      <c r="AP59" s="55"/>
      <c r="AQ59" s="55"/>
      <c r="AR59" s="360" t="s">
        <v>137</v>
      </c>
      <c r="AS59" s="361"/>
      <c r="AT59" s="361"/>
      <c r="AU59" s="90"/>
      <c r="AV59" s="91">
        <f t="shared" ref="AV59:BE59" si="17">SUM(AV9:AV18)</f>
        <v>0</v>
      </c>
      <c r="AW59" s="135">
        <f t="shared" si="17"/>
        <v>0</v>
      </c>
      <c r="AX59" s="93">
        <f t="shared" si="17"/>
        <v>0</v>
      </c>
      <c r="AY59" s="94">
        <f t="shared" si="17"/>
        <v>0</v>
      </c>
      <c r="AZ59" s="91">
        <f t="shared" si="17"/>
        <v>0</v>
      </c>
      <c r="BA59" s="135">
        <f t="shared" si="17"/>
        <v>0</v>
      </c>
      <c r="BB59" s="91">
        <f t="shared" si="17"/>
        <v>0</v>
      </c>
      <c r="BC59" s="95">
        <f t="shared" si="17"/>
        <v>0</v>
      </c>
      <c r="BD59" s="94">
        <f t="shared" si="17"/>
        <v>0</v>
      </c>
      <c r="BE59" s="96">
        <f t="shared" si="17"/>
        <v>0</v>
      </c>
      <c r="BF59" s="97"/>
    </row>
    <row r="60" spans="1:58" ht="13.5" customHeight="1">
      <c r="AO60" s="55"/>
      <c r="AP60" s="55"/>
      <c r="AQ60" s="55"/>
      <c r="AR60" s="362" t="s">
        <v>196</v>
      </c>
      <c r="AS60" s="363"/>
      <c r="AT60" s="363"/>
      <c r="AU60" s="98"/>
      <c r="AV60" s="99">
        <f t="shared" ref="AV60:BE60" si="18">SUM(AV19:AV28)</f>
        <v>0</v>
      </c>
      <c r="AW60" s="132">
        <f t="shared" si="18"/>
        <v>0</v>
      </c>
      <c r="AX60" s="99">
        <f t="shared" si="18"/>
        <v>0</v>
      </c>
      <c r="AY60" s="132">
        <f t="shared" si="18"/>
        <v>0</v>
      </c>
      <c r="AZ60" s="99">
        <f t="shared" si="18"/>
        <v>0</v>
      </c>
      <c r="BA60" s="132">
        <f t="shared" si="18"/>
        <v>0</v>
      </c>
      <c r="BB60" s="99">
        <f t="shared" si="18"/>
        <v>0</v>
      </c>
      <c r="BC60" s="101">
        <f t="shared" si="18"/>
        <v>0</v>
      </c>
      <c r="BD60" s="132">
        <f t="shared" si="18"/>
        <v>0</v>
      </c>
      <c r="BE60" s="102">
        <f t="shared" si="18"/>
        <v>0</v>
      </c>
      <c r="BF60" s="103"/>
    </row>
    <row r="61" spans="1:58" ht="13.5" customHeight="1">
      <c r="AO61" s="55"/>
      <c r="AP61" s="55"/>
      <c r="AQ61" s="55"/>
      <c r="AR61" s="362" t="s">
        <v>197</v>
      </c>
      <c r="AS61" s="363"/>
      <c r="AT61" s="363"/>
      <c r="AU61" s="98"/>
      <c r="AV61" s="99">
        <f t="shared" ref="AV61:BE61" si="19">SUM(AV29:AV38)</f>
        <v>0</v>
      </c>
      <c r="AW61" s="132">
        <f t="shared" si="19"/>
        <v>0</v>
      </c>
      <c r="AX61" s="99">
        <f t="shared" si="19"/>
        <v>0</v>
      </c>
      <c r="AY61" s="132">
        <f t="shared" si="19"/>
        <v>0</v>
      </c>
      <c r="AZ61" s="104">
        <f t="shared" si="19"/>
        <v>0</v>
      </c>
      <c r="BA61" s="105">
        <f t="shared" si="19"/>
        <v>0</v>
      </c>
      <c r="BB61" s="104">
        <f t="shared" si="19"/>
        <v>0</v>
      </c>
      <c r="BC61" s="106">
        <f t="shared" si="19"/>
        <v>0</v>
      </c>
      <c r="BD61" s="132">
        <f t="shared" si="19"/>
        <v>0</v>
      </c>
      <c r="BE61" s="102">
        <f t="shared" si="19"/>
        <v>0</v>
      </c>
      <c r="BF61" s="103"/>
    </row>
    <row r="62" spans="1:58" ht="13.5" customHeight="1">
      <c r="AO62" s="55"/>
      <c r="AP62" s="55"/>
      <c r="AQ62" s="55"/>
      <c r="AR62" s="362" t="s">
        <v>198</v>
      </c>
      <c r="AS62" s="363"/>
      <c r="AT62" s="363"/>
      <c r="AU62" s="98"/>
      <c r="AV62" s="99">
        <f t="shared" ref="AV62:BE62" si="20">SUM(AV39:AV48)</f>
        <v>0</v>
      </c>
      <c r="AW62" s="293">
        <f t="shared" si="20"/>
        <v>0</v>
      </c>
      <c r="AX62" s="99">
        <f t="shared" si="20"/>
        <v>0</v>
      </c>
      <c r="AY62" s="293">
        <f t="shared" si="20"/>
        <v>0</v>
      </c>
      <c r="AZ62" s="104">
        <f t="shared" si="20"/>
        <v>0</v>
      </c>
      <c r="BA62" s="105">
        <f t="shared" si="20"/>
        <v>0</v>
      </c>
      <c r="BB62" s="104">
        <f t="shared" si="20"/>
        <v>0</v>
      </c>
      <c r="BC62" s="106">
        <f t="shared" si="20"/>
        <v>0</v>
      </c>
      <c r="BD62" s="293">
        <f t="shared" si="20"/>
        <v>0</v>
      </c>
      <c r="BE62" s="102">
        <f t="shared" si="20"/>
        <v>0</v>
      </c>
      <c r="BF62" s="103"/>
    </row>
    <row r="63" spans="1:58" ht="13.5" customHeight="1" thickBot="1">
      <c r="AO63" s="55"/>
      <c r="AP63" s="55"/>
      <c r="AQ63" s="55"/>
      <c r="AR63" s="312" t="s">
        <v>202</v>
      </c>
      <c r="AS63" s="313"/>
      <c r="AT63" s="313"/>
      <c r="AU63" s="107"/>
      <c r="AV63" s="108">
        <f>SUM(AV49:AV54)</f>
        <v>0</v>
      </c>
      <c r="AW63" s="294">
        <f>SUM(AW49:AW54)</f>
        <v>0</v>
      </c>
      <c r="AX63" s="109">
        <f>SUM(AX49:AX54)</f>
        <v>0</v>
      </c>
      <c r="AY63" s="110">
        <f>SUM(AY49:AY54)</f>
        <v>0</v>
      </c>
      <c r="AZ63" s="109">
        <f t="shared" ref="AZ63:BE63" si="21">SUM(AZ49:AZ54)</f>
        <v>0</v>
      </c>
      <c r="BA63" s="110">
        <f t="shared" si="21"/>
        <v>0</v>
      </c>
      <c r="BB63" s="109">
        <f t="shared" si="21"/>
        <v>0</v>
      </c>
      <c r="BC63" s="111">
        <f t="shared" si="21"/>
        <v>0</v>
      </c>
      <c r="BD63" s="110">
        <f t="shared" si="21"/>
        <v>0</v>
      </c>
      <c r="BE63" s="301">
        <f t="shared" si="21"/>
        <v>0</v>
      </c>
      <c r="BF63" s="112"/>
    </row>
    <row r="64" spans="1:58" ht="13.5" customHeight="1">
      <c r="AO64" s="55"/>
      <c r="AP64" s="55"/>
      <c r="AQ64" s="55"/>
    </row>
    <row r="65" spans="11:43" ht="13.5" hidden="1" customHeight="1">
      <c r="K65" s="56" t="s">
        <v>74</v>
      </c>
      <c r="AO65" s="35"/>
      <c r="AP65" s="35"/>
      <c r="AQ65" s="35"/>
    </row>
    <row r="66" spans="11:43" ht="13.5" hidden="1" customHeight="1">
      <c r="AO66" s="35"/>
      <c r="AP66" s="35"/>
      <c r="AQ66" s="35"/>
    </row>
    <row r="67" spans="11:43" ht="13.5" hidden="1" customHeight="1">
      <c r="K67" s="56" t="s">
        <v>5</v>
      </c>
      <c r="L67" s="56" t="s">
        <v>75</v>
      </c>
      <c r="AO67" s="35"/>
      <c r="AP67" s="35"/>
      <c r="AQ67" s="35"/>
    </row>
    <row r="68" spans="11:43" ht="13.5" hidden="1" customHeight="1">
      <c r="K68" s="56" t="s">
        <v>76</v>
      </c>
      <c r="L68" s="4" t="s">
        <v>77</v>
      </c>
      <c r="AO68" s="35"/>
      <c r="AP68" s="35"/>
      <c r="AQ68" s="35"/>
    </row>
    <row r="69" spans="11:43" ht="13.5" hidden="1" customHeight="1">
      <c r="K69" s="56" t="s">
        <v>78</v>
      </c>
      <c r="L69" s="56" t="s">
        <v>79</v>
      </c>
    </row>
    <row r="70" spans="11:43" ht="13.5" hidden="1" customHeight="1">
      <c r="K70" s="56" t="s">
        <v>80</v>
      </c>
      <c r="L70" s="56" t="s">
        <v>81</v>
      </c>
    </row>
    <row r="71" spans="11:43" ht="13.5" hidden="1" customHeight="1">
      <c r="K71" s="56" t="s">
        <v>82</v>
      </c>
      <c r="L71" s="56" t="s">
        <v>83</v>
      </c>
    </row>
    <row r="72" spans="11:43" ht="13.5" hidden="1" customHeight="1">
      <c r="K72" s="56" t="s">
        <v>84</v>
      </c>
      <c r="L72" s="56" t="s">
        <v>85</v>
      </c>
    </row>
    <row r="73" spans="11:43" ht="13.5" hidden="1" customHeight="1">
      <c r="K73" s="56" t="s">
        <v>86</v>
      </c>
      <c r="L73" s="56" t="s">
        <v>87</v>
      </c>
    </row>
    <row r="74" spans="11:43" ht="13.5" hidden="1" customHeight="1">
      <c r="K74" s="56" t="s">
        <v>88</v>
      </c>
      <c r="L74" s="56" t="s">
        <v>89</v>
      </c>
    </row>
    <row r="75" spans="11:43" ht="13.5" hidden="1" customHeight="1">
      <c r="K75" s="56" t="s">
        <v>90</v>
      </c>
      <c r="L75" s="56" t="s">
        <v>91</v>
      </c>
    </row>
    <row r="76" spans="11:43" ht="13.5" hidden="1" customHeight="1">
      <c r="K76" s="56" t="s">
        <v>92</v>
      </c>
      <c r="L76" s="56" t="s">
        <v>93</v>
      </c>
    </row>
    <row r="77" spans="11:43" ht="13.5" hidden="1" customHeight="1">
      <c r="K77" s="56" t="s">
        <v>62</v>
      </c>
      <c r="L77" s="56" t="s">
        <v>95</v>
      </c>
      <c r="U77" s="56"/>
      <c r="V77" s="56"/>
    </row>
    <row r="78" spans="11:43" ht="13.5" hidden="1" customHeight="1">
      <c r="K78" s="56" t="s">
        <v>63</v>
      </c>
      <c r="L78" s="56" t="s">
        <v>97</v>
      </c>
      <c r="U78" s="56"/>
      <c r="V78" s="56"/>
    </row>
    <row r="79" spans="11:43" ht="13.5" hidden="1" customHeight="1">
      <c r="K79" s="56" t="s">
        <v>64</v>
      </c>
      <c r="L79" s="56" t="s">
        <v>99</v>
      </c>
      <c r="U79" s="56"/>
      <c r="V79" s="56"/>
    </row>
    <row r="80" spans="11:43" ht="13.5" hidden="1" customHeight="1">
      <c r="K80" s="56" t="s">
        <v>65</v>
      </c>
      <c r="L80" s="56" t="s">
        <v>101</v>
      </c>
    </row>
    <row r="81" spans="5:37" ht="13.5" hidden="1" customHeight="1">
      <c r="K81" s="4" t="s">
        <v>102</v>
      </c>
      <c r="L81" s="4" t="s">
        <v>103</v>
      </c>
    </row>
    <row r="82" spans="5:37" ht="13.5" hidden="1" customHeight="1">
      <c r="K82" s="4" t="s">
        <v>68</v>
      </c>
      <c r="L82" s="4" t="s">
        <v>104</v>
      </c>
    </row>
    <row r="83" spans="5:37" ht="13.5" hidden="1" customHeight="1">
      <c r="K83" s="56" t="s">
        <v>66</v>
      </c>
      <c r="L83" s="56" t="s">
        <v>105</v>
      </c>
    </row>
    <row r="84" spans="5:37" ht="13.5" hidden="1" customHeight="1"/>
    <row r="85" spans="5:37" ht="13.5" hidden="1" customHeight="1"/>
    <row r="86" spans="5:37" ht="13.5" hidden="1" customHeight="1"/>
    <row r="87" spans="5:37" ht="13.5" hidden="1" customHeight="1"/>
    <row r="88" spans="5:37" ht="13.5" hidden="1" customHeight="1"/>
    <row r="89" spans="5:37" ht="13.5" hidden="1" customHeight="1"/>
    <row r="90" spans="5:37" ht="13.5" hidden="1" customHeight="1">
      <c r="E90" s="53"/>
      <c r="F90" s="57">
        <v>1</v>
      </c>
      <c r="G90" s="57">
        <v>2</v>
      </c>
      <c r="H90" s="57">
        <v>3</v>
      </c>
      <c r="I90" s="57">
        <v>4</v>
      </c>
      <c r="J90" s="57">
        <v>5</v>
      </c>
      <c r="K90" s="57">
        <v>6</v>
      </c>
      <c r="L90" s="57">
        <v>7</v>
      </c>
      <c r="M90" s="57">
        <v>8</v>
      </c>
      <c r="N90" s="57">
        <v>9</v>
      </c>
      <c r="O90" s="57">
        <v>10</v>
      </c>
      <c r="P90" s="57">
        <v>11</v>
      </c>
      <c r="Q90" s="57">
        <v>12</v>
      </c>
      <c r="R90" s="57">
        <v>13</v>
      </c>
      <c r="S90" s="57">
        <v>14</v>
      </c>
      <c r="T90" s="57">
        <v>15</v>
      </c>
      <c r="U90" s="57">
        <v>16</v>
      </c>
      <c r="V90" s="57">
        <v>17</v>
      </c>
      <c r="W90" s="57">
        <v>18</v>
      </c>
      <c r="X90" s="57">
        <v>19</v>
      </c>
      <c r="Y90" s="57">
        <v>20</v>
      </c>
      <c r="Z90" s="57">
        <v>21</v>
      </c>
      <c r="AA90" s="57">
        <v>22</v>
      </c>
      <c r="AB90" s="57">
        <v>23</v>
      </c>
      <c r="AC90" s="57">
        <v>24</v>
      </c>
      <c r="AD90" s="57">
        <v>25</v>
      </c>
      <c r="AE90" s="57">
        <v>26</v>
      </c>
      <c r="AF90" s="57">
        <v>27</v>
      </c>
      <c r="AG90" s="57">
        <v>28</v>
      </c>
      <c r="AH90" s="57">
        <v>29</v>
      </c>
      <c r="AI90" s="57">
        <v>30</v>
      </c>
      <c r="AJ90" s="58">
        <v>31</v>
      </c>
      <c r="AK90" s="292" t="s">
        <v>37</v>
      </c>
    </row>
    <row r="91" spans="5:37" ht="13.5" hidden="1" customHeight="1">
      <c r="E91" s="139" t="s">
        <v>31</v>
      </c>
      <c r="F91" s="53">
        <f t="shared" ref="F91:U106" si="22">IF(COUNTIF(G$11:G$30,$E91)=0,0,1)</f>
        <v>0</v>
      </c>
      <c r="G91" s="53">
        <f t="shared" si="22"/>
        <v>0</v>
      </c>
      <c r="H91" s="53">
        <f t="shared" si="22"/>
        <v>0</v>
      </c>
      <c r="I91" s="53">
        <f t="shared" si="22"/>
        <v>0</v>
      </c>
      <c r="J91" s="53">
        <f t="shared" si="22"/>
        <v>0</v>
      </c>
      <c r="K91" s="53">
        <f t="shared" si="22"/>
        <v>0</v>
      </c>
      <c r="L91" s="53">
        <f t="shared" si="22"/>
        <v>0</v>
      </c>
      <c r="M91" s="53">
        <f t="shared" si="22"/>
        <v>0</v>
      </c>
      <c r="N91" s="53">
        <f t="shared" si="22"/>
        <v>0</v>
      </c>
      <c r="O91" s="53">
        <f t="shared" si="22"/>
        <v>0</v>
      </c>
      <c r="P91" s="53">
        <f t="shared" si="22"/>
        <v>0</v>
      </c>
      <c r="Q91" s="53">
        <f t="shared" si="22"/>
        <v>0</v>
      </c>
      <c r="R91" s="53">
        <f t="shared" si="22"/>
        <v>0</v>
      </c>
      <c r="S91" s="53">
        <f t="shared" si="22"/>
        <v>0</v>
      </c>
      <c r="T91" s="53">
        <f t="shared" si="22"/>
        <v>0</v>
      </c>
      <c r="U91" s="53">
        <f t="shared" si="22"/>
        <v>0</v>
      </c>
      <c r="V91" s="53">
        <f t="shared" ref="V91:AJ105" si="23">IF(COUNTIF(W$11:W$30,$E91)=0,0,1)</f>
        <v>0</v>
      </c>
      <c r="W91" s="53">
        <f t="shared" si="23"/>
        <v>0</v>
      </c>
      <c r="X91" s="53">
        <f t="shared" si="23"/>
        <v>0</v>
      </c>
      <c r="Y91" s="53">
        <f t="shared" si="23"/>
        <v>0</v>
      </c>
      <c r="Z91" s="53">
        <f t="shared" si="23"/>
        <v>0</v>
      </c>
      <c r="AA91" s="53">
        <f t="shared" si="23"/>
        <v>0</v>
      </c>
      <c r="AB91" s="53">
        <f t="shared" si="23"/>
        <v>0</v>
      </c>
      <c r="AC91" s="53">
        <f t="shared" si="23"/>
        <v>0</v>
      </c>
      <c r="AD91" s="53">
        <f t="shared" si="23"/>
        <v>0</v>
      </c>
      <c r="AE91" s="53">
        <f t="shared" si="23"/>
        <v>0</v>
      </c>
      <c r="AF91" s="53">
        <f t="shared" si="23"/>
        <v>0</v>
      </c>
      <c r="AG91" s="53">
        <f t="shared" si="23"/>
        <v>0</v>
      </c>
      <c r="AH91" s="53">
        <f t="shared" si="23"/>
        <v>0</v>
      </c>
      <c r="AI91" s="53">
        <f t="shared" si="23"/>
        <v>0</v>
      </c>
      <c r="AJ91" s="53">
        <f t="shared" si="23"/>
        <v>0</v>
      </c>
      <c r="AK91" s="53">
        <f>COUNTIF(F91:AJ91,1)</f>
        <v>0</v>
      </c>
    </row>
    <row r="92" spans="5:37" ht="13.5" hidden="1" customHeight="1">
      <c r="E92" s="139" t="s">
        <v>29</v>
      </c>
      <c r="F92" s="53">
        <f t="shared" si="22"/>
        <v>0</v>
      </c>
      <c r="G92" s="53">
        <f t="shared" si="22"/>
        <v>0</v>
      </c>
      <c r="H92" s="53">
        <f t="shared" si="22"/>
        <v>0</v>
      </c>
      <c r="I92" s="53">
        <f t="shared" si="22"/>
        <v>0</v>
      </c>
      <c r="J92" s="53">
        <f t="shared" si="22"/>
        <v>0</v>
      </c>
      <c r="K92" s="53">
        <f t="shared" si="22"/>
        <v>0</v>
      </c>
      <c r="L92" s="53">
        <f t="shared" si="22"/>
        <v>0</v>
      </c>
      <c r="M92" s="53">
        <f t="shared" si="22"/>
        <v>0</v>
      </c>
      <c r="N92" s="53">
        <f t="shared" si="22"/>
        <v>0</v>
      </c>
      <c r="O92" s="53">
        <f t="shared" si="22"/>
        <v>0</v>
      </c>
      <c r="P92" s="53">
        <f t="shared" si="22"/>
        <v>0</v>
      </c>
      <c r="Q92" s="53">
        <f t="shared" si="22"/>
        <v>0</v>
      </c>
      <c r="R92" s="53">
        <f t="shared" si="22"/>
        <v>0</v>
      </c>
      <c r="S92" s="53">
        <f t="shared" si="22"/>
        <v>0</v>
      </c>
      <c r="T92" s="53">
        <f t="shared" si="22"/>
        <v>0</v>
      </c>
      <c r="U92" s="53">
        <f t="shared" si="22"/>
        <v>0</v>
      </c>
      <c r="V92" s="53">
        <f t="shared" si="23"/>
        <v>0</v>
      </c>
      <c r="W92" s="53">
        <f t="shared" si="23"/>
        <v>0</v>
      </c>
      <c r="X92" s="53">
        <f t="shared" si="23"/>
        <v>0</v>
      </c>
      <c r="Y92" s="53">
        <f t="shared" si="23"/>
        <v>0</v>
      </c>
      <c r="Z92" s="53">
        <f t="shared" si="23"/>
        <v>0</v>
      </c>
      <c r="AA92" s="53">
        <f t="shared" si="23"/>
        <v>0</v>
      </c>
      <c r="AB92" s="53">
        <f t="shared" si="23"/>
        <v>0</v>
      </c>
      <c r="AC92" s="53">
        <f t="shared" si="23"/>
        <v>0</v>
      </c>
      <c r="AD92" s="53">
        <f t="shared" si="23"/>
        <v>0</v>
      </c>
      <c r="AE92" s="53">
        <f t="shared" si="23"/>
        <v>0</v>
      </c>
      <c r="AF92" s="53">
        <f t="shared" si="23"/>
        <v>0</v>
      </c>
      <c r="AG92" s="53">
        <f t="shared" si="23"/>
        <v>0</v>
      </c>
      <c r="AH92" s="53">
        <f t="shared" si="23"/>
        <v>0</v>
      </c>
      <c r="AI92" s="53">
        <f t="shared" si="23"/>
        <v>0</v>
      </c>
      <c r="AJ92" s="53">
        <f t="shared" si="23"/>
        <v>0</v>
      </c>
      <c r="AK92" s="53">
        <f t="shared" ref="AK92:AK106" si="24">COUNTIF(F92:AJ92,1)</f>
        <v>0</v>
      </c>
    </row>
    <row r="93" spans="5:37" ht="13.5" hidden="1" customHeight="1">
      <c r="E93" s="139" t="s">
        <v>30</v>
      </c>
      <c r="F93" s="53">
        <f t="shared" si="22"/>
        <v>0</v>
      </c>
      <c r="G93" s="53">
        <f t="shared" si="22"/>
        <v>0</v>
      </c>
      <c r="H93" s="53">
        <f t="shared" si="22"/>
        <v>0</v>
      </c>
      <c r="I93" s="53">
        <f t="shared" si="22"/>
        <v>0</v>
      </c>
      <c r="J93" s="53">
        <f t="shared" si="22"/>
        <v>0</v>
      </c>
      <c r="K93" s="53">
        <f t="shared" si="22"/>
        <v>0</v>
      </c>
      <c r="L93" s="53">
        <f t="shared" si="22"/>
        <v>0</v>
      </c>
      <c r="M93" s="53">
        <f t="shared" si="22"/>
        <v>0</v>
      </c>
      <c r="N93" s="53">
        <f t="shared" si="22"/>
        <v>0</v>
      </c>
      <c r="O93" s="53">
        <f t="shared" si="22"/>
        <v>0</v>
      </c>
      <c r="P93" s="53">
        <f t="shared" si="22"/>
        <v>0</v>
      </c>
      <c r="Q93" s="53">
        <f t="shared" si="22"/>
        <v>0</v>
      </c>
      <c r="R93" s="53">
        <f t="shared" si="22"/>
        <v>0</v>
      </c>
      <c r="S93" s="53">
        <f t="shared" si="22"/>
        <v>0</v>
      </c>
      <c r="T93" s="53">
        <f t="shared" si="22"/>
        <v>0</v>
      </c>
      <c r="U93" s="53">
        <f t="shared" si="22"/>
        <v>0</v>
      </c>
      <c r="V93" s="53">
        <f t="shared" si="23"/>
        <v>0</v>
      </c>
      <c r="W93" s="53">
        <f t="shared" si="23"/>
        <v>0</v>
      </c>
      <c r="X93" s="53">
        <f t="shared" si="23"/>
        <v>0</v>
      </c>
      <c r="Y93" s="53">
        <f t="shared" si="23"/>
        <v>0</v>
      </c>
      <c r="Z93" s="53">
        <f t="shared" si="23"/>
        <v>0</v>
      </c>
      <c r="AA93" s="53">
        <f t="shared" si="23"/>
        <v>0</v>
      </c>
      <c r="AB93" s="53">
        <f t="shared" si="23"/>
        <v>0</v>
      </c>
      <c r="AC93" s="53">
        <f t="shared" si="23"/>
        <v>0</v>
      </c>
      <c r="AD93" s="53">
        <f t="shared" si="23"/>
        <v>0</v>
      </c>
      <c r="AE93" s="53">
        <f t="shared" si="23"/>
        <v>0</v>
      </c>
      <c r="AF93" s="53">
        <f t="shared" si="23"/>
        <v>0</v>
      </c>
      <c r="AG93" s="53">
        <f t="shared" si="23"/>
        <v>0</v>
      </c>
      <c r="AH93" s="53">
        <f t="shared" si="23"/>
        <v>0</v>
      </c>
      <c r="AI93" s="53">
        <f t="shared" si="23"/>
        <v>0</v>
      </c>
      <c r="AJ93" s="53">
        <f t="shared" si="23"/>
        <v>0</v>
      </c>
      <c r="AK93" s="53">
        <f t="shared" si="24"/>
        <v>0</v>
      </c>
    </row>
    <row r="94" spans="5:37" ht="13.5" hidden="1" customHeight="1">
      <c r="E94" s="139" t="s">
        <v>56</v>
      </c>
      <c r="F94" s="53">
        <f t="shared" si="22"/>
        <v>0</v>
      </c>
      <c r="G94" s="53">
        <f t="shared" si="22"/>
        <v>0</v>
      </c>
      <c r="H94" s="53">
        <f t="shared" si="22"/>
        <v>0</v>
      </c>
      <c r="I94" s="53">
        <f t="shared" si="22"/>
        <v>0</v>
      </c>
      <c r="J94" s="53">
        <f t="shared" si="22"/>
        <v>0</v>
      </c>
      <c r="K94" s="53">
        <f t="shared" si="22"/>
        <v>0</v>
      </c>
      <c r="L94" s="53">
        <f t="shared" si="22"/>
        <v>0</v>
      </c>
      <c r="M94" s="53">
        <f t="shared" si="22"/>
        <v>0</v>
      </c>
      <c r="N94" s="53">
        <f t="shared" si="22"/>
        <v>0</v>
      </c>
      <c r="O94" s="53">
        <f t="shared" si="22"/>
        <v>0</v>
      </c>
      <c r="P94" s="53">
        <f t="shared" si="22"/>
        <v>0</v>
      </c>
      <c r="Q94" s="53">
        <f t="shared" si="22"/>
        <v>0</v>
      </c>
      <c r="R94" s="53">
        <f t="shared" si="22"/>
        <v>0</v>
      </c>
      <c r="S94" s="53">
        <f t="shared" si="22"/>
        <v>0</v>
      </c>
      <c r="T94" s="53">
        <f t="shared" si="22"/>
        <v>0</v>
      </c>
      <c r="U94" s="53">
        <f t="shared" si="22"/>
        <v>0</v>
      </c>
      <c r="V94" s="53">
        <f t="shared" si="23"/>
        <v>0</v>
      </c>
      <c r="W94" s="53">
        <f t="shared" si="23"/>
        <v>0</v>
      </c>
      <c r="X94" s="53">
        <f t="shared" si="23"/>
        <v>0</v>
      </c>
      <c r="Y94" s="53">
        <f t="shared" si="23"/>
        <v>0</v>
      </c>
      <c r="Z94" s="53">
        <f t="shared" si="23"/>
        <v>0</v>
      </c>
      <c r="AA94" s="53">
        <f t="shared" si="23"/>
        <v>0</v>
      </c>
      <c r="AB94" s="53">
        <f t="shared" si="23"/>
        <v>0</v>
      </c>
      <c r="AC94" s="53">
        <f t="shared" si="23"/>
        <v>0</v>
      </c>
      <c r="AD94" s="53">
        <f t="shared" si="23"/>
        <v>0</v>
      </c>
      <c r="AE94" s="53">
        <f t="shared" si="23"/>
        <v>0</v>
      </c>
      <c r="AF94" s="53">
        <f t="shared" si="23"/>
        <v>0</v>
      </c>
      <c r="AG94" s="53">
        <f t="shared" si="23"/>
        <v>0</v>
      </c>
      <c r="AH94" s="53">
        <f t="shared" si="23"/>
        <v>0</v>
      </c>
      <c r="AI94" s="53">
        <f t="shared" si="23"/>
        <v>0</v>
      </c>
      <c r="AJ94" s="53">
        <f t="shared" si="23"/>
        <v>0</v>
      </c>
      <c r="AK94" s="53">
        <f t="shared" si="24"/>
        <v>0</v>
      </c>
    </row>
    <row r="95" spans="5:37" ht="13.5" hidden="1" customHeight="1">
      <c r="E95" s="139" t="s">
        <v>57</v>
      </c>
      <c r="F95" s="53">
        <f t="shared" si="22"/>
        <v>0</v>
      </c>
      <c r="G95" s="53">
        <f t="shared" si="22"/>
        <v>0</v>
      </c>
      <c r="H95" s="53">
        <f t="shared" si="22"/>
        <v>0</v>
      </c>
      <c r="I95" s="53">
        <f t="shared" si="22"/>
        <v>0</v>
      </c>
      <c r="J95" s="53">
        <f t="shared" si="22"/>
        <v>0</v>
      </c>
      <c r="K95" s="53">
        <f t="shared" si="22"/>
        <v>0</v>
      </c>
      <c r="L95" s="53">
        <f t="shared" si="22"/>
        <v>0</v>
      </c>
      <c r="M95" s="53">
        <f t="shared" si="22"/>
        <v>0</v>
      </c>
      <c r="N95" s="53">
        <f t="shared" si="22"/>
        <v>0</v>
      </c>
      <c r="O95" s="53">
        <f t="shared" si="22"/>
        <v>0</v>
      </c>
      <c r="P95" s="53">
        <f t="shared" si="22"/>
        <v>0</v>
      </c>
      <c r="Q95" s="53">
        <f t="shared" si="22"/>
        <v>0</v>
      </c>
      <c r="R95" s="53">
        <f t="shared" si="22"/>
        <v>0</v>
      </c>
      <c r="S95" s="53">
        <f t="shared" si="22"/>
        <v>0</v>
      </c>
      <c r="T95" s="53">
        <f t="shared" si="22"/>
        <v>0</v>
      </c>
      <c r="U95" s="53">
        <f t="shared" si="22"/>
        <v>0</v>
      </c>
      <c r="V95" s="53">
        <f t="shared" si="23"/>
        <v>0</v>
      </c>
      <c r="W95" s="53">
        <f t="shared" si="23"/>
        <v>0</v>
      </c>
      <c r="X95" s="53">
        <f t="shared" si="23"/>
        <v>0</v>
      </c>
      <c r="Y95" s="53">
        <f t="shared" si="23"/>
        <v>0</v>
      </c>
      <c r="Z95" s="53">
        <f t="shared" si="23"/>
        <v>0</v>
      </c>
      <c r="AA95" s="53">
        <f t="shared" si="23"/>
        <v>0</v>
      </c>
      <c r="AB95" s="53">
        <f t="shared" si="23"/>
        <v>0</v>
      </c>
      <c r="AC95" s="53">
        <f t="shared" si="23"/>
        <v>0</v>
      </c>
      <c r="AD95" s="53">
        <f t="shared" si="23"/>
        <v>0</v>
      </c>
      <c r="AE95" s="53">
        <f t="shared" si="23"/>
        <v>0</v>
      </c>
      <c r="AF95" s="53">
        <f t="shared" si="23"/>
        <v>0</v>
      </c>
      <c r="AG95" s="53">
        <f t="shared" si="23"/>
        <v>0</v>
      </c>
      <c r="AH95" s="53">
        <f t="shared" si="23"/>
        <v>0</v>
      </c>
      <c r="AI95" s="53">
        <f t="shared" si="23"/>
        <v>0</v>
      </c>
      <c r="AJ95" s="53">
        <f t="shared" si="23"/>
        <v>0</v>
      </c>
      <c r="AK95" s="53">
        <f t="shared" si="24"/>
        <v>0</v>
      </c>
    </row>
    <row r="96" spans="5:37" ht="13.5" hidden="1" customHeight="1">
      <c r="E96" s="139" t="s">
        <v>58</v>
      </c>
      <c r="F96" s="53">
        <f t="shared" si="22"/>
        <v>0</v>
      </c>
      <c r="G96" s="53">
        <f t="shared" si="22"/>
        <v>0</v>
      </c>
      <c r="H96" s="53">
        <f t="shared" si="22"/>
        <v>0</v>
      </c>
      <c r="I96" s="53">
        <f t="shared" si="22"/>
        <v>0</v>
      </c>
      <c r="J96" s="53">
        <f t="shared" si="22"/>
        <v>0</v>
      </c>
      <c r="K96" s="53">
        <f t="shared" si="22"/>
        <v>0</v>
      </c>
      <c r="L96" s="53">
        <f t="shared" si="22"/>
        <v>0</v>
      </c>
      <c r="M96" s="53">
        <f t="shared" si="22"/>
        <v>0</v>
      </c>
      <c r="N96" s="53">
        <f t="shared" si="22"/>
        <v>0</v>
      </c>
      <c r="O96" s="53">
        <f t="shared" si="22"/>
        <v>0</v>
      </c>
      <c r="P96" s="53">
        <f t="shared" si="22"/>
        <v>0</v>
      </c>
      <c r="Q96" s="53">
        <f t="shared" si="22"/>
        <v>0</v>
      </c>
      <c r="R96" s="53">
        <f t="shared" si="22"/>
        <v>0</v>
      </c>
      <c r="S96" s="53">
        <f t="shared" si="22"/>
        <v>0</v>
      </c>
      <c r="T96" s="53">
        <f t="shared" si="22"/>
        <v>0</v>
      </c>
      <c r="U96" s="53">
        <f t="shared" si="22"/>
        <v>0</v>
      </c>
      <c r="V96" s="53">
        <f t="shared" si="23"/>
        <v>0</v>
      </c>
      <c r="W96" s="53">
        <f t="shared" si="23"/>
        <v>0</v>
      </c>
      <c r="X96" s="53">
        <f t="shared" si="23"/>
        <v>0</v>
      </c>
      <c r="Y96" s="53">
        <f t="shared" si="23"/>
        <v>0</v>
      </c>
      <c r="Z96" s="53">
        <f t="shared" si="23"/>
        <v>0</v>
      </c>
      <c r="AA96" s="53">
        <f t="shared" si="23"/>
        <v>0</v>
      </c>
      <c r="AB96" s="53">
        <f t="shared" si="23"/>
        <v>0</v>
      </c>
      <c r="AC96" s="53">
        <f t="shared" si="23"/>
        <v>0</v>
      </c>
      <c r="AD96" s="53">
        <f t="shared" si="23"/>
        <v>0</v>
      </c>
      <c r="AE96" s="53">
        <f t="shared" si="23"/>
        <v>0</v>
      </c>
      <c r="AF96" s="53">
        <f t="shared" si="23"/>
        <v>0</v>
      </c>
      <c r="AG96" s="53">
        <f t="shared" si="23"/>
        <v>0</v>
      </c>
      <c r="AH96" s="53">
        <f t="shared" si="23"/>
        <v>0</v>
      </c>
      <c r="AI96" s="53">
        <f t="shared" si="23"/>
        <v>0</v>
      </c>
      <c r="AJ96" s="53">
        <f t="shared" si="23"/>
        <v>0</v>
      </c>
      <c r="AK96" s="53">
        <f t="shared" si="24"/>
        <v>0</v>
      </c>
    </row>
    <row r="97" spans="5:37" ht="13.5" hidden="1" customHeight="1">
      <c r="E97" s="139" t="s">
        <v>59</v>
      </c>
      <c r="F97" s="53">
        <f t="shared" si="22"/>
        <v>0</v>
      </c>
      <c r="G97" s="53">
        <f t="shared" si="22"/>
        <v>0</v>
      </c>
      <c r="H97" s="53">
        <f t="shared" si="22"/>
        <v>0</v>
      </c>
      <c r="I97" s="53">
        <f t="shared" si="22"/>
        <v>0</v>
      </c>
      <c r="J97" s="53">
        <f t="shared" si="22"/>
        <v>0</v>
      </c>
      <c r="K97" s="53">
        <f t="shared" si="22"/>
        <v>0</v>
      </c>
      <c r="L97" s="53">
        <f t="shared" si="22"/>
        <v>0</v>
      </c>
      <c r="M97" s="53">
        <f t="shared" si="22"/>
        <v>0</v>
      </c>
      <c r="N97" s="53">
        <f t="shared" si="22"/>
        <v>0</v>
      </c>
      <c r="O97" s="53">
        <f t="shared" si="22"/>
        <v>0</v>
      </c>
      <c r="P97" s="53">
        <f t="shared" si="22"/>
        <v>0</v>
      </c>
      <c r="Q97" s="53">
        <f t="shared" si="22"/>
        <v>0</v>
      </c>
      <c r="R97" s="53">
        <f t="shared" si="22"/>
        <v>0</v>
      </c>
      <c r="S97" s="53">
        <f t="shared" si="22"/>
        <v>0</v>
      </c>
      <c r="T97" s="53">
        <f t="shared" si="22"/>
        <v>0</v>
      </c>
      <c r="U97" s="53">
        <f t="shared" si="22"/>
        <v>0</v>
      </c>
      <c r="V97" s="53">
        <f t="shared" si="23"/>
        <v>0</v>
      </c>
      <c r="W97" s="53">
        <f t="shared" si="23"/>
        <v>0</v>
      </c>
      <c r="X97" s="53">
        <f t="shared" si="23"/>
        <v>0</v>
      </c>
      <c r="Y97" s="53">
        <f t="shared" si="23"/>
        <v>0</v>
      </c>
      <c r="Z97" s="53">
        <f t="shared" si="23"/>
        <v>0</v>
      </c>
      <c r="AA97" s="53">
        <f t="shared" si="23"/>
        <v>0</v>
      </c>
      <c r="AB97" s="53">
        <f t="shared" si="23"/>
        <v>0</v>
      </c>
      <c r="AC97" s="53">
        <f t="shared" si="23"/>
        <v>0</v>
      </c>
      <c r="AD97" s="53">
        <f t="shared" si="23"/>
        <v>0</v>
      </c>
      <c r="AE97" s="53">
        <f t="shared" si="23"/>
        <v>0</v>
      </c>
      <c r="AF97" s="53">
        <f t="shared" si="23"/>
        <v>0</v>
      </c>
      <c r="AG97" s="53">
        <f t="shared" si="23"/>
        <v>0</v>
      </c>
      <c r="AH97" s="53">
        <f t="shared" si="23"/>
        <v>0</v>
      </c>
      <c r="AI97" s="53">
        <f t="shared" si="23"/>
        <v>0</v>
      </c>
      <c r="AJ97" s="53">
        <f t="shared" si="23"/>
        <v>0</v>
      </c>
      <c r="AK97" s="53">
        <f t="shared" si="24"/>
        <v>0</v>
      </c>
    </row>
    <row r="98" spans="5:37" ht="13.5" hidden="1" customHeight="1">
      <c r="E98" s="139" t="s">
        <v>60</v>
      </c>
      <c r="F98" s="53">
        <f t="shared" si="22"/>
        <v>0</v>
      </c>
      <c r="G98" s="53">
        <f t="shared" si="22"/>
        <v>0</v>
      </c>
      <c r="H98" s="53">
        <f t="shared" si="22"/>
        <v>0</v>
      </c>
      <c r="I98" s="53">
        <f t="shared" si="22"/>
        <v>0</v>
      </c>
      <c r="J98" s="53">
        <f t="shared" si="22"/>
        <v>0</v>
      </c>
      <c r="K98" s="53">
        <f t="shared" si="22"/>
        <v>0</v>
      </c>
      <c r="L98" s="53">
        <f t="shared" si="22"/>
        <v>0</v>
      </c>
      <c r="M98" s="53">
        <f t="shared" si="22"/>
        <v>0</v>
      </c>
      <c r="N98" s="53">
        <f t="shared" si="22"/>
        <v>0</v>
      </c>
      <c r="O98" s="53">
        <f t="shared" si="22"/>
        <v>0</v>
      </c>
      <c r="P98" s="53">
        <f t="shared" si="22"/>
        <v>0</v>
      </c>
      <c r="Q98" s="53">
        <f t="shared" si="22"/>
        <v>0</v>
      </c>
      <c r="R98" s="53">
        <f t="shared" si="22"/>
        <v>0</v>
      </c>
      <c r="S98" s="53">
        <f t="shared" si="22"/>
        <v>0</v>
      </c>
      <c r="T98" s="53">
        <f t="shared" si="22"/>
        <v>0</v>
      </c>
      <c r="U98" s="53">
        <f t="shared" si="22"/>
        <v>0</v>
      </c>
      <c r="V98" s="53">
        <f t="shared" si="23"/>
        <v>0</v>
      </c>
      <c r="W98" s="53">
        <f t="shared" si="23"/>
        <v>0</v>
      </c>
      <c r="X98" s="53">
        <f t="shared" si="23"/>
        <v>0</v>
      </c>
      <c r="Y98" s="53">
        <f t="shared" si="23"/>
        <v>0</v>
      </c>
      <c r="Z98" s="53">
        <f t="shared" si="23"/>
        <v>0</v>
      </c>
      <c r="AA98" s="53">
        <f t="shared" si="23"/>
        <v>0</v>
      </c>
      <c r="AB98" s="53">
        <f t="shared" si="23"/>
        <v>0</v>
      </c>
      <c r="AC98" s="53">
        <f t="shared" si="23"/>
        <v>0</v>
      </c>
      <c r="AD98" s="53">
        <f t="shared" si="23"/>
        <v>0</v>
      </c>
      <c r="AE98" s="53">
        <f t="shared" si="23"/>
        <v>0</v>
      </c>
      <c r="AF98" s="53">
        <f t="shared" si="23"/>
        <v>0</v>
      </c>
      <c r="AG98" s="53">
        <f t="shared" si="23"/>
        <v>0</v>
      </c>
      <c r="AH98" s="53">
        <f t="shared" si="23"/>
        <v>0</v>
      </c>
      <c r="AI98" s="53">
        <f t="shared" si="23"/>
        <v>0</v>
      </c>
      <c r="AJ98" s="53">
        <f t="shared" si="23"/>
        <v>0</v>
      </c>
      <c r="AK98" s="53">
        <f t="shared" si="24"/>
        <v>0</v>
      </c>
    </row>
    <row r="99" spans="5:37" ht="13.5" hidden="1" customHeight="1">
      <c r="E99" s="139" t="s">
        <v>61</v>
      </c>
      <c r="F99" s="53">
        <f t="shared" si="22"/>
        <v>0</v>
      </c>
      <c r="G99" s="53">
        <f t="shared" si="22"/>
        <v>0</v>
      </c>
      <c r="H99" s="53">
        <f t="shared" si="22"/>
        <v>0</v>
      </c>
      <c r="I99" s="53">
        <f t="shared" si="22"/>
        <v>0</v>
      </c>
      <c r="J99" s="53">
        <f t="shared" si="22"/>
        <v>0</v>
      </c>
      <c r="K99" s="53">
        <f t="shared" si="22"/>
        <v>0</v>
      </c>
      <c r="L99" s="53">
        <f t="shared" si="22"/>
        <v>0</v>
      </c>
      <c r="M99" s="53">
        <f t="shared" si="22"/>
        <v>0</v>
      </c>
      <c r="N99" s="53">
        <f t="shared" si="22"/>
        <v>0</v>
      </c>
      <c r="O99" s="53">
        <f t="shared" si="22"/>
        <v>0</v>
      </c>
      <c r="P99" s="53">
        <f t="shared" si="22"/>
        <v>0</v>
      </c>
      <c r="Q99" s="53">
        <f t="shared" si="22"/>
        <v>0</v>
      </c>
      <c r="R99" s="53">
        <f t="shared" si="22"/>
        <v>0</v>
      </c>
      <c r="S99" s="53">
        <f t="shared" si="22"/>
        <v>0</v>
      </c>
      <c r="T99" s="53">
        <f t="shared" si="22"/>
        <v>0</v>
      </c>
      <c r="U99" s="53">
        <f t="shared" si="22"/>
        <v>0</v>
      </c>
      <c r="V99" s="53">
        <f t="shared" si="23"/>
        <v>0</v>
      </c>
      <c r="W99" s="53">
        <f t="shared" si="23"/>
        <v>0</v>
      </c>
      <c r="X99" s="53">
        <f t="shared" si="23"/>
        <v>0</v>
      </c>
      <c r="Y99" s="53">
        <f t="shared" si="23"/>
        <v>0</v>
      </c>
      <c r="Z99" s="53">
        <f t="shared" si="23"/>
        <v>0</v>
      </c>
      <c r="AA99" s="53">
        <f t="shared" si="23"/>
        <v>0</v>
      </c>
      <c r="AB99" s="53">
        <f t="shared" si="23"/>
        <v>0</v>
      </c>
      <c r="AC99" s="53">
        <f t="shared" si="23"/>
        <v>0</v>
      </c>
      <c r="AD99" s="53">
        <f t="shared" si="23"/>
        <v>0</v>
      </c>
      <c r="AE99" s="53">
        <f t="shared" si="23"/>
        <v>0</v>
      </c>
      <c r="AF99" s="53">
        <f t="shared" si="23"/>
        <v>0</v>
      </c>
      <c r="AG99" s="53">
        <f t="shared" si="23"/>
        <v>0</v>
      </c>
      <c r="AH99" s="53">
        <f t="shared" si="23"/>
        <v>0</v>
      </c>
      <c r="AI99" s="53">
        <f t="shared" si="23"/>
        <v>0</v>
      </c>
      <c r="AJ99" s="53">
        <f t="shared" si="23"/>
        <v>0</v>
      </c>
      <c r="AK99" s="53">
        <f>COUNTIF(F99:AJ99,1)</f>
        <v>0</v>
      </c>
    </row>
    <row r="100" spans="5:37" ht="13.5" hidden="1" customHeight="1">
      <c r="E100" s="139" t="s">
        <v>62</v>
      </c>
      <c r="F100" s="53">
        <f t="shared" si="22"/>
        <v>0</v>
      </c>
      <c r="G100" s="53">
        <f t="shared" si="22"/>
        <v>0</v>
      </c>
      <c r="H100" s="53">
        <f t="shared" si="22"/>
        <v>0</v>
      </c>
      <c r="I100" s="53">
        <f t="shared" si="22"/>
        <v>0</v>
      </c>
      <c r="J100" s="53">
        <f t="shared" si="22"/>
        <v>0</v>
      </c>
      <c r="K100" s="53">
        <f t="shared" si="22"/>
        <v>0</v>
      </c>
      <c r="L100" s="53">
        <f t="shared" si="22"/>
        <v>0</v>
      </c>
      <c r="M100" s="53">
        <f t="shared" si="22"/>
        <v>0</v>
      </c>
      <c r="N100" s="53">
        <f t="shared" si="22"/>
        <v>0</v>
      </c>
      <c r="O100" s="53">
        <f t="shared" si="22"/>
        <v>0</v>
      </c>
      <c r="P100" s="53">
        <f t="shared" si="22"/>
        <v>0</v>
      </c>
      <c r="Q100" s="53">
        <f t="shared" si="22"/>
        <v>0</v>
      </c>
      <c r="R100" s="53">
        <f t="shared" si="22"/>
        <v>0</v>
      </c>
      <c r="S100" s="53">
        <f t="shared" si="22"/>
        <v>0</v>
      </c>
      <c r="T100" s="53">
        <f t="shared" si="22"/>
        <v>0</v>
      </c>
      <c r="U100" s="53">
        <f t="shared" si="22"/>
        <v>0</v>
      </c>
      <c r="V100" s="53">
        <f t="shared" si="23"/>
        <v>0</v>
      </c>
      <c r="W100" s="53">
        <f t="shared" si="23"/>
        <v>0</v>
      </c>
      <c r="X100" s="53">
        <f t="shared" si="23"/>
        <v>0</v>
      </c>
      <c r="Y100" s="53">
        <f t="shared" si="23"/>
        <v>0</v>
      </c>
      <c r="Z100" s="53">
        <f t="shared" si="23"/>
        <v>0</v>
      </c>
      <c r="AA100" s="53">
        <f t="shared" si="23"/>
        <v>0</v>
      </c>
      <c r="AB100" s="53">
        <f t="shared" si="23"/>
        <v>0</v>
      </c>
      <c r="AC100" s="53">
        <f t="shared" si="23"/>
        <v>0</v>
      </c>
      <c r="AD100" s="53">
        <f t="shared" si="23"/>
        <v>0</v>
      </c>
      <c r="AE100" s="53">
        <f t="shared" si="23"/>
        <v>0</v>
      </c>
      <c r="AF100" s="53">
        <f t="shared" si="23"/>
        <v>0</v>
      </c>
      <c r="AG100" s="53">
        <f t="shared" si="23"/>
        <v>0</v>
      </c>
      <c r="AH100" s="53">
        <f t="shared" si="23"/>
        <v>0</v>
      </c>
      <c r="AI100" s="53">
        <f t="shared" si="23"/>
        <v>0</v>
      </c>
      <c r="AJ100" s="53">
        <f t="shared" si="23"/>
        <v>0</v>
      </c>
      <c r="AK100" s="53">
        <f>COUNTIF(F100:AJ100,1)</f>
        <v>0</v>
      </c>
    </row>
    <row r="101" spans="5:37" ht="13.5" hidden="1" customHeight="1">
      <c r="E101" s="139" t="s">
        <v>63</v>
      </c>
      <c r="F101" s="53">
        <f t="shared" si="22"/>
        <v>0</v>
      </c>
      <c r="G101" s="53">
        <f t="shared" si="22"/>
        <v>0</v>
      </c>
      <c r="H101" s="53">
        <f t="shared" si="22"/>
        <v>0</v>
      </c>
      <c r="I101" s="53">
        <f t="shared" si="22"/>
        <v>0</v>
      </c>
      <c r="J101" s="53">
        <f t="shared" si="22"/>
        <v>0</v>
      </c>
      <c r="K101" s="53">
        <f t="shared" si="22"/>
        <v>0</v>
      </c>
      <c r="L101" s="53">
        <f t="shared" si="22"/>
        <v>0</v>
      </c>
      <c r="M101" s="53">
        <f t="shared" si="22"/>
        <v>0</v>
      </c>
      <c r="N101" s="53">
        <f t="shared" si="22"/>
        <v>0</v>
      </c>
      <c r="O101" s="53">
        <f t="shared" si="22"/>
        <v>0</v>
      </c>
      <c r="P101" s="53">
        <f t="shared" si="22"/>
        <v>0</v>
      </c>
      <c r="Q101" s="53">
        <f t="shared" si="22"/>
        <v>0</v>
      </c>
      <c r="R101" s="53">
        <f t="shared" si="22"/>
        <v>0</v>
      </c>
      <c r="S101" s="53">
        <f t="shared" si="22"/>
        <v>0</v>
      </c>
      <c r="T101" s="53">
        <f t="shared" si="22"/>
        <v>0</v>
      </c>
      <c r="U101" s="53">
        <f t="shared" si="22"/>
        <v>0</v>
      </c>
      <c r="V101" s="53">
        <f t="shared" si="23"/>
        <v>0</v>
      </c>
      <c r="W101" s="53">
        <f t="shared" si="23"/>
        <v>0</v>
      </c>
      <c r="X101" s="53">
        <f t="shared" si="23"/>
        <v>0</v>
      </c>
      <c r="Y101" s="53">
        <f t="shared" si="23"/>
        <v>0</v>
      </c>
      <c r="Z101" s="53">
        <f t="shared" si="23"/>
        <v>0</v>
      </c>
      <c r="AA101" s="53">
        <f t="shared" si="23"/>
        <v>0</v>
      </c>
      <c r="AB101" s="53">
        <f t="shared" si="23"/>
        <v>0</v>
      </c>
      <c r="AC101" s="53">
        <f t="shared" si="23"/>
        <v>0</v>
      </c>
      <c r="AD101" s="53">
        <f t="shared" si="23"/>
        <v>0</v>
      </c>
      <c r="AE101" s="53">
        <f t="shared" si="23"/>
        <v>0</v>
      </c>
      <c r="AF101" s="53">
        <f t="shared" si="23"/>
        <v>0</v>
      </c>
      <c r="AG101" s="53">
        <f t="shared" si="23"/>
        <v>0</v>
      </c>
      <c r="AH101" s="53">
        <f t="shared" si="23"/>
        <v>0</v>
      </c>
      <c r="AI101" s="53">
        <f t="shared" si="23"/>
        <v>0</v>
      </c>
      <c r="AJ101" s="53">
        <f t="shared" si="23"/>
        <v>0</v>
      </c>
      <c r="AK101" s="53">
        <f>COUNTIF(F101:AJ101,1)</f>
        <v>0</v>
      </c>
    </row>
    <row r="102" spans="5:37" ht="13.5" hidden="1" customHeight="1">
      <c r="E102" s="139" t="s">
        <v>64</v>
      </c>
      <c r="F102" s="53">
        <f t="shared" si="22"/>
        <v>0</v>
      </c>
      <c r="G102" s="53">
        <f t="shared" si="22"/>
        <v>0</v>
      </c>
      <c r="H102" s="53">
        <f t="shared" si="22"/>
        <v>0</v>
      </c>
      <c r="I102" s="53">
        <f t="shared" si="22"/>
        <v>0</v>
      </c>
      <c r="J102" s="53">
        <f t="shared" si="22"/>
        <v>0</v>
      </c>
      <c r="K102" s="53">
        <f t="shared" si="22"/>
        <v>0</v>
      </c>
      <c r="L102" s="53">
        <f t="shared" si="22"/>
        <v>0</v>
      </c>
      <c r="M102" s="53">
        <f t="shared" si="22"/>
        <v>0</v>
      </c>
      <c r="N102" s="53">
        <f t="shared" si="22"/>
        <v>0</v>
      </c>
      <c r="O102" s="53">
        <f t="shared" si="22"/>
        <v>0</v>
      </c>
      <c r="P102" s="53">
        <f t="shared" si="22"/>
        <v>0</v>
      </c>
      <c r="Q102" s="53">
        <f t="shared" si="22"/>
        <v>0</v>
      </c>
      <c r="R102" s="53">
        <f t="shared" si="22"/>
        <v>0</v>
      </c>
      <c r="S102" s="53">
        <f t="shared" si="22"/>
        <v>0</v>
      </c>
      <c r="T102" s="53">
        <f t="shared" si="22"/>
        <v>0</v>
      </c>
      <c r="U102" s="53">
        <f t="shared" si="22"/>
        <v>0</v>
      </c>
      <c r="V102" s="53">
        <f t="shared" si="23"/>
        <v>0</v>
      </c>
      <c r="W102" s="53">
        <f t="shared" si="23"/>
        <v>0</v>
      </c>
      <c r="X102" s="53">
        <f t="shared" si="23"/>
        <v>0</v>
      </c>
      <c r="Y102" s="53">
        <f t="shared" si="23"/>
        <v>0</v>
      </c>
      <c r="Z102" s="53">
        <f t="shared" si="23"/>
        <v>0</v>
      </c>
      <c r="AA102" s="53">
        <f t="shared" si="23"/>
        <v>0</v>
      </c>
      <c r="AB102" s="53">
        <f t="shared" si="23"/>
        <v>0</v>
      </c>
      <c r="AC102" s="53">
        <f t="shared" si="23"/>
        <v>0</v>
      </c>
      <c r="AD102" s="53">
        <f t="shared" si="23"/>
        <v>0</v>
      </c>
      <c r="AE102" s="53">
        <f t="shared" si="23"/>
        <v>0</v>
      </c>
      <c r="AF102" s="53">
        <f t="shared" si="23"/>
        <v>0</v>
      </c>
      <c r="AG102" s="53">
        <f t="shared" si="23"/>
        <v>0</v>
      </c>
      <c r="AH102" s="53">
        <f t="shared" si="23"/>
        <v>0</v>
      </c>
      <c r="AI102" s="53">
        <f t="shared" si="23"/>
        <v>0</v>
      </c>
      <c r="AJ102" s="53">
        <f t="shared" si="23"/>
        <v>0</v>
      </c>
      <c r="AK102" s="53">
        <f>COUNTIF(F102:AJ102,1)</f>
        <v>0</v>
      </c>
    </row>
    <row r="103" spans="5:37" ht="13.5" hidden="1" customHeight="1">
      <c r="E103" s="139" t="s">
        <v>65</v>
      </c>
      <c r="F103" s="53">
        <f t="shared" si="22"/>
        <v>0</v>
      </c>
      <c r="G103" s="53">
        <f t="shared" si="22"/>
        <v>0</v>
      </c>
      <c r="H103" s="53">
        <f t="shared" si="22"/>
        <v>0</v>
      </c>
      <c r="I103" s="53">
        <f t="shared" si="22"/>
        <v>0</v>
      </c>
      <c r="J103" s="53">
        <f t="shared" si="22"/>
        <v>0</v>
      </c>
      <c r="K103" s="53">
        <f t="shared" si="22"/>
        <v>0</v>
      </c>
      <c r="L103" s="53">
        <f t="shared" si="22"/>
        <v>0</v>
      </c>
      <c r="M103" s="53">
        <f t="shared" si="22"/>
        <v>0</v>
      </c>
      <c r="N103" s="53">
        <f t="shared" si="22"/>
        <v>0</v>
      </c>
      <c r="O103" s="53">
        <f t="shared" si="22"/>
        <v>0</v>
      </c>
      <c r="P103" s="53">
        <f t="shared" si="22"/>
        <v>0</v>
      </c>
      <c r="Q103" s="53">
        <f t="shared" si="22"/>
        <v>0</v>
      </c>
      <c r="R103" s="53">
        <f t="shared" si="22"/>
        <v>0</v>
      </c>
      <c r="S103" s="53">
        <f t="shared" si="22"/>
        <v>0</v>
      </c>
      <c r="T103" s="53">
        <f t="shared" si="22"/>
        <v>0</v>
      </c>
      <c r="U103" s="53">
        <f t="shared" si="22"/>
        <v>0</v>
      </c>
      <c r="V103" s="53">
        <f t="shared" si="23"/>
        <v>0</v>
      </c>
      <c r="W103" s="53">
        <f t="shared" si="23"/>
        <v>0</v>
      </c>
      <c r="X103" s="53">
        <f t="shared" si="23"/>
        <v>0</v>
      </c>
      <c r="Y103" s="53">
        <f t="shared" si="23"/>
        <v>0</v>
      </c>
      <c r="Z103" s="53">
        <f t="shared" si="23"/>
        <v>0</v>
      </c>
      <c r="AA103" s="53">
        <f t="shared" si="23"/>
        <v>0</v>
      </c>
      <c r="AB103" s="53">
        <f t="shared" si="23"/>
        <v>0</v>
      </c>
      <c r="AC103" s="53">
        <f t="shared" si="23"/>
        <v>0</v>
      </c>
      <c r="AD103" s="53">
        <f t="shared" si="23"/>
        <v>0</v>
      </c>
      <c r="AE103" s="53">
        <f t="shared" si="23"/>
        <v>0</v>
      </c>
      <c r="AF103" s="53">
        <f t="shared" si="23"/>
        <v>0</v>
      </c>
      <c r="AG103" s="53">
        <f t="shared" si="23"/>
        <v>0</v>
      </c>
      <c r="AH103" s="53">
        <f t="shared" si="23"/>
        <v>0</v>
      </c>
      <c r="AI103" s="53">
        <f t="shared" si="23"/>
        <v>0</v>
      </c>
      <c r="AJ103" s="53">
        <f t="shared" si="23"/>
        <v>0</v>
      </c>
      <c r="AK103" s="53">
        <f>COUNTIF(F103:AJ103,1)</f>
        <v>0</v>
      </c>
    </row>
    <row r="104" spans="5:37" ht="13.5" hidden="1" customHeight="1">
      <c r="E104" s="139" t="s">
        <v>66</v>
      </c>
      <c r="F104" s="53">
        <f t="shared" si="22"/>
        <v>0</v>
      </c>
      <c r="G104" s="53">
        <f t="shared" si="22"/>
        <v>0</v>
      </c>
      <c r="H104" s="53">
        <f t="shared" si="22"/>
        <v>0</v>
      </c>
      <c r="I104" s="53">
        <f t="shared" si="22"/>
        <v>0</v>
      </c>
      <c r="J104" s="53">
        <f t="shared" si="22"/>
        <v>0</v>
      </c>
      <c r="K104" s="53">
        <f t="shared" si="22"/>
        <v>0</v>
      </c>
      <c r="L104" s="53">
        <f t="shared" si="22"/>
        <v>0</v>
      </c>
      <c r="M104" s="53">
        <f t="shared" si="22"/>
        <v>0</v>
      </c>
      <c r="N104" s="53">
        <f t="shared" si="22"/>
        <v>0</v>
      </c>
      <c r="O104" s="53">
        <f t="shared" si="22"/>
        <v>0</v>
      </c>
      <c r="P104" s="53">
        <f t="shared" si="22"/>
        <v>0</v>
      </c>
      <c r="Q104" s="53">
        <f t="shared" si="22"/>
        <v>0</v>
      </c>
      <c r="R104" s="53">
        <f t="shared" si="22"/>
        <v>0</v>
      </c>
      <c r="S104" s="53">
        <f t="shared" si="22"/>
        <v>0</v>
      </c>
      <c r="T104" s="53">
        <f t="shared" si="22"/>
        <v>0</v>
      </c>
      <c r="U104" s="53">
        <f t="shared" si="22"/>
        <v>0</v>
      </c>
      <c r="V104" s="53">
        <f t="shared" si="23"/>
        <v>0</v>
      </c>
      <c r="W104" s="53">
        <f t="shared" si="23"/>
        <v>0</v>
      </c>
      <c r="X104" s="53">
        <f t="shared" si="23"/>
        <v>0</v>
      </c>
      <c r="Y104" s="53">
        <f t="shared" si="23"/>
        <v>0</v>
      </c>
      <c r="Z104" s="53">
        <f t="shared" si="23"/>
        <v>0</v>
      </c>
      <c r="AA104" s="53">
        <f t="shared" si="23"/>
        <v>0</v>
      </c>
      <c r="AB104" s="53">
        <f t="shared" si="23"/>
        <v>0</v>
      </c>
      <c r="AC104" s="53">
        <f t="shared" si="23"/>
        <v>0</v>
      </c>
      <c r="AD104" s="53">
        <f t="shared" si="23"/>
        <v>0</v>
      </c>
      <c r="AE104" s="53">
        <f t="shared" si="23"/>
        <v>0</v>
      </c>
      <c r="AF104" s="53">
        <f t="shared" si="23"/>
        <v>0</v>
      </c>
      <c r="AG104" s="53">
        <f t="shared" si="23"/>
        <v>0</v>
      </c>
      <c r="AH104" s="53">
        <f t="shared" si="23"/>
        <v>0</v>
      </c>
      <c r="AI104" s="53">
        <f t="shared" si="23"/>
        <v>0</v>
      </c>
      <c r="AJ104" s="53">
        <f t="shared" si="23"/>
        <v>0</v>
      </c>
      <c r="AK104" s="53">
        <f t="shared" si="24"/>
        <v>0</v>
      </c>
    </row>
    <row r="105" spans="5:37" ht="13.5" hidden="1" customHeight="1">
      <c r="E105" s="139" t="s">
        <v>67</v>
      </c>
      <c r="F105" s="53">
        <f t="shared" si="22"/>
        <v>0</v>
      </c>
      <c r="G105" s="53">
        <f t="shared" si="22"/>
        <v>0</v>
      </c>
      <c r="H105" s="53">
        <f t="shared" si="22"/>
        <v>0</v>
      </c>
      <c r="I105" s="53">
        <f t="shared" si="22"/>
        <v>0</v>
      </c>
      <c r="J105" s="53">
        <f t="shared" si="22"/>
        <v>0</v>
      </c>
      <c r="K105" s="53">
        <f t="shared" si="22"/>
        <v>0</v>
      </c>
      <c r="L105" s="53">
        <f t="shared" si="22"/>
        <v>0</v>
      </c>
      <c r="M105" s="53">
        <f t="shared" si="22"/>
        <v>0</v>
      </c>
      <c r="N105" s="53">
        <f t="shared" si="22"/>
        <v>0</v>
      </c>
      <c r="O105" s="53">
        <f t="shared" si="22"/>
        <v>0</v>
      </c>
      <c r="P105" s="53">
        <f t="shared" si="22"/>
        <v>0</v>
      </c>
      <c r="Q105" s="53">
        <f t="shared" si="22"/>
        <v>0</v>
      </c>
      <c r="R105" s="53">
        <f t="shared" si="22"/>
        <v>0</v>
      </c>
      <c r="S105" s="53">
        <f t="shared" si="22"/>
        <v>0</v>
      </c>
      <c r="T105" s="53">
        <f t="shared" si="22"/>
        <v>0</v>
      </c>
      <c r="U105" s="53">
        <f t="shared" si="22"/>
        <v>0</v>
      </c>
      <c r="V105" s="53">
        <f t="shared" si="23"/>
        <v>0</v>
      </c>
      <c r="W105" s="53">
        <f t="shared" si="23"/>
        <v>0</v>
      </c>
      <c r="X105" s="53">
        <f t="shared" si="23"/>
        <v>0</v>
      </c>
      <c r="Y105" s="53">
        <f t="shared" si="23"/>
        <v>0</v>
      </c>
      <c r="Z105" s="53">
        <f t="shared" si="23"/>
        <v>0</v>
      </c>
      <c r="AA105" s="53">
        <f t="shared" si="23"/>
        <v>0</v>
      </c>
      <c r="AB105" s="53">
        <f t="shared" si="23"/>
        <v>0</v>
      </c>
      <c r="AC105" s="53">
        <f t="shared" si="23"/>
        <v>0</v>
      </c>
      <c r="AD105" s="53">
        <f t="shared" si="23"/>
        <v>0</v>
      </c>
      <c r="AE105" s="53">
        <f t="shared" si="23"/>
        <v>0</v>
      </c>
      <c r="AF105" s="53">
        <f t="shared" si="23"/>
        <v>0</v>
      </c>
      <c r="AG105" s="53">
        <f t="shared" si="23"/>
        <v>0</v>
      </c>
      <c r="AH105" s="53">
        <f t="shared" si="23"/>
        <v>0</v>
      </c>
      <c r="AI105" s="53">
        <f t="shared" si="23"/>
        <v>0</v>
      </c>
      <c r="AJ105" s="53">
        <f t="shared" si="23"/>
        <v>0</v>
      </c>
      <c r="AK105" s="53">
        <f t="shared" si="24"/>
        <v>0</v>
      </c>
    </row>
    <row r="106" spans="5:37" ht="13.5" hidden="1" customHeight="1">
      <c r="E106" s="139" t="s">
        <v>68</v>
      </c>
      <c r="F106" s="53">
        <f t="shared" si="22"/>
        <v>0</v>
      </c>
      <c r="G106" s="53">
        <f t="shared" si="22"/>
        <v>0</v>
      </c>
      <c r="H106" s="53">
        <f t="shared" si="22"/>
        <v>0</v>
      </c>
      <c r="I106" s="53">
        <f t="shared" si="22"/>
        <v>0</v>
      </c>
      <c r="J106" s="53">
        <f t="shared" si="22"/>
        <v>0</v>
      </c>
      <c r="K106" s="53">
        <f t="shared" si="22"/>
        <v>0</v>
      </c>
      <c r="L106" s="53">
        <f t="shared" si="22"/>
        <v>0</v>
      </c>
      <c r="M106" s="53">
        <f t="shared" si="22"/>
        <v>0</v>
      </c>
      <c r="N106" s="53">
        <f t="shared" si="22"/>
        <v>0</v>
      </c>
      <c r="O106" s="53">
        <f t="shared" si="22"/>
        <v>0</v>
      </c>
      <c r="P106" s="53">
        <f t="shared" si="22"/>
        <v>0</v>
      </c>
      <c r="Q106" s="53">
        <f t="shared" si="22"/>
        <v>0</v>
      </c>
      <c r="R106" s="53">
        <f t="shared" si="22"/>
        <v>0</v>
      </c>
      <c r="S106" s="53">
        <f t="shared" si="22"/>
        <v>0</v>
      </c>
      <c r="T106" s="53">
        <f t="shared" si="22"/>
        <v>0</v>
      </c>
      <c r="U106" s="53">
        <f t="shared" ref="U106:AJ106" si="25">IF(COUNTIF(V$11:V$30,$E106)=0,0,1)</f>
        <v>0</v>
      </c>
      <c r="V106" s="53">
        <f t="shared" si="25"/>
        <v>0</v>
      </c>
      <c r="W106" s="53">
        <f t="shared" si="25"/>
        <v>0</v>
      </c>
      <c r="X106" s="53">
        <f t="shared" si="25"/>
        <v>0</v>
      </c>
      <c r="Y106" s="53">
        <f t="shared" si="25"/>
        <v>0</v>
      </c>
      <c r="Z106" s="53">
        <f t="shared" si="25"/>
        <v>0</v>
      </c>
      <c r="AA106" s="53">
        <f t="shared" si="25"/>
        <v>0</v>
      </c>
      <c r="AB106" s="53">
        <f t="shared" si="25"/>
        <v>0</v>
      </c>
      <c r="AC106" s="53">
        <f t="shared" si="25"/>
        <v>0</v>
      </c>
      <c r="AD106" s="53">
        <f t="shared" si="25"/>
        <v>0</v>
      </c>
      <c r="AE106" s="53">
        <f t="shared" si="25"/>
        <v>0</v>
      </c>
      <c r="AF106" s="53">
        <f t="shared" si="25"/>
        <v>0</v>
      </c>
      <c r="AG106" s="53">
        <f t="shared" si="25"/>
        <v>0</v>
      </c>
      <c r="AH106" s="53">
        <f t="shared" si="25"/>
        <v>0</v>
      </c>
      <c r="AI106" s="53">
        <f t="shared" si="25"/>
        <v>0</v>
      </c>
      <c r="AJ106" s="53">
        <f t="shared" si="25"/>
        <v>0</v>
      </c>
      <c r="AK106" s="53">
        <f t="shared" si="24"/>
        <v>0</v>
      </c>
    </row>
    <row r="107" spans="5:37" ht="13.5" customHeight="1"/>
  </sheetData>
  <sheetProtection formatCells="0"/>
  <mergeCells count="478">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AR49:AR5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57:AT58"/>
    <mergeCell ref="AU57:AU58"/>
    <mergeCell ref="AV57:AV58"/>
    <mergeCell ref="AW57:AW58"/>
    <mergeCell ref="AW47:AW48"/>
    <mergeCell ref="AX47:AX48"/>
    <mergeCell ref="AY47:AY48"/>
    <mergeCell ref="AZ47:AZ48"/>
    <mergeCell ref="BA47:BA48"/>
    <mergeCell ref="BB47:BB48"/>
    <mergeCell ref="AX49:AX50"/>
    <mergeCell ref="AY49:AY50"/>
    <mergeCell ref="AZ49:AZ50"/>
    <mergeCell ref="BA49:BA50"/>
    <mergeCell ref="BB49:BB50"/>
    <mergeCell ref="BC49:BC50"/>
    <mergeCell ref="BD49:BD50"/>
    <mergeCell ref="BE49:BE50"/>
    <mergeCell ref="BF49:BF50"/>
    <mergeCell ref="AS51:AS52"/>
    <mergeCell ref="C50:F50"/>
    <mergeCell ref="AR59:AT59"/>
    <mergeCell ref="A52:E55"/>
    <mergeCell ref="W52:Y52"/>
    <mergeCell ref="AR60:AT60"/>
    <mergeCell ref="W53:Y53"/>
    <mergeCell ref="AR61:AT61"/>
    <mergeCell ref="AX57:AX58"/>
    <mergeCell ref="AY57:AY58"/>
    <mergeCell ref="AS49:AS50"/>
    <mergeCell ref="AT49:AT50"/>
    <mergeCell ref="AU49:AU50"/>
    <mergeCell ref="AV49:AV50"/>
    <mergeCell ref="AW49:AW50"/>
    <mergeCell ref="W54:Y54"/>
    <mergeCell ref="AS53:AS54"/>
    <mergeCell ref="AT53:AT54"/>
    <mergeCell ref="AU53:AU54"/>
    <mergeCell ref="AV53:AV54"/>
    <mergeCell ref="AW53:AW54"/>
    <mergeCell ref="AX53:AX54"/>
    <mergeCell ref="AY53:AY54"/>
    <mergeCell ref="W55:Y55"/>
    <mergeCell ref="BD57:BD58"/>
    <mergeCell ref="BE57:BE58"/>
    <mergeCell ref="BF57:BF58"/>
    <mergeCell ref="AZ57:AZ58"/>
    <mergeCell ref="BA57:BA58"/>
    <mergeCell ref="BB57:BB58"/>
    <mergeCell ref="BC57:BC58"/>
    <mergeCell ref="BA55:BA56"/>
    <mergeCell ref="BB55:BB56"/>
    <mergeCell ref="BC55:BC56"/>
    <mergeCell ref="BD55:BD56"/>
    <mergeCell ref="BE55:BE56"/>
    <mergeCell ref="BF55:BF56"/>
    <mergeCell ref="BA53:BA54"/>
    <mergeCell ref="BB53:BB54"/>
    <mergeCell ref="BC53:BC54"/>
    <mergeCell ref="BD53:BD54"/>
    <mergeCell ref="BE53:BE54"/>
    <mergeCell ref="BF53:BF54"/>
    <mergeCell ref="AT51:AT52"/>
    <mergeCell ref="AU51:AU52"/>
    <mergeCell ref="AV51:AV52"/>
    <mergeCell ref="AW51:AW52"/>
    <mergeCell ref="AX51:AX52"/>
    <mergeCell ref="AY51:AY52"/>
    <mergeCell ref="AZ51:AZ52"/>
    <mergeCell ref="BA51:BA52"/>
    <mergeCell ref="BB51:BB52"/>
    <mergeCell ref="BC51:BC52"/>
    <mergeCell ref="BD51:BD52"/>
    <mergeCell ref="BE51:BE52"/>
    <mergeCell ref="BF51:BF52"/>
    <mergeCell ref="AR63:AT63"/>
    <mergeCell ref="AR55:AT56"/>
    <mergeCell ref="AU55:AU56"/>
    <mergeCell ref="AV55:AV56"/>
    <mergeCell ref="AW55:AW56"/>
    <mergeCell ref="AX55:AX56"/>
    <mergeCell ref="AY55:AY56"/>
    <mergeCell ref="AZ55:AZ56"/>
    <mergeCell ref="AZ53:AZ54"/>
    <mergeCell ref="AR62:AT62"/>
  </mergeCells>
  <phoneticPr fontId="1"/>
  <conditionalFormatting sqref="B11:B30 E11:AJ30 F37:AJ49">
    <cfRule type="containsBlanks" dxfId="50" priority="20" stopIfTrue="1">
      <formula>LEN(TRIM(B11))=0</formula>
    </cfRule>
  </conditionalFormatting>
  <conditionalFormatting sqref="G33:AJ33">
    <cfRule type="containsBlanks" dxfId="49" priority="19" stopIfTrue="1">
      <formula>LEN(TRIM(G33))=0</formula>
    </cfRule>
  </conditionalFormatting>
  <conditionalFormatting sqref="G53:V53">
    <cfRule type="containsBlanks" dxfId="48" priority="18" stopIfTrue="1">
      <formula>LEN(TRIM(G53))=0</formula>
    </cfRule>
  </conditionalFormatting>
  <conditionalFormatting sqref="G36:AJ36 G7:AJ10">
    <cfRule type="expression" dxfId="47" priority="16" stopIfTrue="1">
      <formula>WEEKDAY(G7,1)=1</formula>
    </cfRule>
    <cfRule type="expression" dxfId="46" priority="17" stopIfTrue="1">
      <formula>WEEKDAY(G7,1)=7</formula>
    </cfRule>
  </conditionalFormatting>
  <conditionalFormatting sqref="AE5 AM5">
    <cfRule type="containsBlanks" dxfId="45" priority="15" stopIfTrue="1">
      <formula>LEN(TRIM(AE5))=0</formula>
    </cfRule>
  </conditionalFormatting>
  <conditionalFormatting sqref="AW1:AW2">
    <cfRule type="containsBlanks" dxfId="44" priority="13" stopIfTrue="1">
      <formula>LEN(TRIM(AW1))=0</formula>
    </cfRule>
  </conditionalFormatting>
  <conditionalFormatting sqref="AK11:AK30 AK37:AK49">
    <cfRule type="containsBlanks" dxfId="43" priority="12" stopIfTrue="1">
      <formula>LEN(TRIM(AK11))=0</formula>
    </cfRule>
  </conditionalFormatting>
  <conditionalFormatting sqref="AK33">
    <cfRule type="containsBlanks" dxfId="42" priority="11" stopIfTrue="1">
      <formula>LEN(TRIM(AK33))=0</formula>
    </cfRule>
  </conditionalFormatting>
  <conditionalFormatting sqref="AK36 AK7:AK10">
    <cfRule type="expression" dxfId="41" priority="9" stopIfTrue="1">
      <formula>WEEKDAY(AK7,1)=1</formula>
    </cfRule>
    <cfRule type="expression" dxfId="40" priority="10" stopIfTrue="1">
      <formula>WEEKDAY(AK7,1)=7</formula>
    </cfRule>
  </conditionalFormatting>
  <conditionalFormatting sqref="BE3:BF3 BE5:BF5">
    <cfRule type="containsBlanks" dxfId="39" priority="4">
      <formula>LEN(TRIM(BE3))=0</formula>
    </cfRule>
  </conditionalFormatting>
  <conditionalFormatting sqref="AS9:AS54 AU9:AU54">
    <cfRule type="containsBlanks" dxfId="38" priority="3">
      <formula>LEN(TRIM(AS9))=0</formula>
    </cfRule>
  </conditionalFormatting>
  <conditionalFormatting sqref="AV9:AV54 AX19:AX48 AZ9:AZ28 BB9:BB28 BD19:BE48 BF9:BF54">
    <cfRule type="containsBlanks" dxfId="37" priority="2">
      <formula>LEN(TRIM(AV9))=0</formula>
    </cfRule>
  </conditionalFormatting>
  <conditionalFormatting sqref="BC19:BC28">
    <cfRule type="containsBlanks" dxfId="0" priority="1" stopIfTrue="1">
      <formula>LEN(TRIM(BC19))=0</formula>
    </cfRule>
  </conditionalFormatting>
  <dataValidations count="5">
    <dataValidation type="list" allowBlank="1" showInputMessage="1" showErrorMessage="1" sqref="WWO983080:WXS983080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76:AK65576 KC65576:LG65576 TY65576:VC65576 ADU65576:AEY65576 ANQ65576:AOU65576 AXM65576:AYQ65576 BHI65576:BIM65576 BRE65576:BSI65576 CBA65576:CCE65576 CKW65576:CMA65576 CUS65576:CVW65576 DEO65576:DFS65576 DOK65576:DPO65576 DYG65576:DZK65576 EIC65576:EJG65576 ERY65576:ETC65576 FBU65576:FCY65576 FLQ65576:FMU65576 FVM65576:FWQ65576 GFI65576:GGM65576 GPE65576:GQI65576 GZA65576:HAE65576 HIW65576:HKA65576 HSS65576:HTW65576 ICO65576:IDS65576 IMK65576:INO65576 IWG65576:IXK65576 JGC65576:JHG65576 JPY65576:JRC65576 JZU65576:KAY65576 KJQ65576:KKU65576 KTM65576:KUQ65576 LDI65576:LEM65576 LNE65576:LOI65576 LXA65576:LYE65576 MGW65576:MIA65576 MQS65576:MRW65576 NAO65576:NBS65576 NKK65576:NLO65576 NUG65576:NVK65576 OEC65576:OFG65576 ONY65576:OPC65576 OXU65576:OYY65576 PHQ65576:PIU65576 PRM65576:PSQ65576 QBI65576:QCM65576 QLE65576:QMI65576 QVA65576:QWE65576 REW65576:RGA65576 ROS65576:RPW65576 RYO65576:RZS65576 SIK65576:SJO65576 SSG65576:STK65576 TCC65576:TDG65576 TLY65576:TNC65576 TVU65576:TWY65576 UFQ65576:UGU65576 UPM65576:UQQ65576 UZI65576:VAM65576 VJE65576:VKI65576 VTA65576:VUE65576 WCW65576:WEA65576 WMS65576:WNW65576 WWO65576:WXS65576 F131112:AK131112 KC131112:LG131112 TY131112:VC131112 ADU131112:AEY131112 ANQ131112:AOU131112 AXM131112:AYQ131112 BHI131112:BIM131112 BRE131112:BSI131112 CBA131112:CCE131112 CKW131112:CMA131112 CUS131112:CVW131112 DEO131112:DFS131112 DOK131112:DPO131112 DYG131112:DZK131112 EIC131112:EJG131112 ERY131112:ETC131112 FBU131112:FCY131112 FLQ131112:FMU131112 FVM131112:FWQ131112 GFI131112:GGM131112 GPE131112:GQI131112 GZA131112:HAE131112 HIW131112:HKA131112 HSS131112:HTW131112 ICO131112:IDS131112 IMK131112:INO131112 IWG131112:IXK131112 JGC131112:JHG131112 JPY131112:JRC131112 JZU131112:KAY131112 KJQ131112:KKU131112 KTM131112:KUQ131112 LDI131112:LEM131112 LNE131112:LOI131112 LXA131112:LYE131112 MGW131112:MIA131112 MQS131112:MRW131112 NAO131112:NBS131112 NKK131112:NLO131112 NUG131112:NVK131112 OEC131112:OFG131112 ONY131112:OPC131112 OXU131112:OYY131112 PHQ131112:PIU131112 PRM131112:PSQ131112 QBI131112:QCM131112 QLE131112:QMI131112 QVA131112:QWE131112 REW131112:RGA131112 ROS131112:RPW131112 RYO131112:RZS131112 SIK131112:SJO131112 SSG131112:STK131112 TCC131112:TDG131112 TLY131112:TNC131112 TVU131112:TWY131112 UFQ131112:UGU131112 UPM131112:UQQ131112 UZI131112:VAM131112 VJE131112:VKI131112 VTA131112:VUE131112 WCW131112:WEA131112 WMS131112:WNW131112 WWO131112:WXS131112 F196648:AK196648 KC196648:LG196648 TY196648:VC196648 ADU196648:AEY196648 ANQ196648:AOU196648 AXM196648:AYQ196648 BHI196648:BIM196648 BRE196648:BSI196648 CBA196648:CCE196648 CKW196648:CMA196648 CUS196648:CVW196648 DEO196648:DFS196648 DOK196648:DPO196648 DYG196648:DZK196648 EIC196648:EJG196648 ERY196648:ETC196648 FBU196648:FCY196648 FLQ196648:FMU196648 FVM196648:FWQ196648 GFI196648:GGM196648 GPE196648:GQI196648 GZA196648:HAE196648 HIW196648:HKA196648 HSS196648:HTW196648 ICO196648:IDS196648 IMK196648:INO196648 IWG196648:IXK196648 JGC196648:JHG196648 JPY196648:JRC196648 JZU196648:KAY196648 KJQ196648:KKU196648 KTM196648:KUQ196648 LDI196648:LEM196648 LNE196648:LOI196648 LXA196648:LYE196648 MGW196648:MIA196648 MQS196648:MRW196648 NAO196648:NBS196648 NKK196648:NLO196648 NUG196648:NVK196648 OEC196648:OFG196648 ONY196648:OPC196648 OXU196648:OYY196648 PHQ196648:PIU196648 PRM196648:PSQ196648 QBI196648:QCM196648 QLE196648:QMI196648 QVA196648:QWE196648 REW196648:RGA196648 ROS196648:RPW196648 RYO196648:RZS196648 SIK196648:SJO196648 SSG196648:STK196648 TCC196648:TDG196648 TLY196648:TNC196648 TVU196648:TWY196648 UFQ196648:UGU196648 UPM196648:UQQ196648 UZI196648:VAM196648 VJE196648:VKI196648 VTA196648:VUE196648 WCW196648:WEA196648 WMS196648:WNW196648 WWO196648:WXS196648 F262184:AK262184 KC262184:LG262184 TY262184:VC262184 ADU262184:AEY262184 ANQ262184:AOU262184 AXM262184:AYQ262184 BHI262184:BIM262184 BRE262184:BSI262184 CBA262184:CCE262184 CKW262184:CMA262184 CUS262184:CVW262184 DEO262184:DFS262184 DOK262184:DPO262184 DYG262184:DZK262184 EIC262184:EJG262184 ERY262184:ETC262184 FBU262184:FCY262184 FLQ262184:FMU262184 FVM262184:FWQ262184 GFI262184:GGM262184 GPE262184:GQI262184 GZA262184:HAE262184 HIW262184:HKA262184 HSS262184:HTW262184 ICO262184:IDS262184 IMK262184:INO262184 IWG262184:IXK262184 JGC262184:JHG262184 JPY262184:JRC262184 JZU262184:KAY262184 KJQ262184:KKU262184 KTM262184:KUQ262184 LDI262184:LEM262184 LNE262184:LOI262184 LXA262184:LYE262184 MGW262184:MIA262184 MQS262184:MRW262184 NAO262184:NBS262184 NKK262184:NLO262184 NUG262184:NVK262184 OEC262184:OFG262184 ONY262184:OPC262184 OXU262184:OYY262184 PHQ262184:PIU262184 PRM262184:PSQ262184 QBI262184:QCM262184 QLE262184:QMI262184 QVA262184:QWE262184 REW262184:RGA262184 ROS262184:RPW262184 RYO262184:RZS262184 SIK262184:SJO262184 SSG262184:STK262184 TCC262184:TDG262184 TLY262184:TNC262184 TVU262184:TWY262184 UFQ262184:UGU262184 UPM262184:UQQ262184 UZI262184:VAM262184 VJE262184:VKI262184 VTA262184:VUE262184 WCW262184:WEA262184 WMS262184:WNW262184 WWO262184:WXS262184 F327720:AK327720 KC327720:LG327720 TY327720:VC327720 ADU327720:AEY327720 ANQ327720:AOU327720 AXM327720:AYQ327720 BHI327720:BIM327720 BRE327720:BSI327720 CBA327720:CCE327720 CKW327720:CMA327720 CUS327720:CVW327720 DEO327720:DFS327720 DOK327720:DPO327720 DYG327720:DZK327720 EIC327720:EJG327720 ERY327720:ETC327720 FBU327720:FCY327720 FLQ327720:FMU327720 FVM327720:FWQ327720 GFI327720:GGM327720 GPE327720:GQI327720 GZA327720:HAE327720 HIW327720:HKA327720 HSS327720:HTW327720 ICO327720:IDS327720 IMK327720:INO327720 IWG327720:IXK327720 JGC327720:JHG327720 JPY327720:JRC327720 JZU327720:KAY327720 KJQ327720:KKU327720 KTM327720:KUQ327720 LDI327720:LEM327720 LNE327720:LOI327720 LXA327720:LYE327720 MGW327720:MIA327720 MQS327720:MRW327720 NAO327720:NBS327720 NKK327720:NLO327720 NUG327720:NVK327720 OEC327720:OFG327720 ONY327720:OPC327720 OXU327720:OYY327720 PHQ327720:PIU327720 PRM327720:PSQ327720 QBI327720:QCM327720 QLE327720:QMI327720 QVA327720:QWE327720 REW327720:RGA327720 ROS327720:RPW327720 RYO327720:RZS327720 SIK327720:SJO327720 SSG327720:STK327720 TCC327720:TDG327720 TLY327720:TNC327720 TVU327720:TWY327720 UFQ327720:UGU327720 UPM327720:UQQ327720 UZI327720:VAM327720 VJE327720:VKI327720 VTA327720:VUE327720 WCW327720:WEA327720 WMS327720:WNW327720 WWO327720:WXS327720 F393256:AK393256 KC393256:LG393256 TY393256:VC393256 ADU393256:AEY393256 ANQ393256:AOU393256 AXM393256:AYQ393256 BHI393256:BIM393256 BRE393256:BSI393256 CBA393256:CCE393256 CKW393256:CMA393256 CUS393256:CVW393256 DEO393256:DFS393256 DOK393256:DPO393256 DYG393256:DZK393256 EIC393256:EJG393256 ERY393256:ETC393256 FBU393256:FCY393256 FLQ393256:FMU393256 FVM393256:FWQ393256 GFI393256:GGM393256 GPE393256:GQI393256 GZA393256:HAE393256 HIW393256:HKA393256 HSS393256:HTW393256 ICO393256:IDS393256 IMK393256:INO393256 IWG393256:IXK393256 JGC393256:JHG393256 JPY393256:JRC393256 JZU393256:KAY393256 KJQ393256:KKU393256 KTM393256:KUQ393256 LDI393256:LEM393256 LNE393256:LOI393256 LXA393256:LYE393256 MGW393256:MIA393256 MQS393256:MRW393256 NAO393256:NBS393256 NKK393256:NLO393256 NUG393256:NVK393256 OEC393256:OFG393256 ONY393256:OPC393256 OXU393256:OYY393256 PHQ393256:PIU393256 PRM393256:PSQ393256 QBI393256:QCM393256 QLE393256:QMI393256 QVA393256:QWE393256 REW393256:RGA393256 ROS393256:RPW393256 RYO393256:RZS393256 SIK393256:SJO393256 SSG393256:STK393256 TCC393256:TDG393256 TLY393256:TNC393256 TVU393256:TWY393256 UFQ393256:UGU393256 UPM393256:UQQ393256 UZI393256:VAM393256 VJE393256:VKI393256 VTA393256:VUE393256 WCW393256:WEA393256 WMS393256:WNW393256 WWO393256:WXS393256 F458792:AK458792 KC458792:LG458792 TY458792:VC458792 ADU458792:AEY458792 ANQ458792:AOU458792 AXM458792:AYQ458792 BHI458792:BIM458792 BRE458792:BSI458792 CBA458792:CCE458792 CKW458792:CMA458792 CUS458792:CVW458792 DEO458792:DFS458792 DOK458792:DPO458792 DYG458792:DZK458792 EIC458792:EJG458792 ERY458792:ETC458792 FBU458792:FCY458792 FLQ458792:FMU458792 FVM458792:FWQ458792 GFI458792:GGM458792 GPE458792:GQI458792 GZA458792:HAE458792 HIW458792:HKA458792 HSS458792:HTW458792 ICO458792:IDS458792 IMK458792:INO458792 IWG458792:IXK458792 JGC458792:JHG458792 JPY458792:JRC458792 JZU458792:KAY458792 KJQ458792:KKU458792 KTM458792:KUQ458792 LDI458792:LEM458792 LNE458792:LOI458792 LXA458792:LYE458792 MGW458792:MIA458792 MQS458792:MRW458792 NAO458792:NBS458792 NKK458792:NLO458792 NUG458792:NVK458792 OEC458792:OFG458792 ONY458792:OPC458792 OXU458792:OYY458792 PHQ458792:PIU458792 PRM458792:PSQ458792 QBI458792:QCM458792 QLE458792:QMI458792 QVA458792:QWE458792 REW458792:RGA458792 ROS458792:RPW458792 RYO458792:RZS458792 SIK458792:SJO458792 SSG458792:STK458792 TCC458792:TDG458792 TLY458792:TNC458792 TVU458792:TWY458792 UFQ458792:UGU458792 UPM458792:UQQ458792 UZI458792:VAM458792 VJE458792:VKI458792 VTA458792:VUE458792 WCW458792:WEA458792 WMS458792:WNW458792 WWO458792:WXS458792 F524328:AK524328 KC524328:LG524328 TY524328:VC524328 ADU524328:AEY524328 ANQ524328:AOU524328 AXM524328:AYQ524328 BHI524328:BIM524328 BRE524328:BSI524328 CBA524328:CCE524328 CKW524328:CMA524328 CUS524328:CVW524328 DEO524328:DFS524328 DOK524328:DPO524328 DYG524328:DZK524328 EIC524328:EJG524328 ERY524328:ETC524328 FBU524328:FCY524328 FLQ524328:FMU524328 FVM524328:FWQ524328 GFI524328:GGM524328 GPE524328:GQI524328 GZA524328:HAE524328 HIW524328:HKA524328 HSS524328:HTW524328 ICO524328:IDS524328 IMK524328:INO524328 IWG524328:IXK524328 JGC524328:JHG524328 JPY524328:JRC524328 JZU524328:KAY524328 KJQ524328:KKU524328 KTM524328:KUQ524328 LDI524328:LEM524328 LNE524328:LOI524328 LXA524328:LYE524328 MGW524328:MIA524328 MQS524328:MRW524328 NAO524328:NBS524328 NKK524328:NLO524328 NUG524328:NVK524328 OEC524328:OFG524328 ONY524328:OPC524328 OXU524328:OYY524328 PHQ524328:PIU524328 PRM524328:PSQ524328 QBI524328:QCM524328 QLE524328:QMI524328 QVA524328:QWE524328 REW524328:RGA524328 ROS524328:RPW524328 RYO524328:RZS524328 SIK524328:SJO524328 SSG524328:STK524328 TCC524328:TDG524328 TLY524328:TNC524328 TVU524328:TWY524328 UFQ524328:UGU524328 UPM524328:UQQ524328 UZI524328:VAM524328 VJE524328:VKI524328 VTA524328:VUE524328 WCW524328:WEA524328 WMS524328:WNW524328 WWO524328:WXS524328 F589864:AK589864 KC589864:LG589864 TY589864:VC589864 ADU589864:AEY589864 ANQ589864:AOU589864 AXM589864:AYQ589864 BHI589864:BIM589864 BRE589864:BSI589864 CBA589864:CCE589864 CKW589864:CMA589864 CUS589864:CVW589864 DEO589864:DFS589864 DOK589864:DPO589864 DYG589864:DZK589864 EIC589864:EJG589864 ERY589864:ETC589864 FBU589864:FCY589864 FLQ589864:FMU589864 FVM589864:FWQ589864 GFI589864:GGM589864 GPE589864:GQI589864 GZA589864:HAE589864 HIW589864:HKA589864 HSS589864:HTW589864 ICO589864:IDS589864 IMK589864:INO589864 IWG589864:IXK589864 JGC589864:JHG589864 JPY589864:JRC589864 JZU589864:KAY589864 KJQ589864:KKU589864 KTM589864:KUQ589864 LDI589864:LEM589864 LNE589864:LOI589864 LXA589864:LYE589864 MGW589864:MIA589864 MQS589864:MRW589864 NAO589864:NBS589864 NKK589864:NLO589864 NUG589864:NVK589864 OEC589864:OFG589864 ONY589864:OPC589864 OXU589864:OYY589864 PHQ589864:PIU589864 PRM589864:PSQ589864 QBI589864:QCM589864 QLE589864:QMI589864 QVA589864:QWE589864 REW589864:RGA589864 ROS589864:RPW589864 RYO589864:RZS589864 SIK589864:SJO589864 SSG589864:STK589864 TCC589864:TDG589864 TLY589864:TNC589864 TVU589864:TWY589864 UFQ589864:UGU589864 UPM589864:UQQ589864 UZI589864:VAM589864 VJE589864:VKI589864 VTA589864:VUE589864 WCW589864:WEA589864 WMS589864:WNW589864 WWO589864:WXS589864 F655400:AK655400 KC655400:LG655400 TY655400:VC655400 ADU655400:AEY655400 ANQ655400:AOU655400 AXM655400:AYQ655400 BHI655400:BIM655400 BRE655400:BSI655400 CBA655400:CCE655400 CKW655400:CMA655400 CUS655400:CVW655400 DEO655400:DFS655400 DOK655400:DPO655400 DYG655400:DZK655400 EIC655400:EJG655400 ERY655400:ETC655400 FBU655400:FCY655400 FLQ655400:FMU655400 FVM655400:FWQ655400 GFI655400:GGM655400 GPE655400:GQI655400 GZA655400:HAE655400 HIW655400:HKA655400 HSS655400:HTW655400 ICO655400:IDS655400 IMK655400:INO655400 IWG655400:IXK655400 JGC655400:JHG655400 JPY655400:JRC655400 JZU655400:KAY655400 KJQ655400:KKU655400 KTM655400:KUQ655400 LDI655400:LEM655400 LNE655400:LOI655400 LXA655400:LYE655400 MGW655400:MIA655400 MQS655400:MRW655400 NAO655400:NBS655400 NKK655400:NLO655400 NUG655400:NVK655400 OEC655400:OFG655400 ONY655400:OPC655400 OXU655400:OYY655400 PHQ655400:PIU655400 PRM655400:PSQ655400 QBI655400:QCM655400 QLE655400:QMI655400 QVA655400:QWE655400 REW655400:RGA655400 ROS655400:RPW655400 RYO655400:RZS655400 SIK655400:SJO655400 SSG655400:STK655400 TCC655400:TDG655400 TLY655400:TNC655400 TVU655400:TWY655400 UFQ655400:UGU655400 UPM655400:UQQ655400 UZI655400:VAM655400 VJE655400:VKI655400 VTA655400:VUE655400 WCW655400:WEA655400 WMS655400:WNW655400 WWO655400:WXS655400 F720936:AK720936 KC720936:LG720936 TY720936:VC720936 ADU720936:AEY720936 ANQ720936:AOU720936 AXM720936:AYQ720936 BHI720936:BIM720936 BRE720936:BSI720936 CBA720936:CCE720936 CKW720936:CMA720936 CUS720936:CVW720936 DEO720936:DFS720936 DOK720936:DPO720936 DYG720936:DZK720936 EIC720936:EJG720936 ERY720936:ETC720936 FBU720936:FCY720936 FLQ720936:FMU720936 FVM720936:FWQ720936 GFI720936:GGM720936 GPE720936:GQI720936 GZA720936:HAE720936 HIW720936:HKA720936 HSS720936:HTW720936 ICO720936:IDS720936 IMK720936:INO720936 IWG720936:IXK720936 JGC720936:JHG720936 JPY720936:JRC720936 JZU720936:KAY720936 KJQ720936:KKU720936 KTM720936:KUQ720936 LDI720936:LEM720936 LNE720936:LOI720936 LXA720936:LYE720936 MGW720936:MIA720936 MQS720936:MRW720936 NAO720936:NBS720936 NKK720936:NLO720936 NUG720936:NVK720936 OEC720936:OFG720936 ONY720936:OPC720936 OXU720936:OYY720936 PHQ720936:PIU720936 PRM720936:PSQ720936 QBI720936:QCM720936 QLE720936:QMI720936 QVA720936:QWE720936 REW720936:RGA720936 ROS720936:RPW720936 RYO720936:RZS720936 SIK720936:SJO720936 SSG720936:STK720936 TCC720936:TDG720936 TLY720936:TNC720936 TVU720936:TWY720936 UFQ720936:UGU720936 UPM720936:UQQ720936 UZI720936:VAM720936 VJE720936:VKI720936 VTA720936:VUE720936 WCW720936:WEA720936 WMS720936:WNW720936 WWO720936:WXS720936 F786472:AK786472 KC786472:LG786472 TY786472:VC786472 ADU786472:AEY786472 ANQ786472:AOU786472 AXM786472:AYQ786472 BHI786472:BIM786472 BRE786472:BSI786472 CBA786472:CCE786472 CKW786472:CMA786472 CUS786472:CVW786472 DEO786472:DFS786472 DOK786472:DPO786472 DYG786472:DZK786472 EIC786472:EJG786472 ERY786472:ETC786472 FBU786472:FCY786472 FLQ786472:FMU786472 FVM786472:FWQ786472 GFI786472:GGM786472 GPE786472:GQI786472 GZA786472:HAE786472 HIW786472:HKA786472 HSS786472:HTW786472 ICO786472:IDS786472 IMK786472:INO786472 IWG786472:IXK786472 JGC786472:JHG786472 JPY786472:JRC786472 JZU786472:KAY786472 KJQ786472:KKU786472 KTM786472:KUQ786472 LDI786472:LEM786472 LNE786472:LOI786472 LXA786472:LYE786472 MGW786472:MIA786472 MQS786472:MRW786472 NAO786472:NBS786472 NKK786472:NLO786472 NUG786472:NVK786472 OEC786472:OFG786472 ONY786472:OPC786472 OXU786472:OYY786472 PHQ786472:PIU786472 PRM786472:PSQ786472 QBI786472:QCM786472 QLE786472:QMI786472 QVA786472:QWE786472 REW786472:RGA786472 ROS786472:RPW786472 RYO786472:RZS786472 SIK786472:SJO786472 SSG786472:STK786472 TCC786472:TDG786472 TLY786472:TNC786472 TVU786472:TWY786472 UFQ786472:UGU786472 UPM786472:UQQ786472 UZI786472:VAM786472 VJE786472:VKI786472 VTA786472:VUE786472 WCW786472:WEA786472 WMS786472:WNW786472 WWO786472:WXS786472 F852008:AK852008 KC852008:LG852008 TY852008:VC852008 ADU852008:AEY852008 ANQ852008:AOU852008 AXM852008:AYQ852008 BHI852008:BIM852008 BRE852008:BSI852008 CBA852008:CCE852008 CKW852008:CMA852008 CUS852008:CVW852008 DEO852008:DFS852008 DOK852008:DPO852008 DYG852008:DZK852008 EIC852008:EJG852008 ERY852008:ETC852008 FBU852008:FCY852008 FLQ852008:FMU852008 FVM852008:FWQ852008 GFI852008:GGM852008 GPE852008:GQI852008 GZA852008:HAE852008 HIW852008:HKA852008 HSS852008:HTW852008 ICO852008:IDS852008 IMK852008:INO852008 IWG852008:IXK852008 JGC852008:JHG852008 JPY852008:JRC852008 JZU852008:KAY852008 KJQ852008:KKU852008 KTM852008:KUQ852008 LDI852008:LEM852008 LNE852008:LOI852008 LXA852008:LYE852008 MGW852008:MIA852008 MQS852008:MRW852008 NAO852008:NBS852008 NKK852008:NLO852008 NUG852008:NVK852008 OEC852008:OFG852008 ONY852008:OPC852008 OXU852008:OYY852008 PHQ852008:PIU852008 PRM852008:PSQ852008 QBI852008:QCM852008 QLE852008:QMI852008 QVA852008:QWE852008 REW852008:RGA852008 ROS852008:RPW852008 RYO852008:RZS852008 SIK852008:SJO852008 SSG852008:STK852008 TCC852008:TDG852008 TLY852008:TNC852008 TVU852008:TWY852008 UFQ852008:UGU852008 UPM852008:UQQ852008 UZI852008:VAM852008 VJE852008:VKI852008 VTA852008:VUE852008 WCW852008:WEA852008 WMS852008:WNW852008 WWO852008:WXS852008 F917544:AK917544 KC917544:LG917544 TY917544:VC917544 ADU917544:AEY917544 ANQ917544:AOU917544 AXM917544:AYQ917544 BHI917544:BIM917544 BRE917544:BSI917544 CBA917544:CCE917544 CKW917544:CMA917544 CUS917544:CVW917544 DEO917544:DFS917544 DOK917544:DPO917544 DYG917544:DZK917544 EIC917544:EJG917544 ERY917544:ETC917544 FBU917544:FCY917544 FLQ917544:FMU917544 FVM917544:FWQ917544 GFI917544:GGM917544 GPE917544:GQI917544 GZA917544:HAE917544 HIW917544:HKA917544 HSS917544:HTW917544 ICO917544:IDS917544 IMK917544:INO917544 IWG917544:IXK917544 JGC917544:JHG917544 JPY917544:JRC917544 JZU917544:KAY917544 KJQ917544:KKU917544 KTM917544:KUQ917544 LDI917544:LEM917544 LNE917544:LOI917544 LXA917544:LYE917544 MGW917544:MIA917544 MQS917544:MRW917544 NAO917544:NBS917544 NKK917544:NLO917544 NUG917544:NVK917544 OEC917544:OFG917544 ONY917544:OPC917544 OXU917544:OYY917544 PHQ917544:PIU917544 PRM917544:PSQ917544 QBI917544:QCM917544 QLE917544:QMI917544 QVA917544:QWE917544 REW917544:RGA917544 ROS917544:RPW917544 RYO917544:RZS917544 SIK917544:SJO917544 SSG917544:STK917544 TCC917544:TDG917544 TLY917544:TNC917544 TVU917544:TWY917544 UFQ917544:UGU917544 UPM917544:UQQ917544 UZI917544:VAM917544 VJE917544:VKI917544 VTA917544:VUE917544 WCW917544:WEA917544 WMS917544:WNW917544 WWO917544:WXS917544 F983080:AK983080 KC983080:LG983080 TY983080:VC983080 ADU983080:AEY983080 ANQ983080:AOU983080 AXM983080:AYQ983080 BHI983080:BIM983080 BRE983080:BSI983080 CBA983080:CCE983080 CKW983080:CMA983080 CUS983080:CVW983080 DEO983080:DFS983080 DOK983080:DPO983080 DYG983080:DZK983080 EIC983080:EJG983080 ERY983080:ETC983080 FBU983080:FCY983080 FLQ983080:FMU983080 FVM983080:FWQ983080 GFI983080:GGM983080 GPE983080:GQI983080 GZA983080:HAE983080 HIW983080:HKA983080 HSS983080:HTW983080 ICO983080:IDS983080 IMK983080:INO983080 IWG983080:IXK983080 JGC983080:JHG983080 JPY983080:JRC983080 JZU983080:KAY983080 KJQ983080:KKU983080 KTM983080:KUQ983080 LDI983080:LEM983080 LNE983080:LOI983080 LXA983080:LYE983080 MGW983080:MIA983080 MQS983080:MRW983080 NAO983080:NBS983080 NKK983080:NLO983080 NUG983080:NVK983080 OEC983080:OFG983080 ONY983080:OPC983080 OXU983080:OYY983080 PHQ983080:PIU983080 PRM983080:PSQ983080 QBI983080:QCM983080 QLE983080:QMI983080 QVA983080:QWE983080 REW983080:RGA983080 ROS983080:RPW983080 RYO983080:RZS983080 SIK983080:SJO983080 SSG983080:STK983080 TCC983080:TDG983080 TLY983080:TNC983080 TVU983080:TWY983080 UFQ983080:UGU983080 UPM983080:UQQ983080 UZI983080:VAM983080 VJE983080:VKI983080 VTA983080:VUE983080 WCW983080:WEA983080 WMS983080:WNW983080 G33:AK33">
      <formula1>"○,無"</formula1>
    </dataValidation>
    <dataValidation type="list" allowBlank="1" showInputMessage="1" showErrorMessage="1" sqref="WWO983058:WXS983077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54:AK65573 KC65554:LG65573 TY65554:VC65573 ADU65554:AEY65573 ANQ65554:AOU65573 AXM65554:AYQ65573 BHI65554:BIM65573 BRE65554:BSI65573 CBA65554:CCE65573 CKW65554:CMA65573 CUS65554:CVW65573 DEO65554:DFS65573 DOK65554:DPO65573 DYG65554:DZK65573 EIC65554:EJG65573 ERY65554:ETC65573 FBU65554:FCY65573 FLQ65554:FMU65573 FVM65554:FWQ65573 GFI65554:GGM65573 GPE65554:GQI65573 GZA65554:HAE65573 HIW65554:HKA65573 HSS65554:HTW65573 ICO65554:IDS65573 IMK65554:INO65573 IWG65554:IXK65573 JGC65554:JHG65573 JPY65554:JRC65573 JZU65554:KAY65573 KJQ65554:KKU65573 KTM65554:KUQ65573 LDI65554:LEM65573 LNE65554:LOI65573 LXA65554:LYE65573 MGW65554:MIA65573 MQS65554:MRW65573 NAO65554:NBS65573 NKK65554:NLO65573 NUG65554:NVK65573 OEC65554:OFG65573 ONY65554:OPC65573 OXU65554:OYY65573 PHQ65554:PIU65573 PRM65554:PSQ65573 QBI65554:QCM65573 QLE65554:QMI65573 QVA65554:QWE65573 REW65554:RGA65573 ROS65554:RPW65573 RYO65554:RZS65573 SIK65554:SJO65573 SSG65554:STK65573 TCC65554:TDG65573 TLY65554:TNC65573 TVU65554:TWY65573 UFQ65554:UGU65573 UPM65554:UQQ65573 UZI65554:VAM65573 VJE65554:VKI65573 VTA65554:VUE65573 WCW65554:WEA65573 WMS65554:WNW65573 WWO65554:WXS65573 F131090:AK131109 KC131090:LG131109 TY131090:VC131109 ADU131090:AEY131109 ANQ131090:AOU131109 AXM131090:AYQ131109 BHI131090:BIM131109 BRE131090:BSI131109 CBA131090:CCE131109 CKW131090:CMA131109 CUS131090:CVW131109 DEO131090:DFS131109 DOK131090:DPO131109 DYG131090:DZK131109 EIC131090:EJG131109 ERY131090:ETC131109 FBU131090:FCY131109 FLQ131090:FMU131109 FVM131090:FWQ131109 GFI131090:GGM131109 GPE131090:GQI131109 GZA131090:HAE131109 HIW131090:HKA131109 HSS131090:HTW131109 ICO131090:IDS131109 IMK131090:INO131109 IWG131090:IXK131109 JGC131090:JHG131109 JPY131090:JRC131109 JZU131090:KAY131109 KJQ131090:KKU131109 KTM131090:KUQ131109 LDI131090:LEM131109 LNE131090:LOI131109 LXA131090:LYE131109 MGW131090:MIA131109 MQS131090:MRW131109 NAO131090:NBS131109 NKK131090:NLO131109 NUG131090:NVK131109 OEC131090:OFG131109 ONY131090:OPC131109 OXU131090:OYY131109 PHQ131090:PIU131109 PRM131090:PSQ131109 QBI131090:QCM131109 QLE131090:QMI131109 QVA131090:QWE131109 REW131090:RGA131109 ROS131090:RPW131109 RYO131090:RZS131109 SIK131090:SJO131109 SSG131090:STK131109 TCC131090:TDG131109 TLY131090:TNC131109 TVU131090:TWY131109 UFQ131090:UGU131109 UPM131090:UQQ131109 UZI131090:VAM131109 VJE131090:VKI131109 VTA131090:VUE131109 WCW131090:WEA131109 WMS131090:WNW131109 WWO131090:WXS131109 F196626:AK196645 KC196626:LG196645 TY196626:VC196645 ADU196626:AEY196645 ANQ196626:AOU196645 AXM196626:AYQ196645 BHI196626:BIM196645 BRE196626:BSI196645 CBA196626:CCE196645 CKW196626:CMA196645 CUS196626:CVW196645 DEO196626:DFS196645 DOK196626:DPO196645 DYG196626:DZK196645 EIC196626:EJG196645 ERY196626:ETC196645 FBU196626:FCY196645 FLQ196626:FMU196645 FVM196626:FWQ196645 GFI196626:GGM196645 GPE196626:GQI196645 GZA196626:HAE196645 HIW196626:HKA196645 HSS196626:HTW196645 ICO196626:IDS196645 IMK196626:INO196645 IWG196626:IXK196645 JGC196626:JHG196645 JPY196626:JRC196645 JZU196626:KAY196645 KJQ196626:KKU196645 KTM196626:KUQ196645 LDI196626:LEM196645 LNE196626:LOI196645 LXA196626:LYE196645 MGW196626:MIA196645 MQS196626:MRW196645 NAO196626:NBS196645 NKK196626:NLO196645 NUG196626:NVK196645 OEC196626:OFG196645 ONY196626:OPC196645 OXU196626:OYY196645 PHQ196626:PIU196645 PRM196626:PSQ196645 QBI196626:QCM196645 QLE196626:QMI196645 QVA196626:QWE196645 REW196626:RGA196645 ROS196626:RPW196645 RYO196626:RZS196645 SIK196626:SJO196645 SSG196626:STK196645 TCC196626:TDG196645 TLY196626:TNC196645 TVU196626:TWY196645 UFQ196626:UGU196645 UPM196626:UQQ196645 UZI196626:VAM196645 VJE196626:VKI196645 VTA196626:VUE196645 WCW196626:WEA196645 WMS196626:WNW196645 WWO196626:WXS196645 F262162:AK262181 KC262162:LG262181 TY262162:VC262181 ADU262162:AEY262181 ANQ262162:AOU262181 AXM262162:AYQ262181 BHI262162:BIM262181 BRE262162:BSI262181 CBA262162:CCE262181 CKW262162:CMA262181 CUS262162:CVW262181 DEO262162:DFS262181 DOK262162:DPO262181 DYG262162:DZK262181 EIC262162:EJG262181 ERY262162:ETC262181 FBU262162:FCY262181 FLQ262162:FMU262181 FVM262162:FWQ262181 GFI262162:GGM262181 GPE262162:GQI262181 GZA262162:HAE262181 HIW262162:HKA262181 HSS262162:HTW262181 ICO262162:IDS262181 IMK262162:INO262181 IWG262162:IXK262181 JGC262162:JHG262181 JPY262162:JRC262181 JZU262162:KAY262181 KJQ262162:KKU262181 KTM262162:KUQ262181 LDI262162:LEM262181 LNE262162:LOI262181 LXA262162:LYE262181 MGW262162:MIA262181 MQS262162:MRW262181 NAO262162:NBS262181 NKK262162:NLO262181 NUG262162:NVK262181 OEC262162:OFG262181 ONY262162:OPC262181 OXU262162:OYY262181 PHQ262162:PIU262181 PRM262162:PSQ262181 QBI262162:QCM262181 QLE262162:QMI262181 QVA262162:QWE262181 REW262162:RGA262181 ROS262162:RPW262181 RYO262162:RZS262181 SIK262162:SJO262181 SSG262162:STK262181 TCC262162:TDG262181 TLY262162:TNC262181 TVU262162:TWY262181 UFQ262162:UGU262181 UPM262162:UQQ262181 UZI262162:VAM262181 VJE262162:VKI262181 VTA262162:VUE262181 WCW262162:WEA262181 WMS262162:WNW262181 WWO262162:WXS262181 F327698:AK327717 KC327698:LG327717 TY327698:VC327717 ADU327698:AEY327717 ANQ327698:AOU327717 AXM327698:AYQ327717 BHI327698:BIM327717 BRE327698:BSI327717 CBA327698:CCE327717 CKW327698:CMA327717 CUS327698:CVW327717 DEO327698:DFS327717 DOK327698:DPO327717 DYG327698:DZK327717 EIC327698:EJG327717 ERY327698:ETC327717 FBU327698:FCY327717 FLQ327698:FMU327717 FVM327698:FWQ327717 GFI327698:GGM327717 GPE327698:GQI327717 GZA327698:HAE327717 HIW327698:HKA327717 HSS327698:HTW327717 ICO327698:IDS327717 IMK327698:INO327717 IWG327698:IXK327717 JGC327698:JHG327717 JPY327698:JRC327717 JZU327698:KAY327717 KJQ327698:KKU327717 KTM327698:KUQ327717 LDI327698:LEM327717 LNE327698:LOI327717 LXA327698:LYE327717 MGW327698:MIA327717 MQS327698:MRW327717 NAO327698:NBS327717 NKK327698:NLO327717 NUG327698:NVK327717 OEC327698:OFG327717 ONY327698:OPC327717 OXU327698:OYY327717 PHQ327698:PIU327717 PRM327698:PSQ327717 QBI327698:QCM327717 QLE327698:QMI327717 QVA327698:QWE327717 REW327698:RGA327717 ROS327698:RPW327717 RYO327698:RZS327717 SIK327698:SJO327717 SSG327698:STK327717 TCC327698:TDG327717 TLY327698:TNC327717 TVU327698:TWY327717 UFQ327698:UGU327717 UPM327698:UQQ327717 UZI327698:VAM327717 VJE327698:VKI327717 VTA327698:VUE327717 WCW327698:WEA327717 WMS327698:WNW327717 WWO327698:WXS327717 F393234:AK393253 KC393234:LG393253 TY393234:VC393253 ADU393234:AEY393253 ANQ393234:AOU393253 AXM393234:AYQ393253 BHI393234:BIM393253 BRE393234:BSI393253 CBA393234:CCE393253 CKW393234:CMA393253 CUS393234:CVW393253 DEO393234:DFS393253 DOK393234:DPO393253 DYG393234:DZK393253 EIC393234:EJG393253 ERY393234:ETC393253 FBU393234:FCY393253 FLQ393234:FMU393253 FVM393234:FWQ393253 GFI393234:GGM393253 GPE393234:GQI393253 GZA393234:HAE393253 HIW393234:HKA393253 HSS393234:HTW393253 ICO393234:IDS393253 IMK393234:INO393253 IWG393234:IXK393253 JGC393234:JHG393253 JPY393234:JRC393253 JZU393234:KAY393253 KJQ393234:KKU393253 KTM393234:KUQ393253 LDI393234:LEM393253 LNE393234:LOI393253 LXA393234:LYE393253 MGW393234:MIA393253 MQS393234:MRW393253 NAO393234:NBS393253 NKK393234:NLO393253 NUG393234:NVK393253 OEC393234:OFG393253 ONY393234:OPC393253 OXU393234:OYY393253 PHQ393234:PIU393253 PRM393234:PSQ393253 QBI393234:QCM393253 QLE393234:QMI393253 QVA393234:QWE393253 REW393234:RGA393253 ROS393234:RPW393253 RYO393234:RZS393253 SIK393234:SJO393253 SSG393234:STK393253 TCC393234:TDG393253 TLY393234:TNC393253 TVU393234:TWY393253 UFQ393234:UGU393253 UPM393234:UQQ393253 UZI393234:VAM393253 VJE393234:VKI393253 VTA393234:VUE393253 WCW393234:WEA393253 WMS393234:WNW393253 WWO393234:WXS393253 F458770:AK458789 KC458770:LG458789 TY458770:VC458789 ADU458770:AEY458789 ANQ458770:AOU458789 AXM458770:AYQ458789 BHI458770:BIM458789 BRE458770:BSI458789 CBA458770:CCE458789 CKW458770:CMA458789 CUS458770:CVW458789 DEO458770:DFS458789 DOK458770:DPO458789 DYG458770:DZK458789 EIC458770:EJG458789 ERY458770:ETC458789 FBU458770:FCY458789 FLQ458770:FMU458789 FVM458770:FWQ458789 GFI458770:GGM458789 GPE458770:GQI458789 GZA458770:HAE458789 HIW458770:HKA458789 HSS458770:HTW458789 ICO458770:IDS458789 IMK458770:INO458789 IWG458770:IXK458789 JGC458770:JHG458789 JPY458770:JRC458789 JZU458770:KAY458789 KJQ458770:KKU458789 KTM458770:KUQ458789 LDI458770:LEM458789 LNE458770:LOI458789 LXA458770:LYE458789 MGW458770:MIA458789 MQS458770:MRW458789 NAO458770:NBS458789 NKK458770:NLO458789 NUG458770:NVK458789 OEC458770:OFG458789 ONY458770:OPC458789 OXU458770:OYY458789 PHQ458770:PIU458789 PRM458770:PSQ458789 QBI458770:QCM458789 QLE458770:QMI458789 QVA458770:QWE458789 REW458770:RGA458789 ROS458770:RPW458789 RYO458770:RZS458789 SIK458770:SJO458789 SSG458770:STK458789 TCC458770:TDG458789 TLY458770:TNC458789 TVU458770:TWY458789 UFQ458770:UGU458789 UPM458770:UQQ458789 UZI458770:VAM458789 VJE458770:VKI458789 VTA458770:VUE458789 WCW458770:WEA458789 WMS458770:WNW458789 WWO458770:WXS458789 F524306:AK524325 KC524306:LG524325 TY524306:VC524325 ADU524306:AEY524325 ANQ524306:AOU524325 AXM524306:AYQ524325 BHI524306:BIM524325 BRE524306:BSI524325 CBA524306:CCE524325 CKW524306:CMA524325 CUS524306:CVW524325 DEO524306:DFS524325 DOK524306:DPO524325 DYG524306:DZK524325 EIC524306:EJG524325 ERY524306:ETC524325 FBU524306:FCY524325 FLQ524306:FMU524325 FVM524306:FWQ524325 GFI524306:GGM524325 GPE524306:GQI524325 GZA524306:HAE524325 HIW524306:HKA524325 HSS524306:HTW524325 ICO524306:IDS524325 IMK524306:INO524325 IWG524306:IXK524325 JGC524306:JHG524325 JPY524306:JRC524325 JZU524306:KAY524325 KJQ524306:KKU524325 KTM524306:KUQ524325 LDI524306:LEM524325 LNE524306:LOI524325 LXA524306:LYE524325 MGW524306:MIA524325 MQS524306:MRW524325 NAO524306:NBS524325 NKK524306:NLO524325 NUG524306:NVK524325 OEC524306:OFG524325 ONY524306:OPC524325 OXU524306:OYY524325 PHQ524306:PIU524325 PRM524306:PSQ524325 QBI524306:QCM524325 QLE524306:QMI524325 QVA524306:QWE524325 REW524306:RGA524325 ROS524306:RPW524325 RYO524306:RZS524325 SIK524306:SJO524325 SSG524306:STK524325 TCC524306:TDG524325 TLY524306:TNC524325 TVU524306:TWY524325 UFQ524306:UGU524325 UPM524306:UQQ524325 UZI524306:VAM524325 VJE524306:VKI524325 VTA524306:VUE524325 WCW524306:WEA524325 WMS524306:WNW524325 WWO524306:WXS524325 F589842:AK589861 KC589842:LG589861 TY589842:VC589861 ADU589842:AEY589861 ANQ589842:AOU589861 AXM589842:AYQ589861 BHI589842:BIM589861 BRE589842:BSI589861 CBA589842:CCE589861 CKW589842:CMA589861 CUS589842:CVW589861 DEO589842:DFS589861 DOK589842:DPO589861 DYG589842:DZK589861 EIC589842:EJG589861 ERY589842:ETC589861 FBU589842:FCY589861 FLQ589842:FMU589861 FVM589842:FWQ589861 GFI589842:GGM589861 GPE589842:GQI589861 GZA589842:HAE589861 HIW589842:HKA589861 HSS589842:HTW589861 ICO589842:IDS589861 IMK589842:INO589861 IWG589842:IXK589861 JGC589842:JHG589861 JPY589842:JRC589861 JZU589842:KAY589861 KJQ589842:KKU589861 KTM589842:KUQ589861 LDI589842:LEM589861 LNE589842:LOI589861 LXA589842:LYE589861 MGW589842:MIA589861 MQS589842:MRW589861 NAO589842:NBS589861 NKK589842:NLO589861 NUG589842:NVK589861 OEC589842:OFG589861 ONY589842:OPC589861 OXU589842:OYY589861 PHQ589842:PIU589861 PRM589842:PSQ589861 QBI589842:QCM589861 QLE589842:QMI589861 QVA589842:QWE589861 REW589842:RGA589861 ROS589842:RPW589861 RYO589842:RZS589861 SIK589842:SJO589861 SSG589842:STK589861 TCC589842:TDG589861 TLY589842:TNC589861 TVU589842:TWY589861 UFQ589842:UGU589861 UPM589842:UQQ589861 UZI589842:VAM589861 VJE589842:VKI589861 VTA589842:VUE589861 WCW589842:WEA589861 WMS589842:WNW589861 WWO589842:WXS589861 F655378:AK655397 KC655378:LG655397 TY655378:VC655397 ADU655378:AEY655397 ANQ655378:AOU655397 AXM655378:AYQ655397 BHI655378:BIM655397 BRE655378:BSI655397 CBA655378:CCE655397 CKW655378:CMA655397 CUS655378:CVW655397 DEO655378:DFS655397 DOK655378:DPO655397 DYG655378:DZK655397 EIC655378:EJG655397 ERY655378:ETC655397 FBU655378:FCY655397 FLQ655378:FMU655397 FVM655378:FWQ655397 GFI655378:GGM655397 GPE655378:GQI655397 GZA655378:HAE655397 HIW655378:HKA655397 HSS655378:HTW655397 ICO655378:IDS655397 IMK655378:INO655397 IWG655378:IXK655397 JGC655378:JHG655397 JPY655378:JRC655397 JZU655378:KAY655397 KJQ655378:KKU655397 KTM655378:KUQ655397 LDI655378:LEM655397 LNE655378:LOI655397 LXA655378:LYE655397 MGW655378:MIA655397 MQS655378:MRW655397 NAO655378:NBS655397 NKK655378:NLO655397 NUG655378:NVK655397 OEC655378:OFG655397 ONY655378:OPC655397 OXU655378:OYY655397 PHQ655378:PIU655397 PRM655378:PSQ655397 QBI655378:QCM655397 QLE655378:QMI655397 QVA655378:QWE655397 REW655378:RGA655397 ROS655378:RPW655397 RYO655378:RZS655397 SIK655378:SJO655397 SSG655378:STK655397 TCC655378:TDG655397 TLY655378:TNC655397 TVU655378:TWY655397 UFQ655378:UGU655397 UPM655378:UQQ655397 UZI655378:VAM655397 VJE655378:VKI655397 VTA655378:VUE655397 WCW655378:WEA655397 WMS655378:WNW655397 WWO655378:WXS655397 F720914:AK720933 KC720914:LG720933 TY720914:VC720933 ADU720914:AEY720933 ANQ720914:AOU720933 AXM720914:AYQ720933 BHI720914:BIM720933 BRE720914:BSI720933 CBA720914:CCE720933 CKW720914:CMA720933 CUS720914:CVW720933 DEO720914:DFS720933 DOK720914:DPO720933 DYG720914:DZK720933 EIC720914:EJG720933 ERY720914:ETC720933 FBU720914:FCY720933 FLQ720914:FMU720933 FVM720914:FWQ720933 GFI720914:GGM720933 GPE720914:GQI720933 GZA720914:HAE720933 HIW720914:HKA720933 HSS720914:HTW720933 ICO720914:IDS720933 IMK720914:INO720933 IWG720914:IXK720933 JGC720914:JHG720933 JPY720914:JRC720933 JZU720914:KAY720933 KJQ720914:KKU720933 KTM720914:KUQ720933 LDI720914:LEM720933 LNE720914:LOI720933 LXA720914:LYE720933 MGW720914:MIA720933 MQS720914:MRW720933 NAO720914:NBS720933 NKK720914:NLO720933 NUG720914:NVK720933 OEC720914:OFG720933 ONY720914:OPC720933 OXU720914:OYY720933 PHQ720914:PIU720933 PRM720914:PSQ720933 QBI720914:QCM720933 QLE720914:QMI720933 QVA720914:QWE720933 REW720914:RGA720933 ROS720914:RPW720933 RYO720914:RZS720933 SIK720914:SJO720933 SSG720914:STK720933 TCC720914:TDG720933 TLY720914:TNC720933 TVU720914:TWY720933 UFQ720914:UGU720933 UPM720914:UQQ720933 UZI720914:VAM720933 VJE720914:VKI720933 VTA720914:VUE720933 WCW720914:WEA720933 WMS720914:WNW720933 WWO720914:WXS720933 F786450:AK786469 KC786450:LG786469 TY786450:VC786469 ADU786450:AEY786469 ANQ786450:AOU786469 AXM786450:AYQ786469 BHI786450:BIM786469 BRE786450:BSI786469 CBA786450:CCE786469 CKW786450:CMA786469 CUS786450:CVW786469 DEO786450:DFS786469 DOK786450:DPO786469 DYG786450:DZK786469 EIC786450:EJG786469 ERY786450:ETC786469 FBU786450:FCY786469 FLQ786450:FMU786469 FVM786450:FWQ786469 GFI786450:GGM786469 GPE786450:GQI786469 GZA786450:HAE786469 HIW786450:HKA786469 HSS786450:HTW786469 ICO786450:IDS786469 IMK786450:INO786469 IWG786450:IXK786469 JGC786450:JHG786469 JPY786450:JRC786469 JZU786450:KAY786469 KJQ786450:KKU786469 KTM786450:KUQ786469 LDI786450:LEM786469 LNE786450:LOI786469 LXA786450:LYE786469 MGW786450:MIA786469 MQS786450:MRW786469 NAO786450:NBS786469 NKK786450:NLO786469 NUG786450:NVK786469 OEC786450:OFG786469 ONY786450:OPC786469 OXU786450:OYY786469 PHQ786450:PIU786469 PRM786450:PSQ786469 QBI786450:QCM786469 QLE786450:QMI786469 QVA786450:QWE786469 REW786450:RGA786469 ROS786450:RPW786469 RYO786450:RZS786469 SIK786450:SJO786469 SSG786450:STK786469 TCC786450:TDG786469 TLY786450:TNC786469 TVU786450:TWY786469 UFQ786450:UGU786469 UPM786450:UQQ786469 UZI786450:VAM786469 VJE786450:VKI786469 VTA786450:VUE786469 WCW786450:WEA786469 WMS786450:WNW786469 WWO786450:WXS786469 F851986:AK852005 KC851986:LG852005 TY851986:VC852005 ADU851986:AEY852005 ANQ851986:AOU852005 AXM851986:AYQ852005 BHI851986:BIM852005 BRE851986:BSI852005 CBA851986:CCE852005 CKW851986:CMA852005 CUS851986:CVW852005 DEO851986:DFS852005 DOK851986:DPO852005 DYG851986:DZK852005 EIC851986:EJG852005 ERY851986:ETC852005 FBU851986:FCY852005 FLQ851986:FMU852005 FVM851986:FWQ852005 GFI851986:GGM852005 GPE851986:GQI852005 GZA851986:HAE852005 HIW851986:HKA852005 HSS851986:HTW852005 ICO851986:IDS852005 IMK851986:INO852005 IWG851986:IXK852005 JGC851986:JHG852005 JPY851986:JRC852005 JZU851986:KAY852005 KJQ851986:KKU852005 KTM851986:KUQ852005 LDI851986:LEM852005 LNE851986:LOI852005 LXA851986:LYE852005 MGW851986:MIA852005 MQS851986:MRW852005 NAO851986:NBS852005 NKK851986:NLO852005 NUG851986:NVK852005 OEC851986:OFG852005 ONY851986:OPC852005 OXU851986:OYY852005 PHQ851986:PIU852005 PRM851986:PSQ852005 QBI851986:QCM852005 QLE851986:QMI852005 QVA851986:QWE852005 REW851986:RGA852005 ROS851986:RPW852005 RYO851986:RZS852005 SIK851986:SJO852005 SSG851986:STK852005 TCC851986:TDG852005 TLY851986:TNC852005 TVU851986:TWY852005 UFQ851986:UGU852005 UPM851986:UQQ852005 UZI851986:VAM852005 VJE851986:VKI852005 VTA851986:VUE852005 WCW851986:WEA852005 WMS851986:WNW852005 WWO851986:WXS852005 F917522:AK917541 KC917522:LG917541 TY917522:VC917541 ADU917522:AEY917541 ANQ917522:AOU917541 AXM917522:AYQ917541 BHI917522:BIM917541 BRE917522:BSI917541 CBA917522:CCE917541 CKW917522:CMA917541 CUS917522:CVW917541 DEO917522:DFS917541 DOK917522:DPO917541 DYG917522:DZK917541 EIC917522:EJG917541 ERY917522:ETC917541 FBU917522:FCY917541 FLQ917522:FMU917541 FVM917522:FWQ917541 GFI917522:GGM917541 GPE917522:GQI917541 GZA917522:HAE917541 HIW917522:HKA917541 HSS917522:HTW917541 ICO917522:IDS917541 IMK917522:INO917541 IWG917522:IXK917541 JGC917522:JHG917541 JPY917522:JRC917541 JZU917522:KAY917541 KJQ917522:KKU917541 KTM917522:KUQ917541 LDI917522:LEM917541 LNE917522:LOI917541 LXA917522:LYE917541 MGW917522:MIA917541 MQS917522:MRW917541 NAO917522:NBS917541 NKK917522:NLO917541 NUG917522:NVK917541 OEC917522:OFG917541 ONY917522:OPC917541 OXU917522:OYY917541 PHQ917522:PIU917541 PRM917522:PSQ917541 QBI917522:QCM917541 QLE917522:QMI917541 QVA917522:QWE917541 REW917522:RGA917541 ROS917522:RPW917541 RYO917522:RZS917541 SIK917522:SJO917541 SSG917522:STK917541 TCC917522:TDG917541 TLY917522:TNC917541 TVU917522:TWY917541 UFQ917522:UGU917541 UPM917522:UQQ917541 UZI917522:VAM917541 VJE917522:VKI917541 VTA917522:VUE917541 WCW917522:WEA917541 WMS917522:WNW917541 WWO917522:WXS917541 F983058:AK983077 KC983058:LG983077 TY983058:VC983077 ADU983058:AEY983077 ANQ983058:AOU983077 AXM983058:AYQ983077 BHI983058:BIM983077 BRE983058:BSI983077 CBA983058:CCE983077 CKW983058:CMA983077 CUS983058:CVW983077 DEO983058:DFS983077 DOK983058:DPO983077 DYG983058:DZK983077 EIC983058:EJG983077 ERY983058:ETC983077 FBU983058:FCY983077 FLQ983058:FMU983077 FVM983058:FWQ983077 GFI983058:GGM983077 GPE983058:GQI983077 GZA983058:HAE983077 HIW983058:HKA983077 HSS983058:HTW983077 ICO983058:IDS983077 IMK983058:INO983077 IWG983058:IXK983077 JGC983058:JHG983077 JPY983058:JRC983077 JZU983058:KAY983077 KJQ983058:KKU983077 KTM983058:KUQ983077 LDI983058:LEM983077 LNE983058:LOI983077 LXA983058:LYE983077 MGW983058:MIA983077 MQS983058:MRW983077 NAO983058:NBS983077 NKK983058:NLO983077 NUG983058:NVK983077 OEC983058:OFG983077 ONY983058:OPC983077 OXU983058:OYY983077 PHQ983058:PIU983077 PRM983058:PSQ983077 QBI983058:QCM983077 QLE983058:QMI983077 QVA983058:QWE983077 REW983058:RGA983077 ROS983058:RPW983077 RYO983058:RZS983077 SIK983058:SJO983077 SSG983058:STK983077 TCC983058:TDG983077 TLY983058:TNC983077 TVU983058:TWY983077 UFQ983058:UGU983077 UPM983058:UQQ983077 UZI983058:VAM983077 VJE983058:VKI983077 VTA983058:VUE983077 WCW983058:WEA983077 WMS983058:WNW983077 G11:AK30">
      <formula1>INDIRECT("$K$68:$K$83")</formula1>
    </dataValidation>
    <dataValidation type="list" allowBlank="1" showInputMessage="1" showErrorMessage="1" sqref="WWO983084:WXS983096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80:AK65592 KC65580:LG65592 TY65580:VC65592 ADU65580:AEY65592 ANQ65580:AOU65592 AXM65580:AYQ65592 BHI65580:BIM65592 BRE65580:BSI65592 CBA65580:CCE65592 CKW65580:CMA65592 CUS65580:CVW65592 DEO65580:DFS65592 DOK65580:DPO65592 DYG65580:DZK65592 EIC65580:EJG65592 ERY65580:ETC65592 FBU65580:FCY65592 FLQ65580:FMU65592 FVM65580:FWQ65592 GFI65580:GGM65592 GPE65580:GQI65592 GZA65580:HAE65592 HIW65580:HKA65592 HSS65580:HTW65592 ICO65580:IDS65592 IMK65580:INO65592 IWG65580:IXK65592 JGC65580:JHG65592 JPY65580:JRC65592 JZU65580:KAY65592 KJQ65580:KKU65592 KTM65580:KUQ65592 LDI65580:LEM65592 LNE65580:LOI65592 LXA65580:LYE65592 MGW65580:MIA65592 MQS65580:MRW65592 NAO65580:NBS65592 NKK65580:NLO65592 NUG65580:NVK65592 OEC65580:OFG65592 ONY65580:OPC65592 OXU65580:OYY65592 PHQ65580:PIU65592 PRM65580:PSQ65592 QBI65580:QCM65592 QLE65580:QMI65592 QVA65580:QWE65592 REW65580:RGA65592 ROS65580:RPW65592 RYO65580:RZS65592 SIK65580:SJO65592 SSG65580:STK65592 TCC65580:TDG65592 TLY65580:TNC65592 TVU65580:TWY65592 UFQ65580:UGU65592 UPM65580:UQQ65592 UZI65580:VAM65592 VJE65580:VKI65592 VTA65580:VUE65592 WCW65580:WEA65592 WMS65580:WNW65592 WWO65580:WXS65592 F131116:AK131128 KC131116:LG131128 TY131116:VC131128 ADU131116:AEY131128 ANQ131116:AOU131128 AXM131116:AYQ131128 BHI131116:BIM131128 BRE131116:BSI131128 CBA131116:CCE131128 CKW131116:CMA131128 CUS131116:CVW131128 DEO131116:DFS131128 DOK131116:DPO131128 DYG131116:DZK131128 EIC131116:EJG131128 ERY131116:ETC131128 FBU131116:FCY131128 FLQ131116:FMU131128 FVM131116:FWQ131128 GFI131116:GGM131128 GPE131116:GQI131128 GZA131116:HAE131128 HIW131116:HKA131128 HSS131116:HTW131128 ICO131116:IDS131128 IMK131116:INO131128 IWG131116:IXK131128 JGC131116:JHG131128 JPY131116:JRC131128 JZU131116:KAY131128 KJQ131116:KKU131128 KTM131116:KUQ131128 LDI131116:LEM131128 LNE131116:LOI131128 LXA131116:LYE131128 MGW131116:MIA131128 MQS131116:MRW131128 NAO131116:NBS131128 NKK131116:NLO131128 NUG131116:NVK131128 OEC131116:OFG131128 ONY131116:OPC131128 OXU131116:OYY131128 PHQ131116:PIU131128 PRM131116:PSQ131128 QBI131116:QCM131128 QLE131116:QMI131128 QVA131116:QWE131128 REW131116:RGA131128 ROS131116:RPW131128 RYO131116:RZS131128 SIK131116:SJO131128 SSG131116:STK131128 TCC131116:TDG131128 TLY131116:TNC131128 TVU131116:TWY131128 UFQ131116:UGU131128 UPM131116:UQQ131128 UZI131116:VAM131128 VJE131116:VKI131128 VTA131116:VUE131128 WCW131116:WEA131128 WMS131116:WNW131128 WWO131116:WXS131128 F196652:AK196664 KC196652:LG196664 TY196652:VC196664 ADU196652:AEY196664 ANQ196652:AOU196664 AXM196652:AYQ196664 BHI196652:BIM196664 BRE196652:BSI196664 CBA196652:CCE196664 CKW196652:CMA196664 CUS196652:CVW196664 DEO196652:DFS196664 DOK196652:DPO196664 DYG196652:DZK196664 EIC196652:EJG196664 ERY196652:ETC196664 FBU196652:FCY196664 FLQ196652:FMU196664 FVM196652:FWQ196664 GFI196652:GGM196664 GPE196652:GQI196664 GZA196652:HAE196664 HIW196652:HKA196664 HSS196652:HTW196664 ICO196652:IDS196664 IMK196652:INO196664 IWG196652:IXK196664 JGC196652:JHG196664 JPY196652:JRC196664 JZU196652:KAY196664 KJQ196652:KKU196664 KTM196652:KUQ196664 LDI196652:LEM196664 LNE196652:LOI196664 LXA196652:LYE196664 MGW196652:MIA196664 MQS196652:MRW196664 NAO196652:NBS196664 NKK196652:NLO196664 NUG196652:NVK196664 OEC196652:OFG196664 ONY196652:OPC196664 OXU196652:OYY196664 PHQ196652:PIU196664 PRM196652:PSQ196664 QBI196652:QCM196664 QLE196652:QMI196664 QVA196652:QWE196664 REW196652:RGA196664 ROS196652:RPW196664 RYO196652:RZS196664 SIK196652:SJO196664 SSG196652:STK196664 TCC196652:TDG196664 TLY196652:TNC196664 TVU196652:TWY196664 UFQ196652:UGU196664 UPM196652:UQQ196664 UZI196652:VAM196664 VJE196652:VKI196664 VTA196652:VUE196664 WCW196652:WEA196664 WMS196652:WNW196664 WWO196652:WXS196664 F262188:AK262200 KC262188:LG262200 TY262188:VC262200 ADU262188:AEY262200 ANQ262188:AOU262200 AXM262188:AYQ262200 BHI262188:BIM262200 BRE262188:BSI262200 CBA262188:CCE262200 CKW262188:CMA262200 CUS262188:CVW262200 DEO262188:DFS262200 DOK262188:DPO262200 DYG262188:DZK262200 EIC262188:EJG262200 ERY262188:ETC262200 FBU262188:FCY262200 FLQ262188:FMU262200 FVM262188:FWQ262200 GFI262188:GGM262200 GPE262188:GQI262200 GZA262188:HAE262200 HIW262188:HKA262200 HSS262188:HTW262200 ICO262188:IDS262200 IMK262188:INO262200 IWG262188:IXK262200 JGC262188:JHG262200 JPY262188:JRC262200 JZU262188:KAY262200 KJQ262188:KKU262200 KTM262188:KUQ262200 LDI262188:LEM262200 LNE262188:LOI262200 LXA262188:LYE262200 MGW262188:MIA262200 MQS262188:MRW262200 NAO262188:NBS262200 NKK262188:NLO262200 NUG262188:NVK262200 OEC262188:OFG262200 ONY262188:OPC262200 OXU262188:OYY262200 PHQ262188:PIU262200 PRM262188:PSQ262200 QBI262188:QCM262200 QLE262188:QMI262200 QVA262188:QWE262200 REW262188:RGA262200 ROS262188:RPW262200 RYO262188:RZS262200 SIK262188:SJO262200 SSG262188:STK262200 TCC262188:TDG262200 TLY262188:TNC262200 TVU262188:TWY262200 UFQ262188:UGU262200 UPM262188:UQQ262200 UZI262188:VAM262200 VJE262188:VKI262200 VTA262188:VUE262200 WCW262188:WEA262200 WMS262188:WNW262200 WWO262188:WXS262200 F327724:AK327736 KC327724:LG327736 TY327724:VC327736 ADU327724:AEY327736 ANQ327724:AOU327736 AXM327724:AYQ327736 BHI327724:BIM327736 BRE327724:BSI327736 CBA327724:CCE327736 CKW327724:CMA327736 CUS327724:CVW327736 DEO327724:DFS327736 DOK327724:DPO327736 DYG327724:DZK327736 EIC327724:EJG327736 ERY327724:ETC327736 FBU327724:FCY327736 FLQ327724:FMU327736 FVM327724:FWQ327736 GFI327724:GGM327736 GPE327724:GQI327736 GZA327724:HAE327736 HIW327724:HKA327736 HSS327724:HTW327736 ICO327724:IDS327736 IMK327724:INO327736 IWG327724:IXK327736 JGC327724:JHG327736 JPY327724:JRC327736 JZU327724:KAY327736 KJQ327724:KKU327736 KTM327724:KUQ327736 LDI327724:LEM327736 LNE327724:LOI327736 LXA327724:LYE327736 MGW327724:MIA327736 MQS327724:MRW327736 NAO327724:NBS327736 NKK327724:NLO327736 NUG327724:NVK327736 OEC327724:OFG327736 ONY327724:OPC327736 OXU327724:OYY327736 PHQ327724:PIU327736 PRM327724:PSQ327736 QBI327724:QCM327736 QLE327724:QMI327736 QVA327724:QWE327736 REW327724:RGA327736 ROS327724:RPW327736 RYO327724:RZS327736 SIK327724:SJO327736 SSG327724:STK327736 TCC327724:TDG327736 TLY327724:TNC327736 TVU327724:TWY327736 UFQ327724:UGU327736 UPM327724:UQQ327736 UZI327724:VAM327736 VJE327724:VKI327736 VTA327724:VUE327736 WCW327724:WEA327736 WMS327724:WNW327736 WWO327724:WXS327736 F393260:AK393272 KC393260:LG393272 TY393260:VC393272 ADU393260:AEY393272 ANQ393260:AOU393272 AXM393260:AYQ393272 BHI393260:BIM393272 BRE393260:BSI393272 CBA393260:CCE393272 CKW393260:CMA393272 CUS393260:CVW393272 DEO393260:DFS393272 DOK393260:DPO393272 DYG393260:DZK393272 EIC393260:EJG393272 ERY393260:ETC393272 FBU393260:FCY393272 FLQ393260:FMU393272 FVM393260:FWQ393272 GFI393260:GGM393272 GPE393260:GQI393272 GZA393260:HAE393272 HIW393260:HKA393272 HSS393260:HTW393272 ICO393260:IDS393272 IMK393260:INO393272 IWG393260:IXK393272 JGC393260:JHG393272 JPY393260:JRC393272 JZU393260:KAY393272 KJQ393260:KKU393272 KTM393260:KUQ393272 LDI393260:LEM393272 LNE393260:LOI393272 LXA393260:LYE393272 MGW393260:MIA393272 MQS393260:MRW393272 NAO393260:NBS393272 NKK393260:NLO393272 NUG393260:NVK393272 OEC393260:OFG393272 ONY393260:OPC393272 OXU393260:OYY393272 PHQ393260:PIU393272 PRM393260:PSQ393272 QBI393260:QCM393272 QLE393260:QMI393272 QVA393260:QWE393272 REW393260:RGA393272 ROS393260:RPW393272 RYO393260:RZS393272 SIK393260:SJO393272 SSG393260:STK393272 TCC393260:TDG393272 TLY393260:TNC393272 TVU393260:TWY393272 UFQ393260:UGU393272 UPM393260:UQQ393272 UZI393260:VAM393272 VJE393260:VKI393272 VTA393260:VUE393272 WCW393260:WEA393272 WMS393260:WNW393272 WWO393260:WXS393272 F458796:AK458808 KC458796:LG458808 TY458796:VC458808 ADU458796:AEY458808 ANQ458796:AOU458808 AXM458796:AYQ458808 BHI458796:BIM458808 BRE458796:BSI458808 CBA458796:CCE458808 CKW458796:CMA458808 CUS458796:CVW458808 DEO458796:DFS458808 DOK458796:DPO458808 DYG458796:DZK458808 EIC458796:EJG458808 ERY458796:ETC458808 FBU458796:FCY458808 FLQ458796:FMU458808 FVM458796:FWQ458808 GFI458796:GGM458808 GPE458796:GQI458808 GZA458796:HAE458808 HIW458796:HKA458808 HSS458796:HTW458808 ICO458796:IDS458808 IMK458796:INO458808 IWG458796:IXK458808 JGC458796:JHG458808 JPY458796:JRC458808 JZU458796:KAY458808 KJQ458796:KKU458808 KTM458796:KUQ458808 LDI458796:LEM458808 LNE458796:LOI458808 LXA458796:LYE458808 MGW458796:MIA458808 MQS458796:MRW458808 NAO458796:NBS458808 NKK458796:NLO458808 NUG458796:NVK458808 OEC458796:OFG458808 ONY458796:OPC458808 OXU458796:OYY458808 PHQ458796:PIU458808 PRM458796:PSQ458808 QBI458796:QCM458808 QLE458796:QMI458808 QVA458796:QWE458808 REW458796:RGA458808 ROS458796:RPW458808 RYO458796:RZS458808 SIK458796:SJO458808 SSG458796:STK458808 TCC458796:TDG458808 TLY458796:TNC458808 TVU458796:TWY458808 UFQ458796:UGU458808 UPM458796:UQQ458808 UZI458796:VAM458808 VJE458796:VKI458808 VTA458796:VUE458808 WCW458796:WEA458808 WMS458796:WNW458808 WWO458796:WXS458808 F524332:AK524344 KC524332:LG524344 TY524332:VC524344 ADU524332:AEY524344 ANQ524332:AOU524344 AXM524332:AYQ524344 BHI524332:BIM524344 BRE524332:BSI524344 CBA524332:CCE524344 CKW524332:CMA524344 CUS524332:CVW524344 DEO524332:DFS524344 DOK524332:DPO524344 DYG524332:DZK524344 EIC524332:EJG524344 ERY524332:ETC524344 FBU524332:FCY524344 FLQ524332:FMU524344 FVM524332:FWQ524344 GFI524332:GGM524344 GPE524332:GQI524344 GZA524332:HAE524344 HIW524332:HKA524344 HSS524332:HTW524344 ICO524332:IDS524344 IMK524332:INO524344 IWG524332:IXK524344 JGC524332:JHG524344 JPY524332:JRC524344 JZU524332:KAY524344 KJQ524332:KKU524344 KTM524332:KUQ524344 LDI524332:LEM524344 LNE524332:LOI524344 LXA524332:LYE524344 MGW524332:MIA524344 MQS524332:MRW524344 NAO524332:NBS524344 NKK524332:NLO524344 NUG524332:NVK524344 OEC524332:OFG524344 ONY524332:OPC524344 OXU524332:OYY524344 PHQ524332:PIU524344 PRM524332:PSQ524344 QBI524332:QCM524344 QLE524332:QMI524344 QVA524332:QWE524344 REW524332:RGA524344 ROS524332:RPW524344 RYO524332:RZS524344 SIK524332:SJO524344 SSG524332:STK524344 TCC524332:TDG524344 TLY524332:TNC524344 TVU524332:TWY524344 UFQ524332:UGU524344 UPM524332:UQQ524344 UZI524332:VAM524344 VJE524332:VKI524344 VTA524332:VUE524344 WCW524332:WEA524344 WMS524332:WNW524344 WWO524332:WXS524344 F589868:AK589880 KC589868:LG589880 TY589868:VC589880 ADU589868:AEY589880 ANQ589868:AOU589880 AXM589868:AYQ589880 BHI589868:BIM589880 BRE589868:BSI589880 CBA589868:CCE589880 CKW589868:CMA589880 CUS589868:CVW589880 DEO589868:DFS589880 DOK589868:DPO589880 DYG589868:DZK589880 EIC589868:EJG589880 ERY589868:ETC589880 FBU589868:FCY589880 FLQ589868:FMU589880 FVM589868:FWQ589880 GFI589868:GGM589880 GPE589868:GQI589880 GZA589868:HAE589880 HIW589868:HKA589880 HSS589868:HTW589880 ICO589868:IDS589880 IMK589868:INO589880 IWG589868:IXK589880 JGC589868:JHG589880 JPY589868:JRC589880 JZU589868:KAY589880 KJQ589868:KKU589880 KTM589868:KUQ589880 LDI589868:LEM589880 LNE589868:LOI589880 LXA589868:LYE589880 MGW589868:MIA589880 MQS589868:MRW589880 NAO589868:NBS589880 NKK589868:NLO589880 NUG589868:NVK589880 OEC589868:OFG589880 ONY589868:OPC589880 OXU589868:OYY589880 PHQ589868:PIU589880 PRM589868:PSQ589880 QBI589868:QCM589880 QLE589868:QMI589880 QVA589868:QWE589880 REW589868:RGA589880 ROS589868:RPW589880 RYO589868:RZS589880 SIK589868:SJO589880 SSG589868:STK589880 TCC589868:TDG589880 TLY589868:TNC589880 TVU589868:TWY589880 UFQ589868:UGU589880 UPM589868:UQQ589880 UZI589868:VAM589880 VJE589868:VKI589880 VTA589868:VUE589880 WCW589868:WEA589880 WMS589868:WNW589880 WWO589868:WXS589880 F655404:AK655416 KC655404:LG655416 TY655404:VC655416 ADU655404:AEY655416 ANQ655404:AOU655416 AXM655404:AYQ655416 BHI655404:BIM655416 BRE655404:BSI655416 CBA655404:CCE655416 CKW655404:CMA655416 CUS655404:CVW655416 DEO655404:DFS655416 DOK655404:DPO655416 DYG655404:DZK655416 EIC655404:EJG655416 ERY655404:ETC655416 FBU655404:FCY655416 FLQ655404:FMU655416 FVM655404:FWQ655416 GFI655404:GGM655416 GPE655404:GQI655416 GZA655404:HAE655416 HIW655404:HKA655416 HSS655404:HTW655416 ICO655404:IDS655416 IMK655404:INO655416 IWG655404:IXK655416 JGC655404:JHG655416 JPY655404:JRC655416 JZU655404:KAY655416 KJQ655404:KKU655416 KTM655404:KUQ655416 LDI655404:LEM655416 LNE655404:LOI655416 LXA655404:LYE655416 MGW655404:MIA655416 MQS655404:MRW655416 NAO655404:NBS655416 NKK655404:NLO655416 NUG655404:NVK655416 OEC655404:OFG655416 ONY655404:OPC655416 OXU655404:OYY655416 PHQ655404:PIU655416 PRM655404:PSQ655416 QBI655404:QCM655416 QLE655404:QMI655416 QVA655404:QWE655416 REW655404:RGA655416 ROS655404:RPW655416 RYO655404:RZS655416 SIK655404:SJO655416 SSG655404:STK655416 TCC655404:TDG655416 TLY655404:TNC655416 TVU655404:TWY655416 UFQ655404:UGU655416 UPM655404:UQQ655416 UZI655404:VAM655416 VJE655404:VKI655416 VTA655404:VUE655416 WCW655404:WEA655416 WMS655404:WNW655416 WWO655404:WXS655416 F720940:AK720952 KC720940:LG720952 TY720940:VC720952 ADU720940:AEY720952 ANQ720940:AOU720952 AXM720940:AYQ720952 BHI720940:BIM720952 BRE720940:BSI720952 CBA720940:CCE720952 CKW720940:CMA720952 CUS720940:CVW720952 DEO720940:DFS720952 DOK720940:DPO720952 DYG720940:DZK720952 EIC720940:EJG720952 ERY720940:ETC720952 FBU720940:FCY720952 FLQ720940:FMU720952 FVM720940:FWQ720952 GFI720940:GGM720952 GPE720940:GQI720952 GZA720940:HAE720952 HIW720940:HKA720952 HSS720940:HTW720952 ICO720940:IDS720952 IMK720940:INO720952 IWG720940:IXK720952 JGC720940:JHG720952 JPY720940:JRC720952 JZU720940:KAY720952 KJQ720940:KKU720952 KTM720940:KUQ720952 LDI720940:LEM720952 LNE720940:LOI720952 LXA720940:LYE720952 MGW720940:MIA720952 MQS720940:MRW720952 NAO720940:NBS720952 NKK720940:NLO720952 NUG720940:NVK720952 OEC720940:OFG720952 ONY720940:OPC720952 OXU720940:OYY720952 PHQ720940:PIU720952 PRM720940:PSQ720952 QBI720940:QCM720952 QLE720940:QMI720952 QVA720940:QWE720952 REW720940:RGA720952 ROS720940:RPW720952 RYO720940:RZS720952 SIK720940:SJO720952 SSG720940:STK720952 TCC720940:TDG720952 TLY720940:TNC720952 TVU720940:TWY720952 UFQ720940:UGU720952 UPM720940:UQQ720952 UZI720940:VAM720952 VJE720940:VKI720952 VTA720940:VUE720952 WCW720940:WEA720952 WMS720940:WNW720952 WWO720940:WXS720952 F786476:AK786488 KC786476:LG786488 TY786476:VC786488 ADU786476:AEY786488 ANQ786476:AOU786488 AXM786476:AYQ786488 BHI786476:BIM786488 BRE786476:BSI786488 CBA786476:CCE786488 CKW786476:CMA786488 CUS786476:CVW786488 DEO786476:DFS786488 DOK786476:DPO786488 DYG786476:DZK786488 EIC786476:EJG786488 ERY786476:ETC786488 FBU786476:FCY786488 FLQ786476:FMU786488 FVM786476:FWQ786488 GFI786476:GGM786488 GPE786476:GQI786488 GZA786476:HAE786488 HIW786476:HKA786488 HSS786476:HTW786488 ICO786476:IDS786488 IMK786476:INO786488 IWG786476:IXK786488 JGC786476:JHG786488 JPY786476:JRC786488 JZU786476:KAY786488 KJQ786476:KKU786488 KTM786476:KUQ786488 LDI786476:LEM786488 LNE786476:LOI786488 LXA786476:LYE786488 MGW786476:MIA786488 MQS786476:MRW786488 NAO786476:NBS786488 NKK786476:NLO786488 NUG786476:NVK786488 OEC786476:OFG786488 ONY786476:OPC786488 OXU786476:OYY786488 PHQ786476:PIU786488 PRM786476:PSQ786488 QBI786476:QCM786488 QLE786476:QMI786488 QVA786476:QWE786488 REW786476:RGA786488 ROS786476:RPW786488 RYO786476:RZS786488 SIK786476:SJO786488 SSG786476:STK786488 TCC786476:TDG786488 TLY786476:TNC786488 TVU786476:TWY786488 UFQ786476:UGU786488 UPM786476:UQQ786488 UZI786476:VAM786488 VJE786476:VKI786488 VTA786476:VUE786488 WCW786476:WEA786488 WMS786476:WNW786488 WWO786476:WXS786488 F852012:AK852024 KC852012:LG852024 TY852012:VC852024 ADU852012:AEY852024 ANQ852012:AOU852024 AXM852012:AYQ852024 BHI852012:BIM852024 BRE852012:BSI852024 CBA852012:CCE852024 CKW852012:CMA852024 CUS852012:CVW852024 DEO852012:DFS852024 DOK852012:DPO852024 DYG852012:DZK852024 EIC852012:EJG852024 ERY852012:ETC852024 FBU852012:FCY852024 FLQ852012:FMU852024 FVM852012:FWQ852024 GFI852012:GGM852024 GPE852012:GQI852024 GZA852012:HAE852024 HIW852012:HKA852024 HSS852012:HTW852024 ICO852012:IDS852024 IMK852012:INO852024 IWG852012:IXK852024 JGC852012:JHG852024 JPY852012:JRC852024 JZU852012:KAY852024 KJQ852012:KKU852024 KTM852012:KUQ852024 LDI852012:LEM852024 LNE852012:LOI852024 LXA852012:LYE852024 MGW852012:MIA852024 MQS852012:MRW852024 NAO852012:NBS852024 NKK852012:NLO852024 NUG852012:NVK852024 OEC852012:OFG852024 ONY852012:OPC852024 OXU852012:OYY852024 PHQ852012:PIU852024 PRM852012:PSQ852024 QBI852012:QCM852024 QLE852012:QMI852024 QVA852012:QWE852024 REW852012:RGA852024 ROS852012:RPW852024 RYO852012:RZS852024 SIK852012:SJO852024 SSG852012:STK852024 TCC852012:TDG852024 TLY852012:TNC852024 TVU852012:TWY852024 UFQ852012:UGU852024 UPM852012:UQQ852024 UZI852012:VAM852024 VJE852012:VKI852024 VTA852012:VUE852024 WCW852012:WEA852024 WMS852012:WNW852024 WWO852012:WXS852024 F917548:AK917560 KC917548:LG917560 TY917548:VC917560 ADU917548:AEY917560 ANQ917548:AOU917560 AXM917548:AYQ917560 BHI917548:BIM917560 BRE917548:BSI917560 CBA917548:CCE917560 CKW917548:CMA917560 CUS917548:CVW917560 DEO917548:DFS917560 DOK917548:DPO917560 DYG917548:DZK917560 EIC917548:EJG917560 ERY917548:ETC917560 FBU917548:FCY917560 FLQ917548:FMU917560 FVM917548:FWQ917560 GFI917548:GGM917560 GPE917548:GQI917560 GZA917548:HAE917560 HIW917548:HKA917560 HSS917548:HTW917560 ICO917548:IDS917560 IMK917548:INO917560 IWG917548:IXK917560 JGC917548:JHG917560 JPY917548:JRC917560 JZU917548:KAY917560 KJQ917548:KKU917560 KTM917548:KUQ917560 LDI917548:LEM917560 LNE917548:LOI917560 LXA917548:LYE917560 MGW917548:MIA917560 MQS917548:MRW917560 NAO917548:NBS917560 NKK917548:NLO917560 NUG917548:NVK917560 OEC917548:OFG917560 ONY917548:OPC917560 OXU917548:OYY917560 PHQ917548:PIU917560 PRM917548:PSQ917560 QBI917548:QCM917560 QLE917548:QMI917560 QVA917548:QWE917560 REW917548:RGA917560 ROS917548:RPW917560 RYO917548:RZS917560 SIK917548:SJO917560 SSG917548:STK917560 TCC917548:TDG917560 TLY917548:TNC917560 TVU917548:TWY917560 UFQ917548:UGU917560 UPM917548:UQQ917560 UZI917548:VAM917560 VJE917548:VKI917560 VTA917548:VUE917560 WCW917548:WEA917560 WMS917548:WNW917560 WWO917548:WXS917560 F983084:AK983096 KC983084:LG983096 TY983084:VC983096 ADU983084:AEY983096 ANQ983084:AOU983096 AXM983084:AYQ983096 BHI983084:BIM983096 BRE983084:BSI983096 CBA983084:CCE983096 CKW983084:CMA983096 CUS983084:CVW983096 DEO983084:DFS983096 DOK983084:DPO983096 DYG983084:DZK983096 EIC983084:EJG983096 ERY983084:ETC983096 FBU983084:FCY983096 FLQ983084:FMU983096 FVM983084:FWQ983096 GFI983084:GGM983096 GPE983084:GQI983096 GZA983084:HAE983096 HIW983084:HKA983096 HSS983084:HTW983096 ICO983084:IDS983096 IMK983084:INO983096 IWG983084:IXK983096 JGC983084:JHG983096 JPY983084:JRC983096 JZU983084:KAY983096 KJQ983084:KKU983096 KTM983084:KUQ983096 LDI983084:LEM983096 LNE983084:LOI983096 LXA983084:LYE983096 MGW983084:MIA983096 MQS983084:MRW983096 NAO983084:NBS983096 NKK983084:NLO983096 NUG983084:NVK983096 OEC983084:OFG983096 ONY983084:OPC983096 OXU983084:OYY983096 PHQ983084:PIU983096 PRM983084:PSQ983096 QBI983084:QCM983096 QLE983084:QMI983096 QVA983084:QWE983096 REW983084:RGA983096 ROS983084:RPW983096 RYO983084:RZS983096 SIK983084:SJO983096 SSG983084:STK983096 TCC983084:TDG983096 TLY983084:TNC983096 TVU983084:TWY983096 UFQ983084:UGU983096 UPM983084:UQQ983096 UZI983084:VAM983096 VJE983084:VKI983096 VTA983084:VUE983096 WCW983084:WEA983096 WMS983084:WNW983096 G37:AK49">
      <formula1>"出"</formula1>
    </dataValidation>
    <dataValidation type="whole" operator="lessThanOrEqual" allowBlank="1" showInputMessage="1" showErrorMessage="1" error="月当たりの上限額は２万円となります。_x000a_（男性研修生は対象外）" sqref="BE19:BE54 BE65562:BE65591 BE131098:BE131127 BE196634:BE196663 BE262170:BE262199 BE327706:BE327735 BE393242:BE393271 BE458778:BE458807 BE524314:BE524343 BE589850:BE589879 BE655386:BE655415 BE720922:BE720951 BE786458:BE786487 BE851994:BE852023 BE917530:BE917559 BE983066:BE983095">
      <formula1>20000</formula1>
    </dataValidation>
    <dataValidation type="list" allowBlank="1" showInputMessage="1" showErrorMessage="1" sqref="B11:B30">
      <formula1>"TR,FW1,FW2,FW3"</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6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AH45"/>
  <sheetViews>
    <sheetView view="pageBreakPreview" zoomScale="55" zoomScaleNormal="25" zoomScaleSheetLayoutView="55" workbookViewId="0">
      <selection activeCell="U1" sqref="U1"/>
    </sheetView>
  </sheetViews>
  <sheetFormatPr defaultColWidth="5.375" defaultRowHeight="15" customHeight="1"/>
  <cols>
    <col min="1" max="1" width="8.375" style="186" customWidth="1"/>
    <col min="2" max="2" width="24.625" style="186" customWidth="1"/>
    <col min="3" max="14" width="12.375" style="186" customWidth="1"/>
    <col min="15" max="16" width="13.625" style="186" customWidth="1"/>
    <col min="17" max="20" width="13.75" style="186" customWidth="1"/>
    <col min="21" max="33" width="5.375" style="186" customWidth="1"/>
    <col min="34" max="34" width="6.375" style="186" customWidth="1"/>
    <col min="35" max="256" width="5.375" style="186"/>
    <col min="257" max="257" width="8.375" style="186" customWidth="1"/>
    <col min="258" max="258" width="24.625" style="186" customWidth="1"/>
    <col min="259" max="270" width="12.375" style="186" customWidth="1"/>
    <col min="271" max="272" width="13.625" style="186" customWidth="1"/>
    <col min="273" max="276" width="13.75" style="186" customWidth="1"/>
    <col min="277" max="289" width="5.375" style="186" customWidth="1"/>
    <col min="290" max="290" width="6.375" style="186" customWidth="1"/>
    <col min="291" max="512" width="5.375" style="186"/>
    <col min="513" max="513" width="8.375" style="186" customWidth="1"/>
    <col min="514" max="514" width="24.625" style="186" customWidth="1"/>
    <col min="515" max="526" width="12.375" style="186" customWidth="1"/>
    <col min="527" max="528" width="13.625" style="186" customWidth="1"/>
    <col min="529" max="532" width="13.75" style="186" customWidth="1"/>
    <col min="533" max="545" width="5.375" style="186" customWidth="1"/>
    <col min="546" max="546" width="6.375" style="186" customWidth="1"/>
    <col min="547" max="768" width="5.375" style="186"/>
    <col min="769" max="769" width="8.375" style="186" customWidth="1"/>
    <col min="770" max="770" width="24.625" style="186" customWidth="1"/>
    <col min="771" max="782" width="12.375" style="186" customWidth="1"/>
    <col min="783" max="784" width="13.625" style="186" customWidth="1"/>
    <col min="785" max="788" width="13.75" style="186" customWidth="1"/>
    <col min="789" max="801" width="5.375" style="186" customWidth="1"/>
    <col min="802" max="802" width="6.375" style="186" customWidth="1"/>
    <col min="803" max="1024" width="5.375" style="186"/>
    <col min="1025" max="1025" width="8.375" style="186" customWidth="1"/>
    <col min="1026" max="1026" width="24.625" style="186" customWidth="1"/>
    <col min="1027" max="1038" width="12.375" style="186" customWidth="1"/>
    <col min="1039" max="1040" width="13.625" style="186" customWidth="1"/>
    <col min="1041" max="1044" width="13.75" style="186" customWidth="1"/>
    <col min="1045" max="1057" width="5.375" style="186" customWidth="1"/>
    <col min="1058" max="1058" width="6.375" style="186" customWidth="1"/>
    <col min="1059" max="1280" width="5.375" style="186"/>
    <col min="1281" max="1281" width="8.375" style="186" customWidth="1"/>
    <col min="1282" max="1282" width="24.625" style="186" customWidth="1"/>
    <col min="1283" max="1294" width="12.375" style="186" customWidth="1"/>
    <col min="1295" max="1296" width="13.625" style="186" customWidth="1"/>
    <col min="1297" max="1300" width="13.75" style="186" customWidth="1"/>
    <col min="1301" max="1313" width="5.375" style="186" customWidth="1"/>
    <col min="1314" max="1314" width="6.375" style="186" customWidth="1"/>
    <col min="1315" max="1536" width="5.375" style="186"/>
    <col min="1537" max="1537" width="8.375" style="186" customWidth="1"/>
    <col min="1538" max="1538" width="24.625" style="186" customWidth="1"/>
    <col min="1539" max="1550" width="12.375" style="186" customWidth="1"/>
    <col min="1551" max="1552" width="13.625" style="186" customWidth="1"/>
    <col min="1553" max="1556" width="13.75" style="186" customWidth="1"/>
    <col min="1557" max="1569" width="5.375" style="186" customWidth="1"/>
    <col min="1570" max="1570" width="6.375" style="186" customWidth="1"/>
    <col min="1571" max="1792" width="5.375" style="186"/>
    <col min="1793" max="1793" width="8.375" style="186" customWidth="1"/>
    <col min="1794" max="1794" width="24.625" style="186" customWidth="1"/>
    <col min="1795" max="1806" width="12.375" style="186" customWidth="1"/>
    <col min="1807" max="1808" width="13.625" style="186" customWidth="1"/>
    <col min="1809" max="1812" width="13.75" style="186" customWidth="1"/>
    <col min="1813" max="1825" width="5.375" style="186" customWidth="1"/>
    <col min="1826" max="1826" width="6.375" style="186" customWidth="1"/>
    <col min="1827" max="2048" width="5.375" style="186"/>
    <col min="2049" max="2049" width="8.375" style="186" customWidth="1"/>
    <col min="2050" max="2050" width="24.625" style="186" customWidth="1"/>
    <col min="2051" max="2062" width="12.375" style="186" customWidth="1"/>
    <col min="2063" max="2064" width="13.625" style="186" customWidth="1"/>
    <col min="2065" max="2068" width="13.75" style="186" customWidth="1"/>
    <col min="2069" max="2081" width="5.375" style="186" customWidth="1"/>
    <col min="2082" max="2082" width="6.375" style="186" customWidth="1"/>
    <col min="2083" max="2304" width="5.375" style="186"/>
    <col min="2305" max="2305" width="8.375" style="186" customWidth="1"/>
    <col min="2306" max="2306" width="24.625" style="186" customWidth="1"/>
    <col min="2307" max="2318" width="12.375" style="186" customWidth="1"/>
    <col min="2319" max="2320" width="13.625" style="186" customWidth="1"/>
    <col min="2321" max="2324" width="13.75" style="186" customWidth="1"/>
    <col min="2325" max="2337" width="5.375" style="186" customWidth="1"/>
    <col min="2338" max="2338" width="6.375" style="186" customWidth="1"/>
    <col min="2339" max="2560" width="5.375" style="186"/>
    <col min="2561" max="2561" width="8.375" style="186" customWidth="1"/>
    <col min="2562" max="2562" width="24.625" style="186" customWidth="1"/>
    <col min="2563" max="2574" width="12.375" style="186" customWidth="1"/>
    <col min="2575" max="2576" width="13.625" style="186" customWidth="1"/>
    <col min="2577" max="2580" width="13.75" style="186" customWidth="1"/>
    <col min="2581" max="2593" width="5.375" style="186" customWidth="1"/>
    <col min="2594" max="2594" width="6.375" style="186" customWidth="1"/>
    <col min="2595" max="2816" width="5.375" style="186"/>
    <col min="2817" max="2817" width="8.375" style="186" customWidth="1"/>
    <col min="2818" max="2818" width="24.625" style="186" customWidth="1"/>
    <col min="2819" max="2830" width="12.375" style="186" customWidth="1"/>
    <col min="2831" max="2832" width="13.625" style="186" customWidth="1"/>
    <col min="2833" max="2836" width="13.75" style="186" customWidth="1"/>
    <col min="2837" max="2849" width="5.375" style="186" customWidth="1"/>
    <col min="2850" max="2850" width="6.375" style="186" customWidth="1"/>
    <col min="2851" max="3072" width="5.375" style="186"/>
    <col min="3073" max="3073" width="8.375" style="186" customWidth="1"/>
    <col min="3074" max="3074" width="24.625" style="186" customWidth="1"/>
    <col min="3075" max="3086" width="12.375" style="186" customWidth="1"/>
    <col min="3087" max="3088" width="13.625" style="186" customWidth="1"/>
    <col min="3089" max="3092" width="13.75" style="186" customWidth="1"/>
    <col min="3093" max="3105" width="5.375" style="186" customWidth="1"/>
    <col min="3106" max="3106" width="6.375" style="186" customWidth="1"/>
    <col min="3107" max="3328" width="5.375" style="186"/>
    <col min="3329" max="3329" width="8.375" style="186" customWidth="1"/>
    <col min="3330" max="3330" width="24.625" style="186" customWidth="1"/>
    <col min="3331" max="3342" width="12.375" style="186" customWidth="1"/>
    <col min="3343" max="3344" width="13.625" style="186" customWidth="1"/>
    <col min="3345" max="3348" width="13.75" style="186" customWidth="1"/>
    <col min="3349" max="3361" width="5.375" style="186" customWidth="1"/>
    <col min="3362" max="3362" width="6.375" style="186" customWidth="1"/>
    <col min="3363" max="3584" width="5.375" style="186"/>
    <col min="3585" max="3585" width="8.375" style="186" customWidth="1"/>
    <col min="3586" max="3586" width="24.625" style="186" customWidth="1"/>
    <col min="3587" max="3598" width="12.375" style="186" customWidth="1"/>
    <col min="3599" max="3600" width="13.625" style="186" customWidth="1"/>
    <col min="3601" max="3604" width="13.75" style="186" customWidth="1"/>
    <col min="3605" max="3617" width="5.375" style="186" customWidth="1"/>
    <col min="3618" max="3618" width="6.375" style="186" customWidth="1"/>
    <col min="3619" max="3840" width="5.375" style="186"/>
    <col min="3841" max="3841" width="8.375" style="186" customWidth="1"/>
    <col min="3842" max="3842" width="24.625" style="186" customWidth="1"/>
    <col min="3843" max="3854" width="12.375" style="186" customWidth="1"/>
    <col min="3855" max="3856" width="13.625" style="186" customWidth="1"/>
    <col min="3857" max="3860" width="13.75" style="186" customWidth="1"/>
    <col min="3861" max="3873" width="5.375" style="186" customWidth="1"/>
    <col min="3874" max="3874" width="6.375" style="186" customWidth="1"/>
    <col min="3875" max="4096" width="5.375" style="186"/>
    <col min="4097" max="4097" width="8.375" style="186" customWidth="1"/>
    <col min="4098" max="4098" width="24.625" style="186" customWidth="1"/>
    <col min="4099" max="4110" width="12.375" style="186" customWidth="1"/>
    <col min="4111" max="4112" width="13.625" style="186" customWidth="1"/>
    <col min="4113" max="4116" width="13.75" style="186" customWidth="1"/>
    <col min="4117" max="4129" width="5.375" style="186" customWidth="1"/>
    <col min="4130" max="4130" width="6.375" style="186" customWidth="1"/>
    <col min="4131" max="4352" width="5.375" style="186"/>
    <col min="4353" max="4353" width="8.375" style="186" customWidth="1"/>
    <col min="4354" max="4354" width="24.625" style="186" customWidth="1"/>
    <col min="4355" max="4366" width="12.375" style="186" customWidth="1"/>
    <col min="4367" max="4368" width="13.625" style="186" customWidth="1"/>
    <col min="4369" max="4372" width="13.75" style="186" customWidth="1"/>
    <col min="4373" max="4385" width="5.375" style="186" customWidth="1"/>
    <col min="4386" max="4386" width="6.375" style="186" customWidth="1"/>
    <col min="4387" max="4608" width="5.375" style="186"/>
    <col min="4609" max="4609" width="8.375" style="186" customWidth="1"/>
    <col min="4610" max="4610" width="24.625" style="186" customWidth="1"/>
    <col min="4611" max="4622" width="12.375" style="186" customWidth="1"/>
    <col min="4623" max="4624" width="13.625" style="186" customWidth="1"/>
    <col min="4625" max="4628" width="13.75" style="186" customWidth="1"/>
    <col min="4629" max="4641" width="5.375" style="186" customWidth="1"/>
    <col min="4642" max="4642" width="6.375" style="186" customWidth="1"/>
    <col min="4643" max="4864" width="5.375" style="186"/>
    <col min="4865" max="4865" width="8.375" style="186" customWidth="1"/>
    <col min="4866" max="4866" width="24.625" style="186" customWidth="1"/>
    <col min="4867" max="4878" width="12.375" style="186" customWidth="1"/>
    <col min="4879" max="4880" width="13.625" style="186" customWidth="1"/>
    <col min="4881" max="4884" width="13.75" style="186" customWidth="1"/>
    <col min="4885" max="4897" width="5.375" style="186" customWidth="1"/>
    <col min="4898" max="4898" width="6.375" style="186" customWidth="1"/>
    <col min="4899" max="5120" width="5.375" style="186"/>
    <col min="5121" max="5121" width="8.375" style="186" customWidth="1"/>
    <col min="5122" max="5122" width="24.625" style="186" customWidth="1"/>
    <col min="5123" max="5134" width="12.375" style="186" customWidth="1"/>
    <col min="5135" max="5136" width="13.625" style="186" customWidth="1"/>
    <col min="5137" max="5140" width="13.75" style="186" customWidth="1"/>
    <col min="5141" max="5153" width="5.375" style="186" customWidth="1"/>
    <col min="5154" max="5154" width="6.375" style="186" customWidth="1"/>
    <col min="5155" max="5376" width="5.375" style="186"/>
    <col min="5377" max="5377" width="8.375" style="186" customWidth="1"/>
    <col min="5378" max="5378" width="24.625" style="186" customWidth="1"/>
    <col min="5379" max="5390" width="12.375" style="186" customWidth="1"/>
    <col min="5391" max="5392" width="13.625" style="186" customWidth="1"/>
    <col min="5393" max="5396" width="13.75" style="186" customWidth="1"/>
    <col min="5397" max="5409" width="5.375" style="186" customWidth="1"/>
    <col min="5410" max="5410" width="6.375" style="186" customWidth="1"/>
    <col min="5411" max="5632" width="5.375" style="186"/>
    <col min="5633" max="5633" width="8.375" style="186" customWidth="1"/>
    <col min="5634" max="5634" width="24.625" style="186" customWidth="1"/>
    <col min="5635" max="5646" width="12.375" style="186" customWidth="1"/>
    <col min="5647" max="5648" width="13.625" style="186" customWidth="1"/>
    <col min="5649" max="5652" width="13.75" style="186" customWidth="1"/>
    <col min="5653" max="5665" width="5.375" style="186" customWidth="1"/>
    <col min="5666" max="5666" width="6.375" style="186" customWidth="1"/>
    <col min="5667" max="5888" width="5.375" style="186"/>
    <col min="5889" max="5889" width="8.375" style="186" customWidth="1"/>
    <col min="5890" max="5890" width="24.625" style="186" customWidth="1"/>
    <col min="5891" max="5902" width="12.375" style="186" customWidth="1"/>
    <col min="5903" max="5904" width="13.625" style="186" customWidth="1"/>
    <col min="5905" max="5908" width="13.75" style="186" customWidth="1"/>
    <col min="5909" max="5921" width="5.375" style="186" customWidth="1"/>
    <col min="5922" max="5922" width="6.375" style="186" customWidth="1"/>
    <col min="5923" max="6144" width="5.375" style="186"/>
    <col min="6145" max="6145" width="8.375" style="186" customWidth="1"/>
    <col min="6146" max="6146" width="24.625" style="186" customWidth="1"/>
    <col min="6147" max="6158" width="12.375" style="186" customWidth="1"/>
    <col min="6159" max="6160" width="13.625" style="186" customWidth="1"/>
    <col min="6161" max="6164" width="13.75" style="186" customWidth="1"/>
    <col min="6165" max="6177" width="5.375" style="186" customWidth="1"/>
    <col min="6178" max="6178" width="6.375" style="186" customWidth="1"/>
    <col min="6179" max="6400" width="5.375" style="186"/>
    <col min="6401" max="6401" width="8.375" style="186" customWidth="1"/>
    <col min="6402" max="6402" width="24.625" style="186" customWidth="1"/>
    <col min="6403" max="6414" width="12.375" style="186" customWidth="1"/>
    <col min="6415" max="6416" width="13.625" style="186" customWidth="1"/>
    <col min="6417" max="6420" width="13.75" style="186" customWidth="1"/>
    <col min="6421" max="6433" width="5.375" style="186" customWidth="1"/>
    <col min="6434" max="6434" width="6.375" style="186" customWidth="1"/>
    <col min="6435" max="6656" width="5.375" style="186"/>
    <col min="6657" max="6657" width="8.375" style="186" customWidth="1"/>
    <col min="6658" max="6658" width="24.625" style="186" customWidth="1"/>
    <col min="6659" max="6670" width="12.375" style="186" customWidth="1"/>
    <col min="6671" max="6672" width="13.625" style="186" customWidth="1"/>
    <col min="6673" max="6676" width="13.75" style="186" customWidth="1"/>
    <col min="6677" max="6689" width="5.375" style="186" customWidth="1"/>
    <col min="6690" max="6690" width="6.375" style="186" customWidth="1"/>
    <col min="6691" max="6912" width="5.375" style="186"/>
    <col min="6913" max="6913" width="8.375" style="186" customWidth="1"/>
    <col min="6914" max="6914" width="24.625" style="186" customWidth="1"/>
    <col min="6915" max="6926" width="12.375" style="186" customWidth="1"/>
    <col min="6927" max="6928" width="13.625" style="186" customWidth="1"/>
    <col min="6929" max="6932" width="13.75" style="186" customWidth="1"/>
    <col min="6933" max="6945" width="5.375" style="186" customWidth="1"/>
    <col min="6946" max="6946" width="6.375" style="186" customWidth="1"/>
    <col min="6947" max="7168" width="5.375" style="186"/>
    <col min="7169" max="7169" width="8.375" style="186" customWidth="1"/>
    <col min="7170" max="7170" width="24.625" style="186" customWidth="1"/>
    <col min="7171" max="7182" width="12.375" style="186" customWidth="1"/>
    <col min="7183" max="7184" width="13.625" style="186" customWidth="1"/>
    <col min="7185" max="7188" width="13.75" style="186" customWidth="1"/>
    <col min="7189" max="7201" width="5.375" style="186" customWidth="1"/>
    <col min="7202" max="7202" width="6.375" style="186" customWidth="1"/>
    <col min="7203" max="7424" width="5.375" style="186"/>
    <col min="7425" max="7425" width="8.375" style="186" customWidth="1"/>
    <col min="7426" max="7426" width="24.625" style="186" customWidth="1"/>
    <col min="7427" max="7438" width="12.375" style="186" customWidth="1"/>
    <col min="7439" max="7440" width="13.625" style="186" customWidth="1"/>
    <col min="7441" max="7444" width="13.75" style="186" customWidth="1"/>
    <col min="7445" max="7457" width="5.375" style="186" customWidth="1"/>
    <col min="7458" max="7458" width="6.375" style="186" customWidth="1"/>
    <col min="7459" max="7680" width="5.375" style="186"/>
    <col min="7681" max="7681" width="8.375" style="186" customWidth="1"/>
    <col min="7682" max="7682" width="24.625" style="186" customWidth="1"/>
    <col min="7683" max="7694" width="12.375" style="186" customWidth="1"/>
    <col min="7695" max="7696" width="13.625" style="186" customWidth="1"/>
    <col min="7697" max="7700" width="13.75" style="186" customWidth="1"/>
    <col min="7701" max="7713" width="5.375" style="186" customWidth="1"/>
    <col min="7714" max="7714" width="6.375" style="186" customWidth="1"/>
    <col min="7715" max="7936" width="5.375" style="186"/>
    <col min="7937" max="7937" width="8.375" style="186" customWidth="1"/>
    <col min="7938" max="7938" width="24.625" style="186" customWidth="1"/>
    <col min="7939" max="7950" width="12.375" style="186" customWidth="1"/>
    <col min="7951" max="7952" width="13.625" style="186" customWidth="1"/>
    <col min="7953" max="7956" width="13.75" style="186" customWidth="1"/>
    <col min="7957" max="7969" width="5.375" style="186" customWidth="1"/>
    <col min="7970" max="7970" width="6.375" style="186" customWidth="1"/>
    <col min="7971" max="8192" width="5.375" style="186"/>
    <col min="8193" max="8193" width="8.375" style="186" customWidth="1"/>
    <col min="8194" max="8194" width="24.625" style="186" customWidth="1"/>
    <col min="8195" max="8206" width="12.375" style="186" customWidth="1"/>
    <col min="8207" max="8208" width="13.625" style="186" customWidth="1"/>
    <col min="8209" max="8212" width="13.75" style="186" customWidth="1"/>
    <col min="8213" max="8225" width="5.375" style="186" customWidth="1"/>
    <col min="8226" max="8226" width="6.375" style="186" customWidth="1"/>
    <col min="8227" max="8448" width="5.375" style="186"/>
    <col min="8449" max="8449" width="8.375" style="186" customWidth="1"/>
    <col min="8450" max="8450" width="24.625" style="186" customWidth="1"/>
    <col min="8451" max="8462" width="12.375" style="186" customWidth="1"/>
    <col min="8463" max="8464" width="13.625" style="186" customWidth="1"/>
    <col min="8465" max="8468" width="13.75" style="186" customWidth="1"/>
    <col min="8469" max="8481" width="5.375" style="186" customWidth="1"/>
    <col min="8482" max="8482" width="6.375" style="186" customWidth="1"/>
    <col min="8483" max="8704" width="5.375" style="186"/>
    <col min="8705" max="8705" width="8.375" style="186" customWidth="1"/>
    <col min="8706" max="8706" width="24.625" style="186" customWidth="1"/>
    <col min="8707" max="8718" width="12.375" style="186" customWidth="1"/>
    <col min="8719" max="8720" width="13.625" style="186" customWidth="1"/>
    <col min="8721" max="8724" width="13.75" style="186" customWidth="1"/>
    <col min="8725" max="8737" width="5.375" style="186" customWidth="1"/>
    <col min="8738" max="8738" width="6.375" style="186" customWidth="1"/>
    <col min="8739" max="8960" width="5.375" style="186"/>
    <col min="8961" max="8961" width="8.375" style="186" customWidth="1"/>
    <col min="8962" max="8962" width="24.625" style="186" customWidth="1"/>
    <col min="8963" max="8974" width="12.375" style="186" customWidth="1"/>
    <col min="8975" max="8976" width="13.625" style="186" customWidth="1"/>
    <col min="8977" max="8980" width="13.75" style="186" customWidth="1"/>
    <col min="8981" max="8993" width="5.375" style="186" customWidth="1"/>
    <col min="8994" max="8994" width="6.375" style="186" customWidth="1"/>
    <col min="8995" max="9216" width="5.375" style="186"/>
    <col min="9217" max="9217" width="8.375" style="186" customWidth="1"/>
    <col min="9218" max="9218" width="24.625" style="186" customWidth="1"/>
    <col min="9219" max="9230" width="12.375" style="186" customWidth="1"/>
    <col min="9231" max="9232" width="13.625" style="186" customWidth="1"/>
    <col min="9233" max="9236" width="13.75" style="186" customWidth="1"/>
    <col min="9237" max="9249" width="5.375" style="186" customWidth="1"/>
    <col min="9250" max="9250" width="6.375" style="186" customWidth="1"/>
    <col min="9251" max="9472" width="5.375" style="186"/>
    <col min="9473" max="9473" width="8.375" style="186" customWidth="1"/>
    <col min="9474" max="9474" width="24.625" style="186" customWidth="1"/>
    <col min="9475" max="9486" width="12.375" style="186" customWidth="1"/>
    <col min="9487" max="9488" width="13.625" style="186" customWidth="1"/>
    <col min="9489" max="9492" width="13.75" style="186" customWidth="1"/>
    <col min="9493" max="9505" width="5.375" style="186" customWidth="1"/>
    <col min="9506" max="9506" width="6.375" style="186" customWidth="1"/>
    <col min="9507" max="9728" width="5.375" style="186"/>
    <col min="9729" max="9729" width="8.375" style="186" customWidth="1"/>
    <col min="9730" max="9730" width="24.625" style="186" customWidth="1"/>
    <col min="9731" max="9742" width="12.375" style="186" customWidth="1"/>
    <col min="9743" max="9744" width="13.625" style="186" customWidth="1"/>
    <col min="9745" max="9748" width="13.75" style="186" customWidth="1"/>
    <col min="9749" max="9761" width="5.375" style="186" customWidth="1"/>
    <col min="9762" max="9762" width="6.375" style="186" customWidth="1"/>
    <col min="9763" max="9984" width="5.375" style="186"/>
    <col min="9985" max="9985" width="8.375" style="186" customWidth="1"/>
    <col min="9986" max="9986" width="24.625" style="186" customWidth="1"/>
    <col min="9987" max="9998" width="12.375" style="186" customWidth="1"/>
    <col min="9999" max="10000" width="13.625" style="186" customWidth="1"/>
    <col min="10001" max="10004" width="13.75" style="186" customWidth="1"/>
    <col min="10005" max="10017" width="5.375" style="186" customWidth="1"/>
    <col min="10018" max="10018" width="6.375" style="186" customWidth="1"/>
    <col min="10019" max="10240" width="5.375" style="186"/>
    <col min="10241" max="10241" width="8.375" style="186" customWidth="1"/>
    <col min="10242" max="10242" width="24.625" style="186" customWidth="1"/>
    <col min="10243" max="10254" width="12.375" style="186" customWidth="1"/>
    <col min="10255" max="10256" width="13.625" style="186" customWidth="1"/>
    <col min="10257" max="10260" width="13.75" style="186" customWidth="1"/>
    <col min="10261" max="10273" width="5.375" style="186" customWidth="1"/>
    <col min="10274" max="10274" width="6.375" style="186" customWidth="1"/>
    <col min="10275" max="10496" width="5.375" style="186"/>
    <col min="10497" max="10497" width="8.375" style="186" customWidth="1"/>
    <col min="10498" max="10498" width="24.625" style="186" customWidth="1"/>
    <col min="10499" max="10510" width="12.375" style="186" customWidth="1"/>
    <col min="10511" max="10512" width="13.625" style="186" customWidth="1"/>
    <col min="10513" max="10516" width="13.75" style="186" customWidth="1"/>
    <col min="10517" max="10529" width="5.375" style="186" customWidth="1"/>
    <col min="10530" max="10530" width="6.375" style="186" customWidth="1"/>
    <col min="10531" max="10752" width="5.375" style="186"/>
    <col min="10753" max="10753" width="8.375" style="186" customWidth="1"/>
    <col min="10754" max="10754" width="24.625" style="186" customWidth="1"/>
    <col min="10755" max="10766" width="12.375" style="186" customWidth="1"/>
    <col min="10767" max="10768" width="13.625" style="186" customWidth="1"/>
    <col min="10769" max="10772" width="13.75" style="186" customWidth="1"/>
    <col min="10773" max="10785" width="5.375" style="186" customWidth="1"/>
    <col min="10786" max="10786" width="6.375" style="186" customWidth="1"/>
    <col min="10787" max="11008" width="5.375" style="186"/>
    <col min="11009" max="11009" width="8.375" style="186" customWidth="1"/>
    <col min="11010" max="11010" width="24.625" style="186" customWidth="1"/>
    <col min="11011" max="11022" width="12.375" style="186" customWidth="1"/>
    <col min="11023" max="11024" width="13.625" style="186" customWidth="1"/>
    <col min="11025" max="11028" width="13.75" style="186" customWidth="1"/>
    <col min="11029" max="11041" width="5.375" style="186" customWidth="1"/>
    <col min="11042" max="11042" width="6.375" style="186" customWidth="1"/>
    <col min="11043" max="11264" width="5.375" style="186"/>
    <col min="11265" max="11265" width="8.375" style="186" customWidth="1"/>
    <col min="11266" max="11266" width="24.625" style="186" customWidth="1"/>
    <col min="11267" max="11278" width="12.375" style="186" customWidth="1"/>
    <col min="11279" max="11280" width="13.625" style="186" customWidth="1"/>
    <col min="11281" max="11284" width="13.75" style="186" customWidth="1"/>
    <col min="11285" max="11297" width="5.375" style="186" customWidth="1"/>
    <col min="11298" max="11298" width="6.375" style="186" customWidth="1"/>
    <col min="11299" max="11520" width="5.375" style="186"/>
    <col min="11521" max="11521" width="8.375" style="186" customWidth="1"/>
    <col min="11522" max="11522" width="24.625" style="186" customWidth="1"/>
    <col min="11523" max="11534" width="12.375" style="186" customWidth="1"/>
    <col min="11535" max="11536" width="13.625" style="186" customWidth="1"/>
    <col min="11537" max="11540" width="13.75" style="186" customWidth="1"/>
    <col min="11541" max="11553" width="5.375" style="186" customWidth="1"/>
    <col min="11554" max="11554" width="6.375" style="186" customWidth="1"/>
    <col min="11555" max="11776" width="5.375" style="186"/>
    <col min="11777" max="11777" width="8.375" style="186" customWidth="1"/>
    <col min="11778" max="11778" width="24.625" style="186" customWidth="1"/>
    <col min="11779" max="11790" width="12.375" style="186" customWidth="1"/>
    <col min="11791" max="11792" width="13.625" style="186" customWidth="1"/>
    <col min="11793" max="11796" width="13.75" style="186" customWidth="1"/>
    <col min="11797" max="11809" width="5.375" style="186" customWidth="1"/>
    <col min="11810" max="11810" width="6.375" style="186" customWidth="1"/>
    <col min="11811" max="12032" width="5.375" style="186"/>
    <col min="12033" max="12033" width="8.375" style="186" customWidth="1"/>
    <col min="12034" max="12034" width="24.625" style="186" customWidth="1"/>
    <col min="12035" max="12046" width="12.375" style="186" customWidth="1"/>
    <col min="12047" max="12048" width="13.625" style="186" customWidth="1"/>
    <col min="12049" max="12052" width="13.75" style="186" customWidth="1"/>
    <col min="12053" max="12065" width="5.375" style="186" customWidth="1"/>
    <col min="12066" max="12066" width="6.375" style="186" customWidth="1"/>
    <col min="12067" max="12288" width="5.375" style="186"/>
    <col min="12289" max="12289" width="8.375" style="186" customWidth="1"/>
    <col min="12290" max="12290" width="24.625" style="186" customWidth="1"/>
    <col min="12291" max="12302" width="12.375" style="186" customWidth="1"/>
    <col min="12303" max="12304" width="13.625" style="186" customWidth="1"/>
    <col min="12305" max="12308" width="13.75" style="186" customWidth="1"/>
    <col min="12309" max="12321" width="5.375" style="186" customWidth="1"/>
    <col min="12322" max="12322" width="6.375" style="186" customWidth="1"/>
    <col min="12323" max="12544" width="5.375" style="186"/>
    <col min="12545" max="12545" width="8.375" style="186" customWidth="1"/>
    <col min="12546" max="12546" width="24.625" style="186" customWidth="1"/>
    <col min="12547" max="12558" width="12.375" style="186" customWidth="1"/>
    <col min="12559" max="12560" width="13.625" style="186" customWidth="1"/>
    <col min="12561" max="12564" width="13.75" style="186" customWidth="1"/>
    <col min="12565" max="12577" width="5.375" style="186" customWidth="1"/>
    <col min="12578" max="12578" width="6.375" style="186" customWidth="1"/>
    <col min="12579" max="12800" width="5.375" style="186"/>
    <col min="12801" max="12801" width="8.375" style="186" customWidth="1"/>
    <col min="12802" max="12802" width="24.625" style="186" customWidth="1"/>
    <col min="12803" max="12814" width="12.375" style="186" customWidth="1"/>
    <col min="12815" max="12816" width="13.625" style="186" customWidth="1"/>
    <col min="12817" max="12820" width="13.75" style="186" customWidth="1"/>
    <col min="12821" max="12833" width="5.375" style="186" customWidth="1"/>
    <col min="12834" max="12834" width="6.375" style="186" customWidth="1"/>
    <col min="12835" max="13056" width="5.375" style="186"/>
    <col min="13057" max="13057" width="8.375" style="186" customWidth="1"/>
    <col min="13058" max="13058" width="24.625" style="186" customWidth="1"/>
    <col min="13059" max="13070" width="12.375" style="186" customWidth="1"/>
    <col min="13071" max="13072" width="13.625" style="186" customWidth="1"/>
    <col min="13073" max="13076" width="13.75" style="186" customWidth="1"/>
    <col min="13077" max="13089" width="5.375" style="186" customWidth="1"/>
    <col min="13090" max="13090" width="6.375" style="186" customWidth="1"/>
    <col min="13091" max="13312" width="5.375" style="186"/>
    <col min="13313" max="13313" width="8.375" style="186" customWidth="1"/>
    <col min="13314" max="13314" width="24.625" style="186" customWidth="1"/>
    <col min="13315" max="13326" width="12.375" style="186" customWidth="1"/>
    <col min="13327" max="13328" width="13.625" style="186" customWidth="1"/>
    <col min="13329" max="13332" width="13.75" style="186" customWidth="1"/>
    <col min="13333" max="13345" width="5.375" style="186" customWidth="1"/>
    <col min="13346" max="13346" width="6.375" style="186" customWidth="1"/>
    <col min="13347" max="13568" width="5.375" style="186"/>
    <col min="13569" max="13569" width="8.375" style="186" customWidth="1"/>
    <col min="13570" max="13570" width="24.625" style="186" customWidth="1"/>
    <col min="13571" max="13582" width="12.375" style="186" customWidth="1"/>
    <col min="13583" max="13584" width="13.625" style="186" customWidth="1"/>
    <col min="13585" max="13588" width="13.75" style="186" customWidth="1"/>
    <col min="13589" max="13601" width="5.375" style="186" customWidth="1"/>
    <col min="13602" max="13602" width="6.375" style="186" customWidth="1"/>
    <col min="13603" max="13824" width="5.375" style="186"/>
    <col min="13825" max="13825" width="8.375" style="186" customWidth="1"/>
    <col min="13826" max="13826" width="24.625" style="186" customWidth="1"/>
    <col min="13827" max="13838" width="12.375" style="186" customWidth="1"/>
    <col min="13839" max="13840" width="13.625" style="186" customWidth="1"/>
    <col min="13841" max="13844" width="13.75" style="186" customWidth="1"/>
    <col min="13845" max="13857" width="5.375" style="186" customWidth="1"/>
    <col min="13858" max="13858" width="6.375" style="186" customWidth="1"/>
    <col min="13859" max="14080" width="5.375" style="186"/>
    <col min="14081" max="14081" width="8.375" style="186" customWidth="1"/>
    <col min="14082" max="14082" width="24.625" style="186" customWidth="1"/>
    <col min="14083" max="14094" width="12.375" style="186" customWidth="1"/>
    <col min="14095" max="14096" width="13.625" style="186" customWidth="1"/>
    <col min="14097" max="14100" width="13.75" style="186" customWidth="1"/>
    <col min="14101" max="14113" width="5.375" style="186" customWidth="1"/>
    <col min="14114" max="14114" width="6.375" style="186" customWidth="1"/>
    <col min="14115" max="14336" width="5.375" style="186"/>
    <col min="14337" max="14337" width="8.375" style="186" customWidth="1"/>
    <col min="14338" max="14338" width="24.625" style="186" customWidth="1"/>
    <col min="14339" max="14350" width="12.375" style="186" customWidth="1"/>
    <col min="14351" max="14352" width="13.625" style="186" customWidth="1"/>
    <col min="14353" max="14356" width="13.75" style="186" customWidth="1"/>
    <col min="14357" max="14369" width="5.375" style="186" customWidth="1"/>
    <col min="14370" max="14370" width="6.375" style="186" customWidth="1"/>
    <col min="14371" max="14592" width="5.375" style="186"/>
    <col min="14593" max="14593" width="8.375" style="186" customWidth="1"/>
    <col min="14594" max="14594" width="24.625" style="186" customWidth="1"/>
    <col min="14595" max="14606" width="12.375" style="186" customWidth="1"/>
    <col min="14607" max="14608" width="13.625" style="186" customWidth="1"/>
    <col min="14609" max="14612" width="13.75" style="186" customWidth="1"/>
    <col min="14613" max="14625" width="5.375" style="186" customWidth="1"/>
    <col min="14626" max="14626" width="6.375" style="186" customWidth="1"/>
    <col min="14627" max="14848" width="5.375" style="186"/>
    <col min="14849" max="14849" width="8.375" style="186" customWidth="1"/>
    <col min="14850" max="14850" width="24.625" style="186" customWidth="1"/>
    <col min="14851" max="14862" width="12.375" style="186" customWidth="1"/>
    <col min="14863" max="14864" width="13.625" style="186" customWidth="1"/>
    <col min="14865" max="14868" width="13.75" style="186" customWidth="1"/>
    <col min="14869" max="14881" width="5.375" style="186" customWidth="1"/>
    <col min="14882" max="14882" width="6.375" style="186" customWidth="1"/>
    <col min="14883" max="15104" width="5.375" style="186"/>
    <col min="15105" max="15105" width="8.375" style="186" customWidth="1"/>
    <col min="15106" max="15106" width="24.625" style="186" customWidth="1"/>
    <col min="15107" max="15118" width="12.375" style="186" customWidth="1"/>
    <col min="15119" max="15120" width="13.625" style="186" customWidth="1"/>
    <col min="15121" max="15124" width="13.75" style="186" customWidth="1"/>
    <col min="15125" max="15137" width="5.375" style="186" customWidth="1"/>
    <col min="15138" max="15138" width="6.375" style="186" customWidth="1"/>
    <col min="15139" max="15360" width="5.375" style="186"/>
    <col min="15361" max="15361" width="8.375" style="186" customWidth="1"/>
    <col min="15362" max="15362" width="24.625" style="186" customWidth="1"/>
    <col min="15363" max="15374" width="12.375" style="186" customWidth="1"/>
    <col min="15375" max="15376" width="13.625" style="186" customWidth="1"/>
    <col min="15377" max="15380" width="13.75" style="186" customWidth="1"/>
    <col min="15381" max="15393" width="5.375" style="186" customWidth="1"/>
    <col min="15394" max="15394" width="6.375" style="186" customWidth="1"/>
    <col min="15395" max="15616" width="5.375" style="186"/>
    <col min="15617" max="15617" width="8.375" style="186" customWidth="1"/>
    <col min="15618" max="15618" width="24.625" style="186" customWidth="1"/>
    <col min="15619" max="15630" width="12.375" style="186" customWidth="1"/>
    <col min="15631" max="15632" width="13.625" style="186" customWidth="1"/>
    <col min="15633" max="15636" width="13.75" style="186" customWidth="1"/>
    <col min="15637" max="15649" width="5.375" style="186" customWidth="1"/>
    <col min="15650" max="15650" width="6.375" style="186" customWidth="1"/>
    <col min="15651" max="15872" width="5.375" style="186"/>
    <col min="15873" max="15873" width="8.375" style="186" customWidth="1"/>
    <col min="15874" max="15874" width="24.625" style="186" customWidth="1"/>
    <col min="15875" max="15886" width="12.375" style="186" customWidth="1"/>
    <col min="15887" max="15888" width="13.625" style="186" customWidth="1"/>
    <col min="15889" max="15892" width="13.75" style="186" customWidth="1"/>
    <col min="15893" max="15905" width="5.375" style="186" customWidth="1"/>
    <col min="15906" max="15906" width="6.375" style="186" customWidth="1"/>
    <col min="15907" max="16128" width="5.375" style="186"/>
    <col min="16129" max="16129" width="8.375" style="186" customWidth="1"/>
    <col min="16130" max="16130" width="24.625" style="186" customWidth="1"/>
    <col min="16131" max="16142" width="12.375" style="186" customWidth="1"/>
    <col min="16143" max="16144" width="13.625" style="186" customWidth="1"/>
    <col min="16145" max="16148" width="13.75" style="186" customWidth="1"/>
    <col min="16149" max="16161" width="5.375" style="186" customWidth="1"/>
    <col min="16162" max="16162" width="6.375" style="186" customWidth="1"/>
    <col min="16163" max="16384" width="5.375" style="186"/>
  </cols>
  <sheetData>
    <row r="1" spans="1:33" ht="23.25" customHeight="1">
      <c r="A1" s="581" t="s">
        <v>156</v>
      </c>
      <c r="B1" s="582"/>
      <c r="C1" s="185"/>
      <c r="T1" s="187" t="s">
        <v>1</v>
      </c>
    </row>
    <row r="2" spans="1:33" ht="23.25" customHeight="1">
      <c r="A2" s="8"/>
      <c r="B2" s="188"/>
      <c r="D2" s="583" t="s">
        <v>210</v>
      </c>
      <c r="E2" s="583"/>
      <c r="F2" s="583"/>
      <c r="G2" s="583"/>
      <c r="H2" s="583"/>
      <c r="I2" s="584"/>
      <c r="J2" s="584"/>
      <c r="K2" s="584"/>
      <c r="L2" s="584"/>
      <c r="M2" s="584"/>
      <c r="N2" s="584"/>
      <c r="O2" s="584"/>
      <c r="P2" s="584"/>
      <c r="T2" s="585"/>
    </row>
    <row r="3" spans="1:33" ht="23.25" customHeight="1">
      <c r="A3" s="8"/>
      <c r="B3" s="188"/>
      <c r="D3" s="584"/>
      <c r="E3" s="584"/>
      <c r="F3" s="584"/>
      <c r="G3" s="584"/>
      <c r="H3" s="584"/>
      <c r="I3" s="584"/>
      <c r="J3" s="584"/>
      <c r="K3" s="584"/>
      <c r="L3" s="584"/>
      <c r="M3" s="584"/>
      <c r="N3" s="584"/>
      <c r="O3" s="584"/>
      <c r="P3" s="584"/>
      <c r="T3" s="586"/>
    </row>
    <row r="4" spans="1:33" ht="8.25" customHeight="1">
      <c r="I4" s="189"/>
    </row>
    <row r="5" spans="1:33" ht="23.25" customHeight="1">
      <c r="A5" s="4"/>
      <c r="D5" s="4"/>
      <c r="E5" s="4"/>
      <c r="F5" s="4"/>
      <c r="G5" s="8"/>
      <c r="H5" s="8"/>
      <c r="I5" s="189"/>
      <c r="J5" s="331" t="s">
        <v>2</v>
      </c>
      <c r="K5" s="331"/>
      <c r="L5" s="331"/>
      <c r="M5" s="587" t="str">
        <f>IF(【6月】月集計表!AE5&lt;&gt;"",【6月】月集計表!AE5,"")</f>
        <v/>
      </c>
      <c r="N5" s="588"/>
      <c r="O5" s="588"/>
      <c r="P5" s="581" t="s">
        <v>3</v>
      </c>
      <c r="Q5" s="582"/>
      <c r="R5" s="589" t="str">
        <f>IF(【6月】月集計表!AM5&lt;&gt;"",【6月】月集計表!AM5,"")</f>
        <v/>
      </c>
      <c r="S5" s="589"/>
      <c r="T5" s="589"/>
      <c r="AE5" s="190"/>
    </row>
    <row r="6" spans="1:33" ht="23.25" customHeight="1">
      <c r="A6" s="4"/>
      <c r="C6" s="4"/>
      <c r="D6" s="4"/>
      <c r="E6" s="4"/>
      <c r="F6" s="4"/>
      <c r="G6" s="8"/>
      <c r="H6" s="8"/>
      <c r="I6" s="189"/>
      <c r="J6" s="131"/>
      <c r="K6" s="131"/>
      <c r="L6" s="131"/>
      <c r="M6" s="190"/>
      <c r="N6" s="190"/>
      <c r="O6" s="190"/>
      <c r="P6" s="131"/>
      <c r="Q6" s="131"/>
      <c r="R6" s="190"/>
      <c r="S6" s="190"/>
      <c r="T6" s="190"/>
      <c r="AE6" s="190"/>
    </row>
    <row r="7" spans="1:33" ht="23.25" customHeight="1">
      <c r="A7" s="4"/>
      <c r="B7" s="129" t="s">
        <v>157</v>
      </c>
      <c r="C7" s="129" t="s">
        <v>128</v>
      </c>
      <c r="D7" s="129" t="s">
        <v>129</v>
      </c>
      <c r="E7" s="129" t="s">
        <v>130</v>
      </c>
      <c r="F7" s="129" t="s">
        <v>158</v>
      </c>
      <c r="G7" s="7"/>
      <c r="H7" s="131"/>
      <c r="I7" s="131"/>
      <c r="J7" s="131"/>
      <c r="K7" s="131"/>
      <c r="L7" s="131"/>
      <c r="M7" s="190"/>
      <c r="N7" s="190"/>
      <c r="O7" s="190"/>
      <c r="P7" s="131"/>
      <c r="Q7" s="131"/>
      <c r="R7" s="190"/>
      <c r="S7" s="190"/>
      <c r="T7" s="190"/>
      <c r="AE7" s="190"/>
    </row>
    <row r="8" spans="1:33" ht="23.25" customHeight="1">
      <c r="A8" s="4"/>
      <c r="B8" s="129" t="s">
        <v>159</v>
      </c>
      <c r="C8" s="191"/>
      <c r="D8" s="192"/>
      <c r="E8" s="193"/>
      <c r="F8" s="192"/>
      <c r="G8" s="7"/>
      <c r="H8" s="131"/>
      <c r="I8" s="131"/>
      <c r="J8" s="131"/>
      <c r="AG8" s="188"/>
    </row>
    <row r="9" spans="1:33" ht="23.25" customHeight="1">
      <c r="A9" s="4"/>
      <c r="B9" s="129" t="s">
        <v>160</v>
      </c>
      <c r="C9" s="194"/>
      <c r="D9" s="191"/>
      <c r="E9" s="195"/>
      <c r="F9" s="191"/>
      <c r="G9" s="7"/>
      <c r="H9" s="131"/>
      <c r="I9" s="131"/>
      <c r="J9" s="131"/>
      <c r="AG9" s="188"/>
    </row>
    <row r="10" spans="1:33" ht="23.25" customHeight="1">
      <c r="A10" s="4"/>
      <c r="B10" s="129" t="s">
        <v>161</v>
      </c>
      <c r="C10" s="193"/>
      <c r="D10" s="196"/>
      <c r="E10" s="191"/>
      <c r="F10" s="191"/>
      <c r="G10" s="7"/>
      <c r="AG10" s="188"/>
    </row>
    <row r="11" spans="1:33" ht="23.25" customHeight="1">
      <c r="A11" s="4"/>
      <c r="B11" s="129" t="s">
        <v>162</v>
      </c>
      <c r="C11" s="193"/>
      <c r="D11" s="197"/>
      <c r="E11" s="191"/>
      <c r="F11" s="191"/>
      <c r="G11" s="7"/>
      <c r="H11" s="4"/>
      <c r="AG11" s="188"/>
    </row>
    <row r="12" spans="1:33" s="198" customFormat="1" ht="23.25" customHeight="1" thickBot="1">
      <c r="A12" s="4"/>
      <c r="B12" s="4"/>
      <c r="C12" s="4"/>
      <c r="AG12" s="199"/>
    </row>
    <row r="13" spans="1:33" ht="26.25" customHeight="1" thickBot="1">
      <c r="A13" s="567" t="s">
        <v>4</v>
      </c>
      <c r="B13" s="200" t="s">
        <v>163</v>
      </c>
      <c r="C13" s="571"/>
      <c r="D13" s="572"/>
      <c r="E13" s="571"/>
      <c r="F13" s="580"/>
      <c r="G13" s="571"/>
      <c r="H13" s="572"/>
      <c r="I13" s="569" t="s">
        <v>164</v>
      </c>
      <c r="J13" s="570"/>
      <c r="K13" s="569" t="s">
        <v>165</v>
      </c>
      <c r="L13" s="570"/>
      <c r="M13" s="569" t="s">
        <v>166</v>
      </c>
      <c r="N13" s="570"/>
      <c r="O13" s="569" t="s">
        <v>167</v>
      </c>
      <c r="P13" s="570"/>
      <c r="Q13" s="363" t="s">
        <v>168</v>
      </c>
      <c r="R13" s="363"/>
      <c r="S13" s="575" t="s">
        <v>169</v>
      </c>
      <c r="T13" s="575"/>
    </row>
    <row r="14" spans="1:33" ht="26.25" customHeight="1" thickBot="1">
      <c r="A14" s="568"/>
      <c r="B14" s="200" t="s">
        <v>55</v>
      </c>
      <c r="C14" s="201"/>
      <c r="D14" s="201"/>
      <c r="E14" s="201"/>
      <c r="F14" s="202"/>
      <c r="G14" s="201"/>
      <c r="H14" s="201"/>
      <c r="I14" s="200" t="s">
        <v>37</v>
      </c>
      <c r="J14" s="200" t="s">
        <v>170</v>
      </c>
      <c r="K14" s="200" t="s">
        <v>37</v>
      </c>
      <c r="L14" s="200" t="s">
        <v>170</v>
      </c>
      <c r="M14" s="200" t="s">
        <v>37</v>
      </c>
      <c r="N14" s="200" t="s">
        <v>170</v>
      </c>
      <c r="O14" s="200" t="s">
        <v>37</v>
      </c>
      <c r="P14" s="200" t="s">
        <v>170</v>
      </c>
      <c r="Q14" s="200" t="s">
        <v>171</v>
      </c>
      <c r="R14" s="200" t="s">
        <v>172</v>
      </c>
      <c r="S14" s="203" t="s">
        <v>171</v>
      </c>
      <c r="T14" s="203" t="s">
        <v>172</v>
      </c>
    </row>
    <row r="15" spans="1:33" ht="26.25" customHeight="1">
      <c r="A15" s="576" t="s">
        <v>173</v>
      </c>
      <c r="B15" s="90" t="s">
        <v>174</v>
      </c>
      <c r="C15" s="204"/>
      <c r="D15" s="204"/>
      <c r="E15" s="204"/>
      <c r="F15" s="204"/>
      <c r="G15" s="204"/>
      <c r="H15" s="204"/>
      <c r="I15" s="136">
        <f>【6月】月集計表!$AN$36</f>
        <v>0</v>
      </c>
      <c r="J15" s="136">
        <f>I15*5000</f>
        <v>0</v>
      </c>
      <c r="K15" s="136">
        <f>【7月】月集計表!$AN$36</f>
        <v>0</v>
      </c>
      <c r="L15" s="136">
        <f>K15*5000</f>
        <v>0</v>
      </c>
      <c r="M15" s="136">
        <f>【8月】月集計表!$AN$36</f>
        <v>0</v>
      </c>
      <c r="N15" s="136">
        <f>M15*5000</f>
        <v>0</v>
      </c>
      <c r="O15" s="136">
        <f>【9月】月集計表!$AN$36</f>
        <v>0</v>
      </c>
      <c r="P15" s="136">
        <f>O15*5000</f>
        <v>0</v>
      </c>
      <c r="Q15" s="136">
        <f>I15+K15+M15+O15</f>
        <v>0</v>
      </c>
      <c r="R15" s="205">
        <f t="shared" ref="Q15:R18" si="0">J15+L15+N15+P15</f>
        <v>0</v>
      </c>
      <c r="S15" s="206">
        <f>IF(SUM(Q15)&gt;140,140,SUM(Q15))</f>
        <v>0</v>
      </c>
      <c r="T15" s="207">
        <f>S15*5000</f>
        <v>0</v>
      </c>
    </row>
    <row r="16" spans="1:33" ht="26.25" customHeight="1">
      <c r="A16" s="577"/>
      <c r="B16" s="98" t="s">
        <v>175</v>
      </c>
      <c r="C16" s="208"/>
      <c r="D16" s="208"/>
      <c r="E16" s="208"/>
      <c r="F16" s="208"/>
      <c r="G16" s="208"/>
      <c r="H16" s="208"/>
      <c r="I16" s="134">
        <f>【6月】月集計表!$AN$39</f>
        <v>0</v>
      </c>
      <c r="J16" s="134">
        <f>I16*5000</f>
        <v>0</v>
      </c>
      <c r="K16" s="134">
        <f>【7月】月集計表!$AN$39</f>
        <v>0</v>
      </c>
      <c r="L16" s="134">
        <f>K16*5000</f>
        <v>0</v>
      </c>
      <c r="M16" s="134">
        <f>【8月】月集計表!$AN$39</f>
        <v>0</v>
      </c>
      <c r="N16" s="134">
        <f>M16*5000</f>
        <v>0</v>
      </c>
      <c r="O16" s="134">
        <f>【9月】月集計表!$AN$39</f>
        <v>0</v>
      </c>
      <c r="P16" s="134">
        <f>O16*5000</f>
        <v>0</v>
      </c>
      <c r="Q16" s="134">
        <f>I16+K16+M16+O16</f>
        <v>0</v>
      </c>
      <c r="R16" s="209">
        <f t="shared" si="0"/>
        <v>0</v>
      </c>
      <c r="S16" s="210">
        <f>IF(SUM(Q16)&gt;140,140,SUM(Q16))</f>
        <v>0</v>
      </c>
      <c r="T16" s="211">
        <f>S16*5000</f>
        <v>0</v>
      </c>
    </row>
    <row r="17" spans="1:34" ht="26.25" customHeight="1" thickBot="1">
      <c r="A17" s="577"/>
      <c r="B17" s="98" t="s">
        <v>176</v>
      </c>
      <c r="C17" s="208"/>
      <c r="D17" s="208"/>
      <c r="E17" s="208"/>
      <c r="F17" s="208"/>
      <c r="G17" s="208"/>
      <c r="H17" s="208"/>
      <c r="I17" s="134">
        <f>【6月】月集計表!$AN$42</f>
        <v>0</v>
      </c>
      <c r="J17" s="134">
        <f>I17*5000</f>
        <v>0</v>
      </c>
      <c r="K17" s="134">
        <f>【7月】月集計表!$AN$42</f>
        <v>0</v>
      </c>
      <c r="L17" s="134">
        <f>K17*5000</f>
        <v>0</v>
      </c>
      <c r="M17" s="134">
        <f>【8月】月集計表!$AN$42</f>
        <v>0</v>
      </c>
      <c r="N17" s="134">
        <f>M17*5000</f>
        <v>0</v>
      </c>
      <c r="O17" s="134">
        <f>【9月】月集計表!$AN$42</f>
        <v>0</v>
      </c>
      <c r="P17" s="134">
        <f>O17*5000</f>
        <v>0</v>
      </c>
      <c r="Q17" s="134">
        <f>I17+K17+M17+O17</f>
        <v>0</v>
      </c>
      <c r="R17" s="209">
        <f t="shared" si="0"/>
        <v>0</v>
      </c>
      <c r="S17" s="212">
        <f>IF(SUM(Q17)&gt;140,140,SUM(Q17))</f>
        <v>0</v>
      </c>
      <c r="T17" s="211">
        <f>S17*5000</f>
        <v>0</v>
      </c>
    </row>
    <row r="18" spans="1:34" ht="26.25" customHeight="1" thickBot="1">
      <c r="A18" s="578"/>
      <c r="B18" s="130" t="s">
        <v>177</v>
      </c>
      <c r="C18" s="213"/>
      <c r="D18" s="214"/>
      <c r="E18" s="213"/>
      <c r="F18" s="214"/>
      <c r="G18" s="214"/>
      <c r="H18" s="214"/>
      <c r="I18" s="215">
        <f t="shared" ref="I18:P18" si="1">SUM(I15:I17)</f>
        <v>0</v>
      </c>
      <c r="J18" s="216">
        <f t="shared" si="1"/>
        <v>0</v>
      </c>
      <c r="K18" s="215">
        <f t="shared" si="1"/>
        <v>0</v>
      </c>
      <c r="L18" s="216">
        <f t="shared" si="1"/>
        <v>0</v>
      </c>
      <c r="M18" s="215">
        <f t="shared" si="1"/>
        <v>0</v>
      </c>
      <c r="N18" s="216">
        <f t="shared" si="1"/>
        <v>0</v>
      </c>
      <c r="O18" s="215">
        <f t="shared" si="1"/>
        <v>0</v>
      </c>
      <c r="P18" s="216">
        <f t="shared" si="1"/>
        <v>0</v>
      </c>
      <c r="Q18" s="216">
        <f t="shared" si="0"/>
        <v>0</v>
      </c>
      <c r="R18" s="217">
        <f t="shared" si="0"/>
        <v>0</v>
      </c>
      <c r="S18" s="218">
        <f>SUM(S15:S17)</f>
        <v>0</v>
      </c>
      <c r="T18" s="219">
        <f>SUM(T15:T17)</f>
        <v>0</v>
      </c>
    </row>
    <row r="19" spans="1:34" ht="26.25" customHeight="1" thickBot="1">
      <c r="A19" s="549" t="s">
        <v>178</v>
      </c>
      <c r="B19" s="220" t="s">
        <v>179</v>
      </c>
      <c r="C19" s="551"/>
      <c r="D19" s="221"/>
      <c r="E19" s="551"/>
      <c r="F19" s="222"/>
      <c r="G19" s="551"/>
      <c r="H19" s="221"/>
      <c r="I19" s="545"/>
      <c r="J19" s="143">
        <f>【6月】月集計表!$AW$55+【6月】月集計表!$AW$57</f>
        <v>0</v>
      </c>
      <c r="K19" s="545"/>
      <c r="L19" s="143">
        <f>【7月】月集計表!$AW$55+【7月】月集計表!$AW$57</f>
        <v>0</v>
      </c>
      <c r="M19" s="545"/>
      <c r="N19" s="143">
        <f>【8月】月集計表!$AW$55+【8月】月集計表!$AW$57</f>
        <v>0</v>
      </c>
      <c r="O19" s="545"/>
      <c r="P19" s="143">
        <f>【9月】月集計表!$AW$55+【9月】月集計表!$AW$57</f>
        <v>0</v>
      </c>
      <c r="Q19" s="546"/>
      <c r="R19" s="143">
        <f>SUM(J19,L19,N19,P19)</f>
        <v>0</v>
      </c>
      <c r="S19" s="555"/>
      <c r="T19" s="223">
        <f>R19</f>
        <v>0</v>
      </c>
    </row>
    <row r="20" spans="1:34" ht="26.25" customHeight="1" thickBot="1">
      <c r="A20" s="549"/>
      <c r="B20" s="224" t="s">
        <v>180</v>
      </c>
      <c r="C20" s="551"/>
      <c r="D20" s="208"/>
      <c r="E20" s="551"/>
      <c r="F20" s="225"/>
      <c r="G20" s="551"/>
      <c r="H20" s="208"/>
      <c r="I20" s="545"/>
      <c r="J20" s="134">
        <f>ROUNDDOWN(J19*0.06,0)</f>
        <v>0</v>
      </c>
      <c r="K20" s="545"/>
      <c r="L20" s="134">
        <f>ROUNDDOWN(L19*0.06,0)</f>
        <v>0</v>
      </c>
      <c r="M20" s="545"/>
      <c r="N20" s="134">
        <f>ROUNDDOWN(N19*0.06,0)</f>
        <v>0</v>
      </c>
      <c r="O20" s="545"/>
      <c r="P20" s="134">
        <f>ROUNDDOWN(P19*0.06,0)</f>
        <v>0</v>
      </c>
      <c r="Q20" s="574"/>
      <c r="R20" s="134">
        <f t="shared" ref="R20:R28" si="2">SUM(J20,L20,N20,P20)</f>
        <v>0</v>
      </c>
      <c r="S20" s="556"/>
      <c r="T20" s="226">
        <f>R20</f>
        <v>0</v>
      </c>
    </row>
    <row r="21" spans="1:34" ht="26.25" customHeight="1" thickBot="1">
      <c r="A21" s="549"/>
      <c r="B21" s="224" t="s">
        <v>125</v>
      </c>
      <c r="C21" s="551"/>
      <c r="D21" s="208"/>
      <c r="E21" s="551"/>
      <c r="F21" s="225"/>
      <c r="G21" s="551"/>
      <c r="H21" s="208"/>
      <c r="I21" s="545"/>
      <c r="J21" s="134">
        <f>【6月】月集計表!$AY$55+【6月】月集計表!$AY$57</f>
        <v>0</v>
      </c>
      <c r="K21" s="545"/>
      <c r="L21" s="134">
        <f>【7月】月集計表!$AY$55+【7月】月集計表!$AY$57</f>
        <v>0</v>
      </c>
      <c r="M21" s="545"/>
      <c r="N21" s="134">
        <f>【8月】月集計表!$AY$55+【8月】月集計表!$AY$57</f>
        <v>0</v>
      </c>
      <c r="O21" s="545"/>
      <c r="P21" s="134">
        <f>【9月】月集計表!$AY$55+【9月】月集計表!$AY$57</f>
        <v>0</v>
      </c>
      <c r="Q21" s="574"/>
      <c r="R21" s="134">
        <f t="shared" si="2"/>
        <v>0</v>
      </c>
      <c r="S21" s="556"/>
      <c r="T21" s="226">
        <f>R21</f>
        <v>0</v>
      </c>
    </row>
    <row r="22" spans="1:34" ht="26.25" customHeight="1" thickBot="1">
      <c r="A22" s="550"/>
      <c r="B22" s="224" t="s">
        <v>181</v>
      </c>
      <c r="C22" s="551"/>
      <c r="D22" s="208"/>
      <c r="E22" s="551"/>
      <c r="F22" s="225"/>
      <c r="G22" s="551"/>
      <c r="H22" s="208"/>
      <c r="I22" s="545"/>
      <c r="J22" s="142">
        <f>【6月】月集計表!$BA$55+【6月】月集計表!$BA$57</f>
        <v>0</v>
      </c>
      <c r="K22" s="545"/>
      <c r="L22" s="134">
        <f>【7月】月集計表!$BA$55+【7月】月集計表!$BA$57</f>
        <v>0</v>
      </c>
      <c r="M22" s="545"/>
      <c r="N22" s="134">
        <f>【8月】月集計表!$BA$55+【8月】月集計表!$BA$57</f>
        <v>0</v>
      </c>
      <c r="O22" s="545"/>
      <c r="P22" s="134">
        <f>【9月】月集計表!$BA$55+【9月】月集計表!$BA$57</f>
        <v>0</v>
      </c>
      <c r="Q22" s="574"/>
      <c r="R22" s="134">
        <f t="shared" si="2"/>
        <v>0</v>
      </c>
      <c r="S22" s="556"/>
      <c r="T22" s="226">
        <f>R22</f>
        <v>0</v>
      </c>
    </row>
    <row r="23" spans="1:34" ht="26.25" customHeight="1" thickTop="1" thickBot="1">
      <c r="A23" s="553" t="s">
        <v>182</v>
      </c>
      <c r="B23" s="227" t="s">
        <v>183</v>
      </c>
      <c r="C23" s="551"/>
      <c r="D23" s="208"/>
      <c r="E23" s="551"/>
      <c r="F23" s="225"/>
      <c r="G23" s="551"/>
      <c r="H23" s="208"/>
      <c r="I23" s="579"/>
      <c r="J23" s="228"/>
      <c r="K23" s="573"/>
      <c r="L23" s="228"/>
      <c r="M23" s="545"/>
      <c r="N23" s="228"/>
      <c r="O23" s="545"/>
      <c r="P23" s="228"/>
      <c r="Q23" s="574"/>
      <c r="R23" s="134">
        <f>SUM(J23,L23,N23,P23)</f>
        <v>0</v>
      </c>
      <c r="S23" s="556"/>
      <c r="T23" s="226">
        <f>R23</f>
        <v>0</v>
      </c>
    </row>
    <row r="24" spans="1:34" ht="26.25" customHeight="1" thickTop="1" thickBot="1">
      <c r="A24" s="553"/>
      <c r="B24" s="229" t="s">
        <v>184</v>
      </c>
      <c r="C24" s="551"/>
      <c r="D24" s="208"/>
      <c r="E24" s="551"/>
      <c r="F24" s="225"/>
      <c r="G24" s="551"/>
      <c r="H24" s="208"/>
      <c r="I24" s="545"/>
      <c r="J24" s="143">
        <f>【6月】月集計表!$BB$55+【6月】月集計表!$BB$57</f>
        <v>0</v>
      </c>
      <c r="K24" s="545"/>
      <c r="L24" s="134">
        <f>【7月】月集計表!$BB$55+【7月】月集計表!$BB$57</f>
        <v>0</v>
      </c>
      <c r="M24" s="545"/>
      <c r="N24" s="134">
        <f>【8月】月集計表!$BB$55+【8月】月集計表!$BB$57</f>
        <v>0</v>
      </c>
      <c r="O24" s="545"/>
      <c r="P24" s="134">
        <f>【9月】月集計表!$BB$55+【9月】月集計表!$BB$57</f>
        <v>0</v>
      </c>
      <c r="Q24" s="574"/>
      <c r="R24" s="134">
        <f t="shared" si="2"/>
        <v>0</v>
      </c>
      <c r="S24" s="556"/>
      <c r="T24" s="226">
        <f>'【年集計表（FW1）】'!T24+'【年集計表（TR)】'!T24</f>
        <v>0</v>
      </c>
    </row>
    <row r="25" spans="1:34" ht="26.25" customHeight="1" thickBot="1">
      <c r="A25" s="553"/>
      <c r="B25" s="229" t="s">
        <v>129</v>
      </c>
      <c r="C25" s="551"/>
      <c r="D25" s="208"/>
      <c r="E25" s="551"/>
      <c r="F25" s="225"/>
      <c r="G25" s="551"/>
      <c r="H25" s="208"/>
      <c r="I25" s="545"/>
      <c r="J25" s="134">
        <f>【6月】月集計表!$BC$55+【6月】月集計表!$BC$57</f>
        <v>0</v>
      </c>
      <c r="K25" s="545"/>
      <c r="L25" s="134">
        <f>【7月】月集計表!$BC$55+【7月】月集計表!$BC$57</f>
        <v>0</v>
      </c>
      <c r="M25" s="545"/>
      <c r="N25" s="134">
        <f>【8月】月集計表!$BC$55+【8月】月集計表!$BC$57</f>
        <v>0</v>
      </c>
      <c r="O25" s="545"/>
      <c r="P25" s="134">
        <f>【9月】月集計表!$BC$55+【9月】月集計表!$BC$57</f>
        <v>0</v>
      </c>
      <c r="Q25" s="574"/>
      <c r="R25" s="134">
        <f t="shared" si="2"/>
        <v>0</v>
      </c>
      <c r="S25" s="556"/>
      <c r="T25" s="226">
        <f>IF(R25&gt;100000*SUM($D$9),100000*SUM($D$9),R25)</f>
        <v>0</v>
      </c>
    </row>
    <row r="26" spans="1:34" ht="26.25" customHeight="1" thickBot="1">
      <c r="A26" s="553"/>
      <c r="B26" s="229" t="s">
        <v>185</v>
      </c>
      <c r="C26" s="551"/>
      <c r="D26" s="208"/>
      <c r="E26" s="551"/>
      <c r="F26" s="225"/>
      <c r="G26" s="551"/>
      <c r="H26" s="208"/>
      <c r="I26" s="545"/>
      <c r="J26" s="134">
        <f>【6月】月集計表!$BD$57</f>
        <v>0</v>
      </c>
      <c r="K26" s="545"/>
      <c r="L26" s="134">
        <f>【7月】月集計表!$BD$57</f>
        <v>0</v>
      </c>
      <c r="M26" s="545"/>
      <c r="N26" s="134">
        <f>【8月】月集計表!$BD$57</f>
        <v>0</v>
      </c>
      <c r="O26" s="545"/>
      <c r="P26" s="134">
        <f>【9月】月集計表!$BD$57</f>
        <v>0</v>
      </c>
      <c r="Q26" s="574"/>
      <c r="R26" s="134">
        <f t="shared" si="2"/>
        <v>0</v>
      </c>
      <c r="S26" s="556"/>
      <c r="T26" s="226">
        <f>'【年集計表（FW1）】'!T26+'【年集計表（FW2）】'!T25+'【年集計表（FW3）】'!T26</f>
        <v>0</v>
      </c>
    </row>
    <row r="27" spans="1:34" ht="26.25" customHeight="1" thickBot="1">
      <c r="A27" s="553"/>
      <c r="B27" s="229" t="s">
        <v>186</v>
      </c>
      <c r="C27" s="551"/>
      <c r="D27" s="208"/>
      <c r="E27" s="551"/>
      <c r="F27" s="225"/>
      <c r="G27" s="551"/>
      <c r="H27" s="208"/>
      <c r="I27" s="545"/>
      <c r="J27" s="134">
        <f>【6月】月集計表!$BE$55+【6月】月集計表!$BE$57</f>
        <v>0</v>
      </c>
      <c r="K27" s="545"/>
      <c r="L27" s="134">
        <f>【7月】月集計表!$BE$55+【7月】月集計表!$BE$57</f>
        <v>0</v>
      </c>
      <c r="M27" s="545"/>
      <c r="N27" s="134">
        <f>【8月】月集計表!$BE$55+【8月】月集計表!$BE$57</f>
        <v>0</v>
      </c>
      <c r="O27" s="545"/>
      <c r="P27" s="134">
        <f>【9月】月集計表!$BE$55+【9月】月集計表!$BE$57</f>
        <v>0</v>
      </c>
      <c r="Q27" s="574"/>
      <c r="R27" s="134">
        <f t="shared" si="2"/>
        <v>0</v>
      </c>
      <c r="S27" s="556"/>
      <c r="T27" s="226">
        <f>IF(R27&gt;20000*SUM($F$9:$F$11)*4,20000*SUM($F$9:$F$11)*4,R27)</f>
        <v>0</v>
      </c>
    </row>
    <row r="28" spans="1:34" ht="26.25" customHeight="1" thickBot="1">
      <c r="A28" s="363" t="s">
        <v>187</v>
      </c>
      <c r="B28" s="363"/>
      <c r="C28" s="552"/>
      <c r="D28" s="208"/>
      <c r="E28" s="552"/>
      <c r="F28" s="225"/>
      <c r="G28" s="552"/>
      <c r="H28" s="208"/>
      <c r="I28" s="546"/>
      <c r="J28" s="134">
        <f>SUM(J18:J27)</f>
        <v>0</v>
      </c>
      <c r="K28" s="546"/>
      <c r="L28" s="134">
        <f>SUM(L18:L27)</f>
        <v>0</v>
      </c>
      <c r="M28" s="546"/>
      <c r="N28" s="134">
        <f>SUM(N18:N27)</f>
        <v>0</v>
      </c>
      <c r="O28" s="546"/>
      <c r="P28" s="134">
        <f>SUM(P18:P27)</f>
        <v>0</v>
      </c>
      <c r="Q28" s="574"/>
      <c r="R28" s="134">
        <f t="shared" si="2"/>
        <v>0</v>
      </c>
      <c r="S28" s="556"/>
      <c r="T28" s="230">
        <f>SUM(T18:T27)</f>
        <v>0</v>
      </c>
    </row>
    <row r="29" spans="1:34" s="199" customFormat="1" ht="26.25" customHeight="1" thickBot="1">
      <c r="A29" s="231"/>
      <c r="B29" s="231"/>
      <c r="C29" s="198"/>
      <c r="D29" s="232"/>
      <c r="E29" s="198"/>
      <c r="F29" s="232"/>
      <c r="G29" s="198"/>
      <c r="H29" s="232"/>
      <c r="I29" s="198"/>
      <c r="J29" s="232"/>
      <c r="K29" s="232"/>
      <c r="L29" s="232"/>
      <c r="M29" s="232"/>
      <c r="N29" s="232"/>
      <c r="O29" s="232"/>
      <c r="P29" s="232"/>
      <c r="Q29" s="232"/>
      <c r="R29" s="233"/>
      <c r="S29" s="232"/>
      <c r="T29" s="232"/>
      <c r="U29" s="232"/>
      <c r="V29" s="232"/>
      <c r="W29" s="232"/>
      <c r="X29" s="232"/>
      <c r="Y29" s="232"/>
      <c r="Z29" s="232"/>
      <c r="AA29" s="232"/>
      <c r="AB29" s="232"/>
      <c r="AC29" s="232"/>
      <c r="AD29" s="232"/>
      <c r="AE29" s="232"/>
      <c r="AF29" s="232"/>
      <c r="AG29" s="232"/>
      <c r="AH29" s="232"/>
    </row>
    <row r="30" spans="1:34" ht="26.25" customHeight="1" thickBot="1">
      <c r="A30" s="567" t="s">
        <v>4</v>
      </c>
      <c r="B30" s="200" t="s">
        <v>163</v>
      </c>
      <c r="C30" s="569" t="s">
        <v>188</v>
      </c>
      <c r="D30" s="570"/>
      <c r="E30" s="569" t="s">
        <v>189</v>
      </c>
      <c r="F30" s="570"/>
      <c r="G30" s="569" t="s">
        <v>190</v>
      </c>
      <c r="H30" s="570"/>
      <c r="I30" s="569" t="s">
        <v>191</v>
      </c>
      <c r="J30" s="570"/>
      <c r="K30" s="571"/>
      <c r="L30" s="572"/>
      <c r="M30" s="363" t="s">
        <v>192</v>
      </c>
      <c r="N30" s="554"/>
      <c r="O30" s="557" t="s">
        <v>193</v>
      </c>
      <c r="P30" s="557"/>
      <c r="Q30" s="558" t="s">
        <v>194</v>
      </c>
      <c r="R30" s="559"/>
      <c r="S30" s="559"/>
      <c r="T30" s="560"/>
    </row>
    <row r="31" spans="1:34" ht="26.25" customHeight="1" thickBot="1">
      <c r="A31" s="568"/>
      <c r="B31" s="200" t="s">
        <v>55</v>
      </c>
      <c r="C31" s="200" t="s">
        <v>37</v>
      </c>
      <c r="D31" s="200" t="s">
        <v>170</v>
      </c>
      <c r="E31" s="200" t="s">
        <v>37</v>
      </c>
      <c r="F31" s="200" t="s">
        <v>170</v>
      </c>
      <c r="G31" s="200" t="s">
        <v>37</v>
      </c>
      <c r="H31" s="200" t="s">
        <v>170</v>
      </c>
      <c r="I31" s="200" t="s">
        <v>37</v>
      </c>
      <c r="J31" s="200" t="s">
        <v>170</v>
      </c>
      <c r="K31" s="201"/>
      <c r="L31" s="201"/>
      <c r="M31" s="200" t="s">
        <v>171</v>
      </c>
      <c r="N31" s="234" t="s">
        <v>172</v>
      </c>
      <c r="O31" s="235" t="s">
        <v>171</v>
      </c>
      <c r="P31" s="235" t="s">
        <v>172</v>
      </c>
      <c r="Q31" s="561"/>
      <c r="R31" s="562"/>
      <c r="S31" s="562"/>
      <c r="T31" s="563"/>
    </row>
    <row r="32" spans="1:34" ht="26.25" customHeight="1">
      <c r="A32" s="564" t="s">
        <v>173</v>
      </c>
      <c r="B32" s="90" t="s">
        <v>174</v>
      </c>
      <c r="C32" s="136">
        <f>【10月】月集計表!$AN$36</f>
        <v>0</v>
      </c>
      <c r="D32" s="136">
        <f>C32*5000</f>
        <v>0</v>
      </c>
      <c r="E32" s="136">
        <f>【11月】月集計表!$AN$36</f>
        <v>0</v>
      </c>
      <c r="F32" s="136">
        <f>E32*5000</f>
        <v>0</v>
      </c>
      <c r="G32" s="136">
        <f>【12月】月集計表!$AN$36</f>
        <v>0</v>
      </c>
      <c r="H32" s="136">
        <f>G32*5000</f>
        <v>0</v>
      </c>
      <c r="I32" s="136">
        <f>【1月】月集計表!$AN$36</f>
        <v>0</v>
      </c>
      <c r="J32" s="136">
        <f>I32*5000</f>
        <v>0</v>
      </c>
      <c r="K32" s="204"/>
      <c r="L32" s="204"/>
      <c r="M32" s="136">
        <f t="shared" ref="M32:N34" si="3">SUM(C32,E32,G32,I32)</f>
        <v>0</v>
      </c>
      <c r="N32" s="205">
        <f t="shared" si="3"/>
        <v>0</v>
      </c>
      <c r="O32" s="236">
        <f>IF(SUM(Q15,M32)&gt;140,140,SUM(Q15,M32))</f>
        <v>0</v>
      </c>
      <c r="P32" s="237">
        <f>O32*5000</f>
        <v>0</v>
      </c>
      <c r="Q32" s="542"/>
      <c r="R32" s="543"/>
      <c r="S32" s="543"/>
      <c r="T32" s="544"/>
    </row>
    <row r="33" spans="1:20" ht="26.25" customHeight="1">
      <c r="A33" s="565"/>
      <c r="B33" s="98" t="s">
        <v>175</v>
      </c>
      <c r="C33" s="134">
        <f>【10月】月集計表!$AN$39</f>
        <v>0</v>
      </c>
      <c r="D33" s="134">
        <f>C33*5000</f>
        <v>0</v>
      </c>
      <c r="E33" s="134">
        <f>【11月】月集計表!$AN$39</f>
        <v>0</v>
      </c>
      <c r="F33" s="134">
        <f>E33*5000</f>
        <v>0</v>
      </c>
      <c r="G33" s="134">
        <f>【12月】月集計表!$AN$39</f>
        <v>0</v>
      </c>
      <c r="H33" s="134">
        <f>G33*5000</f>
        <v>0</v>
      </c>
      <c r="I33" s="134">
        <f>【1月】月集計表!$AN$39</f>
        <v>0</v>
      </c>
      <c r="J33" s="134">
        <f>I33*5000</f>
        <v>0</v>
      </c>
      <c r="K33" s="208"/>
      <c r="L33" s="208"/>
      <c r="M33" s="134">
        <f t="shared" si="3"/>
        <v>0</v>
      </c>
      <c r="N33" s="209">
        <f t="shared" si="3"/>
        <v>0</v>
      </c>
      <c r="O33" s="238">
        <f>IF(SUM(Q16,M33)&gt;140,140,SUM(Q16,M33))</f>
        <v>0</v>
      </c>
      <c r="P33" s="239">
        <f>O33*5000</f>
        <v>0</v>
      </c>
      <c r="Q33" s="542"/>
      <c r="R33" s="543"/>
      <c r="S33" s="543"/>
      <c r="T33" s="544"/>
    </row>
    <row r="34" spans="1:20" ht="26.25" customHeight="1" thickBot="1">
      <c r="A34" s="565"/>
      <c r="B34" s="98" t="s">
        <v>176</v>
      </c>
      <c r="C34" s="134">
        <f>【10月】月集計表!$AN$42</f>
        <v>0</v>
      </c>
      <c r="D34" s="134">
        <f>C34*5000</f>
        <v>0</v>
      </c>
      <c r="E34" s="134">
        <f>【11月】月集計表!$AN$42</f>
        <v>0</v>
      </c>
      <c r="F34" s="134">
        <f>E34*5000</f>
        <v>0</v>
      </c>
      <c r="G34" s="134">
        <f>【12月】月集計表!$AN$42</f>
        <v>0</v>
      </c>
      <c r="H34" s="134">
        <f>G34*5000</f>
        <v>0</v>
      </c>
      <c r="I34" s="134">
        <f>【1月】月集計表!$AN$42</f>
        <v>0</v>
      </c>
      <c r="J34" s="134">
        <f>I34*5000</f>
        <v>0</v>
      </c>
      <c r="K34" s="208"/>
      <c r="L34" s="208"/>
      <c r="M34" s="134">
        <f t="shared" si="3"/>
        <v>0</v>
      </c>
      <c r="N34" s="209">
        <f t="shared" si="3"/>
        <v>0</v>
      </c>
      <c r="O34" s="240">
        <f>IF(SUM(Q17,M34)&gt;140,140,SUM(Q17,M34))</f>
        <v>0</v>
      </c>
      <c r="P34" s="239">
        <f>O34*5000</f>
        <v>0</v>
      </c>
      <c r="Q34" s="542"/>
      <c r="R34" s="543"/>
      <c r="S34" s="543"/>
      <c r="T34" s="544"/>
    </row>
    <row r="35" spans="1:20" ht="26.25" customHeight="1" thickBot="1">
      <c r="A35" s="566"/>
      <c r="B35" s="130" t="s">
        <v>177</v>
      </c>
      <c r="C35" s="215">
        <f t="shared" ref="C35:J35" si="4">SUM(C32:C34)</f>
        <v>0</v>
      </c>
      <c r="D35" s="216">
        <f t="shared" si="4"/>
        <v>0</v>
      </c>
      <c r="E35" s="215">
        <f t="shared" si="4"/>
        <v>0</v>
      </c>
      <c r="F35" s="216">
        <f t="shared" si="4"/>
        <v>0</v>
      </c>
      <c r="G35" s="215">
        <f t="shared" si="4"/>
        <v>0</v>
      </c>
      <c r="H35" s="216">
        <f t="shared" si="4"/>
        <v>0</v>
      </c>
      <c r="I35" s="215">
        <f t="shared" si="4"/>
        <v>0</v>
      </c>
      <c r="J35" s="216">
        <f t="shared" si="4"/>
        <v>0</v>
      </c>
      <c r="K35" s="213"/>
      <c r="L35" s="214"/>
      <c r="M35" s="215">
        <f>SUM(M32:M34)</f>
        <v>0</v>
      </c>
      <c r="N35" s="215">
        <f>SUM(N32:N34)</f>
        <v>0</v>
      </c>
      <c r="O35" s="241">
        <f>SUM(O32:O34)</f>
        <v>0</v>
      </c>
      <c r="P35" s="242">
        <f>SUM(P32:P34)</f>
        <v>0</v>
      </c>
      <c r="Q35" s="542"/>
      <c r="R35" s="543"/>
      <c r="S35" s="543"/>
      <c r="T35" s="544"/>
    </row>
    <row r="36" spans="1:20" ht="26.25" customHeight="1" thickBot="1">
      <c r="A36" s="549" t="s">
        <v>178</v>
      </c>
      <c r="B36" s="220" t="s">
        <v>179</v>
      </c>
      <c r="C36" s="545"/>
      <c r="D36" s="143">
        <f>【10月】月集計表!$AW$55+【10月】月集計表!$AW$57</f>
        <v>0</v>
      </c>
      <c r="E36" s="545"/>
      <c r="F36" s="143">
        <f>【11月】月集計表!$AW$55+【11月】月集計表!$AW$57</f>
        <v>0</v>
      </c>
      <c r="G36" s="545"/>
      <c r="H36" s="143">
        <f>【12月】月集計表!$AW$55+【12月】月集計表!$AW$57</f>
        <v>0</v>
      </c>
      <c r="I36" s="545"/>
      <c r="J36" s="143">
        <f>【1月】月集計表!$AW$55+【1月】月集計表!$AW$57</f>
        <v>0</v>
      </c>
      <c r="K36" s="551"/>
      <c r="L36" s="221"/>
      <c r="M36" s="545"/>
      <c r="N36" s="243">
        <f>SUM(D36,F36,H36,J36)</f>
        <v>0</v>
      </c>
      <c r="O36" s="547"/>
      <c r="P36" s="244">
        <f>N36+R19</f>
        <v>0</v>
      </c>
      <c r="Q36" s="542"/>
      <c r="R36" s="543"/>
      <c r="S36" s="543"/>
      <c r="T36" s="544"/>
    </row>
    <row r="37" spans="1:20" ht="26.25" customHeight="1" thickBot="1">
      <c r="A37" s="549"/>
      <c r="B37" s="224" t="s">
        <v>180</v>
      </c>
      <c r="C37" s="545"/>
      <c r="D37" s="134">
        <f>ROUNDDOWN(D36*0.06,0)</f>
        <v>0</v>
      </c>
      <c r="E37" s="545"/>
      <c r="F37" s="134">
        <f>ROUNDDOWN(F36*0.06,0)</f>
        <v>0</v>
      </c>
      <c r="G37" s="545"/>
      <c r="H37" s="134">
        <f>ROUNDDOWN(H36*0.06,0)</f>
        <v>0</v>
      </c>
      <c r="I37" s="545"/>
      <c r="J37" s="134">
        <f>ROUNDDOWN(J36*0.06,0)</f>
        <v>0</v>
      </c>
      <c r="K37" s="551"/>
      <c r="L37" s="208"/>
      <c r="M37" s="545"/>
      <c r="N37" s="209">
        <f t="shared" ref="N37:N45" si="5">SUM(D37,F37,H37,J37)</f>
        <v>0</v>
      </c>
      <c r="O37" s="548"/>
      <c r="P37" s="245">
        <f>N37+R20</f>
        <v>0</v>
      </c>
      <c r="Q37" s="542"/>
      <c r="R37" s="543"/>
      <c r="S37" s="543"/>
      <c r="T37" s="544"/>
    </row>
    <row r="38" spans="1:20" ht="26.25" customHeight="1" thickBot="1">
      <c r="A38" s="549"/>
      <c r="B38" s="224" t="s">
        <v>125</v>
      </c>
      <c r="C38" s="545"/>
      <c r="D38" s="134">
        <f>【10月】月集計表!$AY$55+【10月】月集計表!$AY$57</f>
        <v>0</v>
      </c>
      <c r="E38" s="545"/>
      <c r="F38" s="134">
        <f>【11月】月集計表!$AY$55+【11月】月集計表!$AY$57</f>
        <v>0</v>
      </c>
      <c r="G38" s="545"/>
      <c r="H38" s="134">
        <f>【12月】月集計表!$AY$55+【12月】月集計表!$AY$57</f>
        <v>0</v>
      </c>
      <c r="I38" s="545"/>
      <c r="J38" s="134">
        <f>【1月】月集計表!$AY$55+【1月】月集計表!$AY$57</f>
        <v>0</v>
      </c>
      <c r="K38" s="551"/>
      <c r="L38" s="208"/>
      <c r="M38" s="545"/>
      <c r="N38" s="209">
        <f t="shared" si="5"/>
        <v>0</v>
      </c>
      <c r="O38" s="548"/>
      <c r="P38" s="245">
        <f>N38+R21</f>
        <v>0</v>
      </c>
      <c r="Q38" s="542"/>
      <c r="R38" s="543"/>
      <c r="S38" s="543"/>
      <c r="T38" s="544"/>
    </row>
    <row r="39" spans="1:20" ht="26.25" customHeight="1" thickBot="1">
      <c r="A39" s="550"/>
      <c r="B39" s="224" t="s">
        <v>181</v>
      </c>
      <c r="C39" s="545"/>
      <c r="D39" s="134">
        <f>【10月】月集計表!$BA$55+【10月】月集計表!$BA$57</f>
        <v>0</v>
      </c>
      <c r="E39" s="545"/>
      <c r="F39" s="134">
        <f>【11月】月集計表!$BA$55+【11月】月集計表!$BA$57</f>
        <v>0</v>
      </c>
      <c r="G39" s="545"/>
      <c r="H39" s="134">
        <f>【12月】月集計表!$BA$55+【12月】月集計表!$BA$57</f>
        <v>0</v>
      </c>
      <c r="I39" s="545"/>
      <c r="J39" s="134">
        <f>【1月】月集計表!$BA$55+【1月】月集計表!$BA$57</f>
        <v>0</v>
      </c>
      <c r="K39" s="551"/>
      <c r="L39" s="208"/>
      <c r="M39" s="545"/>
      <c r="N39" s="209">
        <f t="shared" si="5"/>
        <v>0</v>
      </c>
      <c r="O39" s="548"/>
      <c r="P39" s="245">
        <f>N39+R22</f>
        <v>0</v>
      </c>
      <c r="Q39" s="542"/>
      <c r="R39" s="543"/>
      <c r="S39" s="543"/>
      <c r="T39" s="544"/>
    </row>
    <row r="40" spans="1:20" ht="26.25" customHeight="1" thickTop="1" thickBot="1">
      <c r="A40" s="553" t="s">
        <v>182</v>
      </c>
      <c r="B40" s="229" t="s">
        <v>183</v>
      </c>
      <c r="C40" s="545"/>
      <c r="D40" s="228"/>
      <c r="E40" s="545"/>
      <c r="F40" s="228"/>
      <c r="G40" s="545"/>
      <c r="H40" s="228"/>
      <c r="I40" s="545"/>
      <c r="J40" s="228"/>
      <c r="K40" s="551"/>
      <c r="L40" s="208"/>
      <c r="M40" s="545"/>
      <c r="N40" s="209">
        <f>SUM(D40,F40,H40,J40)</f>
        <v>0</v>
      </c>
      <c r="O40" s="548"/>
      <c r="P40" s="245">
        <f>N40+R23</f>
        <v>0</v>
      </c>
      <c r="Q40" s="542"/>
      <c r="R40" s="543"/>
      <c r="S40" s="543"/>
      <c r="T40" s="544"/>
    </row>
    <row r="41" spans="1:20" ht="26.25" customHeight="1" thickTop="1" thickBot="1">
      <c r="A41" s="553"/>
      <c r="B41" s="229" t="s">
        <v>184</v>
      </c>
      <c r="C41" s="545"/>
      <c r="D41" s="134">
        <f>【10月】月集計表!$BB$55+【10月】月集計表!$BB$57</f>
        <v>0</v>
      </c>
      <c r="E41" s="545"/>
      <c r="F41" s="134">
        <f>【11月】月集計表!$BB$55+【11月】月集計表!$BB$57</f>
        <v>0</v>
      </c>
      <c r="G41" s="545"/>
      <c r="H41" s="134">
        <f>【12月】月集計表!$BB$55+【12月】月集計表!$BB$57</f>
        <v>0</v>
      </c>
      <c r="I41" s="545"/>
      <c r="J41" s="134">
        <f>【1月】月集計表!$BB$55+【1月】月集計表!$BB$57</f>
        <v>0</v>
      </c>
      <c r="K41" s="551"/>
      <c r="L41" s="208"/>
      <c r="M41" s="545"/>
      <c r="N41" s="209">
        <f t="shared" si="5"/>
        <v>0</v>
      </c>
      <c r="O41" s="548"/>
      <c r="P41" s="245">
        <f>'【年集計表（FW1）】'!P41+'【年集計表（TR)】'!P41</f>
        <v>0</v>
      </c>
      <c r="Q41" s="542"/>
      <c r="R41" s="543"/>
      <c r="S41" s="543"/>
      <c r="T41" s="544"/>
    </row>
    <row r="42" spans="1:20" ht="26.25" customHeight="1" thickBot="1">
      <c r="A42" s="553"/>
      <c r="B42" s="229" t="s">
        <v>129</v>
      </c>
      <c r="C42" s="545"/>
      <c r="D42" s="134">
        <f>【10月】月集計表!$BC$55+【10月】月集計表!$BC$57</f>
        <v>0</v>
      </c>
      <c r="E42" s="545"/>
      <c r="F42" s="134">
        <f>【11月】月集計表!$BC$55+【11月】月集計表!$BC$57</f>
        <v>0</v>
      </c>
      <c r="G42" s="545"/>
      <c r="H42" s="134">
        <f>【12月】月集計表!$BC$55+【12月】月集計表!$BC$57</f>
        <v>0</v>
      </c>
      <c r="I42" s="545"/>
      <c r="J42" s="134">
        <f>【1月】月集計表!$BC$55+【1月】月集計表!$BC$57</f>
        <v>0</v>
      </c>
      <c r="K42" s="551"/>
      <c r="L42" s="208"/>
      <c r="M42" s="545"/>
      <c r="N42" s="209">
        <f t="shared" si="5"/>
        <v>0</v>
      </c>
      <c r="O42" s="548"/>
      <c r="P42" s="245">
        <f>IF(N42+R25&gt;100000*SUM($D$9),100000*SUM($D$9),N42+R25)</f>
        <v>0</v>
      </c>
      <c r="Q42" s="542"/>
      <c r="R42" s="543"/>
      <c r="S42" s="543"/>
      <c r="T42" s="544"/>
    </row>
    <row r="43" spans="1:20" ht="26.25" customHeight="1" thickBot="1">
      <c r="A43" s="553"/>
      <c r="B43" s="229" t="s">
        <v>185</v>
      </c>
      <c r="C43" s="545"/>
      <c r="D43" s="134">
        <f>【10月】月集計表!$BD$57</f>
        <v>0</v>
      </c>
      <c r="E43" s="545"/>
      <c r="F43" s="134">
        <f>【11月】月集計表!$BD$57</f>
        <v>0</v>
      </c>
      <c r="G43" s="545"/>
      <c r="H43" s="134">
        <f>【12月】月集計表!$BD$57</f>
        <v>0</v>
      </c>
      <c r="I43" s="545"/>
      <c r="J43" s="134">
        <f>【1月】月集計表!$BD$57</f>
        <v>0</v>
      </c>
      <c r="K43" s="551"/>
      <c r="L43" s="208"/>
      <c r="M43" s="545"/>
      <c r="N43" s="209">
        <f t="shared" si="5"/>
        <v>0</v>
      </c>
      <c r="O43" s="548"/>
      <c r="P43" s="245">
        <f>'【年集計表（FW1）】'!P43+'【年集計表（FW2）】'!P42+'【年集計表（FW3）】'!P43</f>
        <v>0</v>
      </c>
      <c r="Q43" s="542"/>
      <c r="R43" s="543"/>
      <c r="S43" s="543"/>
      <c r="T43" s="544"/>
    </row>
    <row r="44" spans="1:20" ht="26.25" customHeight="1" thickBot="1">
      <c r="A44" s="553"/>
      <c r="B44" s="229" t="s">
        <v>186</v>
      </c>
      <c r="C44" s="545"/>
      <c r="D44" s="134">
        <f>【10月】月集計表!$BE$55+【10月】月集計表!$BE$57</f>
        <v>0</v>
      </c>
      <c r="E44" s="545"/>
      <c r="F44" s="134">
        <f>【11月】月集計表!$BE$55+【11月】月集計表!$BE$57</f>
        <v>0</v>
      </c>
      <c r="G44" s="545"/>
      <c r="H44" s="134">
        <f>【12月】月集計表!$BE$55+【12月】月集計表!$BE$57</f>
        <v>0</v>
      </c>
      <c r="I44" s="545"/>
      <c r="J44" s="134">
        <f>【1月】月集計表!$BE$55+【1月】月集計表!$BE$57</f>
        <v>0</v>
      </c>
      <c r="K44" s="551"/>
      <c r="L44" s="208"/>
      <c r="M44" s="545"/>
      <c r="N44" s="209">
        <f t="shared" si="5"/>
        <v>0</v>
      </c>
      <c r="O44" s="548"/>
      <c r="P44" s="245">
        <f>IF(N44+R27&gt;20000*SUM(F9:F11)*8,20000*SUM($F$9:$F$11)*8,N44+R27)</f>
        <v>0</v>
      </c>
      <c r="Q44" s="542"/>
      <c r="R44" s="543"/>
      <c r="S44" s="543"/>
      <c r="T44" s="544"/>
    </row>
    <row r="45" spans="1:20" ht="26.25" customHeight="1" thickBot="1">
      <c r="A45" s="363" t="s">
        <v>187</v>
      </c>
      <c r="B45" s="363"/>
      <c r="C45" s="546"/>
      <c r="D45" s="134">
        <f>SUM(D35:D44)</f>
        <v>0</v>
      </c>
      <c r="E45" s="546"/>
      <c r="F45" s="134">
        <f>SUM(F35:F44)</f>
        <v>0</v>
      </c>
      <c r="G45" s="546"/>
      <c r="H45" s="134">
        <f>SUM(H35:H44)</f>
        <v>0</v>
      </c>
      <c r="I45" s="546"/>
      <c r="J45" s="134">
        <f>SUM(J35:J44)</f>
        <v>0</v>
      </c>
      <c r="K45" s="552"/>
      <c r="L45" s="208"/>
      <c r="M45" s="546"/>
      <c r="N45" s="209">
        <f t="shared" si="5"/>
        <v>0</v>
      </c>
      <c r="O45" s="548"/>
      <c r="P45" s="246">
        <f>SUM(P35:P44)</f>
        <v>0</v>
      </c>
      <c r="Q45" s="542"/>
      <c r="R45" s="543"/>
      <c r="S45" s="543"/>
      <c r="T45" s="544"/>
    </row>
  </sheetData>
  <sheetProtection password="FA39" sheet="1" objects="1" scenarios="1"/>
  <mergeCells count="64">
    <mergeCell ref="A1:B1"/>
    <mergeCell ref="D2:P3"/>
    <mergeCell ref="T2:T3"/>
    <mergeCell ref="J5:L5"/>
    <mergeCell ref="M5:O5"/>
    <mergeCell ref="P5:Q5"/>
    <mergeCell ref="R5:T5"/>
    <mergeCell ref="S13:T13"/>
    <mergeCell ref="A15:A18"/>
    <mergeCell ref="A19:A22"/>
    <mergeCell ref="C19:C28"/>
    <mergeCell ref="E19:E28"/>
    <mergeCell ref="G19:G28"/>
    <mergeCell ref="I19:I28"/>
    <mergeCell ref="A13:A14"/>
    <mergeCell ref="C13:D13"/>
    <mergeCell ref="E13:F13"/>
    <mergeCell ref="G13:H13"/>
    <mergeCell ref="I13:J13"/>
    <mergeCell ref="K13:L13"/>
    <mergeCell ref="A23:A27"/>
    <mergeCell ref="A28:B28"/>
    <mergeCell ref="M13:N13"/>
    <mergeCell ref="O13:P13"/>
    <mergeCell ref="Q13:R13"/>
    <mergeCell ref="K19:K28"/>
    <mergeCell ref="M19:M28"/>
    <mergeCell ref="O19:O28"/>
    <mergeCell ref="Q19:Q28"/>
    <mergeCell ref="S19:S28"/>
    <mergeCell ref="O30:P30"/>
    <mergeCell ref="Q30:T31"/>
    <mergeCell ref="A32:A35"/>
    <mergeCell ref="Q32:T32"/>
    <mergeCell ref="Q33:T33"/>
    <mergeCell ref="Q34:T34"/>
    <mergeCell ref="Q35:T35"/>
    <mergeCell ref="A30:A31"/>
    <mergeCell ref="C30:D30"/>
    <mergeCell ref="E30:F30"/>
    <mergeCell ref="G30:H30"/>
    <mergeCell ref="I30:J30"/>
    <mergeCell ref="K30:L30"/>
    <mergeCell ref="G36:G45"/>
    <mergeCell ref="I36:I45"/>
    <mergeCell ref="K36:K45"/>
    <mergeCell ref="A40:A44"/>
    <mergeCell ref="M30:N30"/>
    <mergeCell ref="Q44:T44"/>
    <mergeCell ref="A45:B45"/>
    <mergeCell ref="Q45:T45"/>
    <mergeCell ref="M36:M45"/>
    <mergeCell ref="O36:O45"/>
    <mergeCell ref="Q36:T36"/>
    <mergeCell ref="Q37:T37"/>
    <mergeCell ref="Q38:T38"/>
    <mergeCell ref="Q39:T39"/>
    <mergeCell ref="Q40:T40"/>
    <mergeCell ref="Q41:T41"/>
    <mergeCell ref="Q42:T42"/>
    <mergeCell ref="Q43:T43"/>
    <mergeCell ref="A36:A39"/>
    <mergeCell ref="C36:C45"/>
    <mergeCell ref="E36:E45"/>
  </mergeCells>
  <phoneticPr fontId="1"/>
  <conditionalFormatting sqref="J23">
    <cfRule type="expression" dxfId="36" priority="11" stopIfTrue="1">
      <formula>J23=""</formula>
    </cfRule>
  </conditionalFormatting>
  <conditionalFormatting sqref="L23">
    <cfRule type="expression" dxfId="35" priority="10" stopIfTrue="1">
      <formula>L23=""</formula>
    </cfRule>
  </conditionalFormatting>
  <conditionalFormatting sqref="N23">
    <cfRule type="expression" dxfId="34" priority="9" stopIfTrue="1">
      <formula>N23=""</formula>
    </cfRule>
  </conditionalFormatting>
  <conditionalFormatting sqref="P23">
    <cfRule type="expression" dxfId="33" priority="8" stopIfTrue="1">
      <formula>P23=""</formula>
    </cfRule>
  </conditionalFormatting>
  <conditionalFormatting sqref="D40">
    <cfRule type="expression" dxfId="32" priority="7" stopIfTrue="1">
      <formula>D40=""</formula>
    </cfRule>
  </conditionalFormatting>
  <conditionalFormatting sqref="F40">
    <cfRule type="expression" dxfId="31" priority="6" stopIfTrue="1">
      <formula>F40=""</formula>
    </cfRule>
  </conditionalFormatting>
  <conditionalFormatting sqref="H40">
    <cfRule type="expression" dxfId="30" priority="5" stopIfTrue="1">
      <formula>H40=""</formula>
    </cfRule>
  </conditionalFormatting>
  <conditionalFormatting sqref="J40">
    <cfRule type="expression" dxfId="29" priority="4" stopIfTrue="1">
      <formula>J40=""</formula>
    </cfRule>
  </conditionalFormatting>
  <conditionalFormatting sqref="Q32:T45">
    <cfRule type="expression" dxfId="28" priority="3" stopIfTrue="1">
      <formula>Q32=""</formula>
    </cfRule>
  </conditionalFormatting>
  <conditionalFormatting sqref="C8:C9 D9 E9:F11">
    <cfRule type="expression" dxfId="27" priority="2" stopIfTrue="1">
      <formula>C8=""</formula>
    </cfRule>
  </conditionalFormatting>
  <conditionalFormatting sqref="M5 R5">
    <cfRule type="expression" dxfId="26" priority="1" stopIfTrue="1">
      <formula>M5=""</formula>
    </cfRule>
  </conditionalFormatting>
  <printOptions horizontalCentered="1" verticalCentered="1"/>
  <pageMargins left="0" right="0" top="0.59055118110236227" bottom="0.19685039370078741" header="0" footer="0"/>
  <pageSetup paperSize="9" scale="51"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上限は20,000円です">
          <x14:formula1>
            <xm:f>0</xm:f>
          </x14:formula1>
          <x14:formula2>
            <xm:f>20000</xm:f>
          </x14:formula2>
          <xm: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H45"/>
  <sheetViews>
    <sheetView view="pageBreakPreview" zoomScale="55" zoomScaleNormal="25" zoomScaleSheetLayoutView="55" workbookViewId="0">
      <selection activeCell="U1" sqref="U1"/>
    </sheetView>
  </sheetViews>
  <sheetFormatPr defaultColWidth="5.375" defaultRowHeight="15" customHeight="1"/>
  <cols>
    <col min="1" max="1" width="8.375" style="186" customWidth="1"/>
    <col min="2" max="2" width="24.625" style="186" customWidth="1"/>
    <col min="3" max="14" width="12.375" style="186" customWidth="1"/>
    <col min="15" max="16" width="13.625" style="186" customWidth="1"/>
    <col min="17" max="20" width="13.75" style="186" customWidth="1"/>
    <col min="21" max="33" width="5.375" style="186" customWidth="1"/>
    <col min="34" max="34" width="6.375" style="186" customWidth="1"/>
    <col min="35" max="256" width="5.375" style="186"/>
    <col min="257" max="257" width="8.375" style="186" customWidth="1"/>
    <col min="258" max="258" width="24.625" style="186" customWidth="1"/>
    <col min="259" max="270" width="12.375" style="186" customWidth="1"/>
    <col min="271" max="272" width="13.625" style="186" customWidth="1"/>
    <col min="273" max="276" width="13.75" style="186" customWidth="1"/>
    <col min="277" max="289" width="5.375" style="186" customWidth="1"/>
    <col min="290" max="290" width="6.375" style="186" customWidth="1"/>
    <col min="291" max="512" width="5.375" style="186"/>
    <col min="513" max="513" width="8.375" style="186" customWidth="1"/>
    <col min="514" max="514" width="24.625" style="186" customWidth="1"/>
    <col min="515" max="526" width="12.375" style="186" customWidth="1"/>
    <col min="527" max="528" width="13.625" style="186" customWidth="1"/>
    <col min="529" max="532" width="13.75" style="186" customWidth="1"/>
    <col min="533" max="545" width="5.375" style="186" customWidth="1"/>
    <col min="546" max="546" width="6.375" style="186" customWidth="1"/>
    <col min="547" max="768" width="5.375" style="186"/>
    <col min="769" max="769" width="8.375" style="186" customWidth="1"/>
    <col min="770" max="770" width="24.625" style="186" customWidth="1"/>
    <col min="771" max="782" width="12.375" style="186" customWidth="1"/>
    <col min="783" max="784" width="13.625" style="186" customWidth="1"/>
    <col min="785" max="788" width="13.75" style="186" customWidth="1"/>
    <col min="789" max="801" width="5.375" style="186" customWidth="1"/>
    <col min="802" max="802" width="6.375" style="186" customWidth="1"/>
    <col min="803" max="1024" width="5.375" style="186"/>
    <col min="1025" max="1025" width="8.375" style="186" customWidth="1"/>
    <col min="1026" max="1026" width="24.625" style="186" customWidth="1"/>
    <col min="1027" max="1038" width="12.375" style="186" customWidth="1"/>
    <col min="1039" max="1040" width="13.625" style="186" customWidth="1"/>
    <col min="1041" max="1044" width="13.75" style="186" customWidth="1"/>
    <col min="1045" max="1057" width="5.375" style="186" customWidth="1"/>
    <col min="1058" max="1058" width="6.375" style="186" customWidth="1"/>
    <col min="1059" max="1280" width="5.375" style="186"/>
    <col min="1281" max="1281" width="8.375" style="186" customWidth="1"/>
    <col min="1282" max="1282" width="24.625" style="186" customWidth="1"/>
    <col min="1283" max="1294" width="12.375" style="186" customWidth="1"/>
    <col min="1295" max="1296" width="13.625" style="186" customWidth="1"/>
    <col min="1297" max="1300" width="13.75" style="186" customWidth="1"/>
    <col min="1301" max="1313" width="5.375" style="186" customWidth="1"/>
    <col min="1314" max="1314" width="6.375" style="186" customWidth="1"/>
    <col min="1315" max="1536" width="5.375" style="186"/>
    <col min="1537" max="1537" width="8.375" style="186" customWidth="1"/>
    <col min="1538" max="1538" width="24.625" style="186" customWidth="1"/>
    <col min="1539" max="1550" width="12.375" style="186" customWidth="1"/>
    <col min="1551" max="1552" width="13.625" style="186" customWidth="1"/>
    <col min="1553" max="1556" width="13.75" style="186" customWidth="1"/>
    <col min="1557" max="1569" width="5.375" style="186" customWidth="1"/>
    <col min="1570" max="1570" width="6.375" style="186" customWidth="1"/>
    <col min="1571" max="1792" width="5.375" style="186"/>
    <col min="1793" max="1793" width="8.375" style="186" customWidth="1"/>
    <col min="1794" max="1794" width="24.625" style="186" customWidth="1"/>
    <col min="1795" max="1806" width="12.375" style="186" customWidth="1"/>
    <col min="1807" max="1808" width="13.625" style="186" customWidth="1"/>
    <col min="1809" max="1812" width="13.75" style="186" customWidth="1"/>
    <col min="1813" max="1825" width="5.375" style="186" customWidth="1"/>
    <col min="1826" max="1826" width="6.375" style="186" customWidth="1"/>
    <col min="1827" max="2048" width="5.375" style="186"/>
    <col min="2049" max="2049" width="8.375" style="186" customWidth="1"/>
    <col min="2050" max="2050" width="24.625" style="186" customWidth="1"/>
    <col min="2051" max="2062" width="12.375" style="186" customWidth="1"/>
    <col min="2063" max="2064" width="13.625" style="186" customWidth="1"/>
    <col min="2065" max="2068" width="13.75" style="186" customWidth="1"/>
    <col min="2069" max="2081" width="5.375" style="186" customWidth="1"/>
    <col min="2082" max="2082" width="6.375" style="186" customWidth="1"/>
    <col min="2083" max="2304" width="5.375" style="186"/>
    <col min="2305" max="2305" width="8.375" style="186" customWidth="1"/>
    <col min="2306" max="2306" width="24.625" style="186" customWidth="1"/>
    <col min="2307" max="2318" width="12.375" style="186" customWidth="1"/>
    <col min="2319" max="2320" width="13.625" style="186" customWidth="1"/>
    <col min="2321" max="2324" width="13.75" style="186" customWidth="1"/>
    <col min="2325" max="2337" width="5.375" style="186" customWidth="1"/>
    <col min="2338" max="2338" width="6.375" style="186" customWidth="1"/>
    <col min="2339" max="2560" width="5.375" style="186"/>
    <col min="2561" max="2561" width="8.375" style="186" customWidth="1"/>
    <col min="2562" max="2562" width="24.625" style="186" customWidth="1"/>
    <col min="2563" max="2574" width="12.375" style="186" customWidth="1"/>
    <col min="2575" max="2576" width="13.625" style="186" customWidth="1"/>
    <col min="2577" max="2580" width="13.75" style="186" customWidth="1"/>
    <col min="2581" max="2593" width="5.375" style="186" customWidth="1"/>
    <col min="2594" max="2594" width="6.375" style="186" customWidth="1"/>
    <col min="2595" max="2816" width="5.375" style="186"/>
    <col min="2817" max="2817" width="8.375" style="186" customWidth="1"/>
    <col min="2818" max="2818" width="24.625" style="186" customWidth="1"/>
    <col min="2819" max="2830" width="12.375" style="186" customWidth="1"/>
    <col min="2831" max="2832" width="13.625" style="186" customWidth="1"/>
    <col min="2833" max="2836" width="13.75" style="186" customWidth="1"/>
    <col min="2837" max="2849" width="5.375" style="186" customWidth="1"/>
    <col min="2850" max="2850" width="6.375" style="186" customWidth="1"/>
    <col min="2851" max="3072" width="5.375" style="186"/>
    <col min="3073" max="3073" width="8.375" style="186" customWidth="1"/>
    <col min="3074" max="3074" width="24.625" style="186" customWidth="1"/>
    <col min="3075" max="3086" width="12.375" style="186" customWidth="1"/>
    <col min="3087" max="3088" width="13.625" style="186" customWidth="1"/>
    <col min="3089" max="3092" width="13.75" style="186" customWidth="1"/>
    <col min="3093" max="3105" width="5.375" style="186" customWidth="1"/>
    <col min="3106" max="3106" width="6.375" style="186" customWidth="1"/>
    <col min="3107" max="3328" width="5.375" style="186"/>
    <col min="3329" max="3329" width="8.375" style="186" customWidth="1"/>
    <col min="3330" max="3330" width="24.625" style="186" customWidth="1"/>
    <col min="3331" max="3342" width="12.375" style="186" customWidth="1"/>
    <col min="3343" max="3344" width="13.625" style="186" customWidth="1"/>
    <col min="3345" max="3348" width="13.75" style="186" customWidth="1"/>
    <col min="3349" max="3361" width="5.375" style="186" customWidth="1"/>
    <col min="3362" max="3362" width="6.375" style="186" customWidth="1"/>
    <col min="3363" max="3584" width="5.375" style="186"/>
    <col min="3585" max="3585" width="8.375" style="186" customWidth="1"/>
    <col min="3586" max="3586" width="24.625" style="186" customWidth="1"/>
    <col min="3587" max="3598" width="12.375" style="186" customWidth="1"/>
    <col min="3599" max="3600" width="13.625" style="186" customWidth="1"/>
    <col min="3601" max="3604" width="13.75" style="186" customWidth="1"/>
    <col min="3605" max="3617" width="5.375" style="186" customWidth="1"/>
    <col min="3618" max="3618" width="6.375" style="186" customWidth="1"/>
    <col min="3619" max="3840" width="5.375" style="186"/>
    <col min="3841" max="3841" width="8.375" style="186" customWidth="1"/>
    <col min="3842" max="3842" width="24.625" style="186" customWidth="1"/>
    <col min="3843" max="3854" width="12.375" style="186" customWidth="1"/>
    <col min="3855" max="3856" width="13.625" style="186" customWidth="1"/>
    <col min="3857" max="3860" width="13.75" style="186" customWidth="1"/>
    <col min="3861" max="3873" width="5.375" style="186" customWidth="1"/>
    <col min="3874" max="3874" width="6.375" style="186" customWidth="1"/>
    <col min="3875" max="4096" width="5.375" style="186"/>
    <col min="4097" max="4097" width="8.375" style="186" customWidth="1"/>
    <col min="4098" max="4098" width="24.625" style="186" customWidth="1"/>
    <col min="4099" max="4110" width="12.375" style="186" customWidth="1"/>
    <col min="4111" max="4112" width="13.625" style="186" customWidth="1"/>
    <col min="4113" max="4116" width="13.75" style="186" customWidth="1"/>
    <col min="4117" max="4129" width="5.375" style="186" customWidth="1"/>
    <col min="4130" max="4130" width="6.375" style="186" customWidth="1"/>
    <col min="4131" max="4352" width="5.375" style="186"/>
    <col min="4353" max="4353" width="8.375" style="186" customWidth="1"/>
    <col min="4354" max="4354" width="24.625" style="186" customWidth="1"/>
    <col min="4355" max="4366" width="12.375" style="186" customWidth="1"/>
    <col min="4367" max="4368" width="13.625" style="186" customWidth="1"/>
    <col min="4369" max="4372" width="13.75" style="186" customWidth="1"/>
    <col min="4373" max="4385" width="5.375" style="186" customWidth="1"/>
    <col min="4386" max="4386" width="6.375" style="186" customWidth="1"/>
    <col min="4387" max="4608" width="5.375" style="186"/>
    <col min="4609" max="4609" width="8.375" style="186" customWidth="1"/>
    <col min="4610" max="4610" width="24.625" style="186" customWidth="1"/>
    <col min="4611" max="4622" width="12.375" style="186" customWidth="1"/>
    <col min="4623" max="4624" width="13.625" style="186" customWidth="1"/>
    <col min="4625" max="4628" width="13.75" style="186" customWidth="1"/>
    <col min="4629" max="4641" width="5.375" style="186" customWidth="1"/>
    <col min="4642" max="4642" width="6.375" style="186" customWidth="1"/>
    <col min="4643" max="4864" width="5.375" style="186"/>
    <col min="4865" max="4865" width="8.375" style="186" customWidth="1"/>
    <col min="4866" max="4866" width="24.625" style="186" customWidth="1"/>
    <col min="4867" max="4878" width="12.375" style="186" customWidth="1"/>
    <col min="4879" max="4880" width="13.625" style="186" customWidth="1"/>
    <col min="4881" max="4884" width="13.75" style="186" customWidth="1"/>
    <col min="4885" max="4897" width="5.375" style="186" customWidth="1"/>
    <col min="4898" max="4898" width="6.375" style="186" customWidth="1"/>
    <col min="4899" max="5120" width="5.375" style="186"/>
    <col min="5121" max="5121" width="8.375" style="186" customWidth="1"/>
    <col min="5122" max="5122" width="24.625" style="186" customWidth="1"/>
    <col min="5123" max="5134" width="12.375" style="186" customWidth="1"/>
    <col min="5135" max="5136" width="13.625" style="186" customWidth="1"/>
    <col min="5137" max="5140" width="13.75" style="186" customWidth="1"/>
    <col min="5141" max="5153" width="5.375" style="186" customWidth="1"/>
    <col min="5154" max="5154" width="6.375" style="186" customWidth="1"/>
    <col min="5155" max="5376" width="5.375" style="186"/>
    <col min="5377" max="5377" width="8.375" style="186" customWidth="1"/>
    <col min="5378" max="5378" width="24.625" style="186" customWidth="1"/>
    <col min="5379" max="5390" width="12.375" style="186" customWidth="1"/>
    <col min="5391" max="5392" width="13.625" style="186" customWidth="1"/>
    <col min="5393" max="5396" width="13.75" style="186" customWidth="1"/>
    <col min="5397" max="5409" width="5.375" style="186" customWidth="1"/>
    <col min="5410" max="5410" width="6.375" style="186" customWidth="1"/>
    <col min="5411" max="5632" width="5.375" style="186"/>
    <col min="5633" max="5633" width="8.375" style="186" customWidth="1"/>
    <col min="5634" max="5634" width="24.625" style="186" customWidth="1"/>
    <col min="5635" max="5646" width="12.375" style="186" customWidth="1"/>
    <col min="5647" max="5648" width="13.625" style="186" customWidth="1"/>
    <col min="5649" max="5652" width="13.75" style="186" customWidth="1"/>
    <col min="5653" max="5665" width="5.375" style="186" customWidth="1"/>
    <col min="5666" max="5666" width="6.375" style="186" customWidth="1"/>
    <col min="5667" max="5888" width="5.375" style="186"/>
    <col min="5889" max="5889" width="8.375" style="186" customWidth="1"/>
    <col min="5890" max="5890" width="24.625" style="186" customWidth="1"/>
    <col min="5891" max="5902" width="12.375" style="186" customWidth="1"/>
    <col min="5903" max="5904" width="13.625" style="186" customWidth="1"/>
    <col min="5905" max="5908" width="13.75" style="186" customWidth="1"/>
    <col min="5909" max="5921" width="5.375" style="186" customWidth="1"/>
    <col min="5922" max="5922" width="6.375" style="186" customWidth="1"/>
    <col min="5923" max="6144" width="5.375" style="186"/>
    <col min="6145" max="6145" width="8.375" style="186" customWidth="1"/>
    <col min="6146" max="6146" width="24.625" style="186" customWidth="1"/>
    <col min="6147" max="6158" width="12.375" style="186" customWidth="1"/>
    <col min="6159" max="6160" width="13.625" style="186" customWidth="1"/>
    <col min="6161" max="6164" width="13.75" style="186" customWidth="1"/>
    <col min="6165" max="6177" width="5.375" style="186" customWidth="1"/>
    <col min="6178" max="6178" width="6.375" style="186" customWidth="1"/>
    <col min="6179" max="6400" width="5.375" style="186"/>
    <col min="6401" max="6401" width="8.375" style="186" customWidth="1"/>
    <col min="6402" max="6402" width="24.625" style="186" customWidth="1"/>
    <col min="6403" max="6414" width="12.375" style="186" customWidth="1"/>
    <col min="6415" max="6416" width="13.625" style="186" customWidth="1"/>
    <col min="6417" max="6420" width="13.75" style="186" customWidth="1"/>
    <col min="6421" max="6433" width="5.375" style="186" customWidth="1"/>
    <col min="6434" max="6434" width="6.375" style="186" customWidth="1"/>
    <col min="6435" max="6656" width="5.375" style="186"/>
    <col min="6657" max="6657" width="8.375" style="186" customWidth="1"/>
    <col min="6658" max="6658" width="24.625" style="186" customWidth="1"/>
    <col min="6659" max="6670" width="12.375" style="186" customWidth="1"/>
    <col min="6671" max="6672" width="13.625" style="186" customWidth="1"/>
    <col min="6673" max="6676" width="13.75" style="186" customWidth="1"/>
    <col min="6677" max="6689" width="5.375" style="186" customWidth="1"/>
    <col min="6690" max="6690" width="6.375" style="186" customWidth="1"/>
    <col min="6691" max="6912" width="5.375" style="186"/>
    <col min="6913" max="6913" width="8.375" style="186" customWidth="1"/>
    <col min="6914" max="6914" width="24.625" style="186" customWidth="1"/>
    <col min="6915" max="6926" width="12.375" style="186" customWidth="1"/>
    <col min="6927" max="6928" width="13.625" style="186" customWidth="1"/>
    <col min="6929" max="6932" width="13.75" style="186" customWidth="1"/>
    <col min="6933" max="6945" width="5.375" style="186" customWidth="1"/>
    <col min="6946" max="6946" width="6.375" style="186" customWidth="1"/>
    <col min="6947" max="7168" width="5.375" style="186"/>
    <col min="7169" max="7169" width="8.375" style="186" customWidth="1"/>
    <col min="7170" max="7170" width="24.625" style="186" customWidth="1"/>
    <col min="7171" max="7182" width="12.375" style="186" customWidth="1"/>
    <col min="7183" max="7184" width="13.625" style="186" customWidth="1"/>
    <col min="7185" max="7188" width="13.75" style="186" customWidth="1"/>
    <col min="7189" max="7201" width="5.375" style="186" customWidth="1"/>
    <col min="7202" max="7202" width="6.375" style="186" customWidth="1"/>
    <col min="7203" max="7424" width="5.375" style="186"/>
    <col min="7425" max="7425" width="8.375" style="186" customWidth="1"/>
    <col min="7426" max="7426" width="24.625" style="186" customWidth="1"/>
    <col min="7427" max="7438" width="12.375" style="186" customWidth="1"/>
    <col min="7439" max="7440" width="13.625" style="186" customWidth="1"/>
    <col min="7441" max="7444" width="13.75" style="186" customWidth="1"/>
    <col min="7445" max="7457" width="5.375" style="186" customWidth="1"/>
    <col min="7458" max="7458" width="6.375" style="186" customWidth="1"/>
    <col min="7459" max="7680" width="5.375" style="186"/>
    <col min="7681" max="7681" width="8.375" style="186" customWidth="1"/>
    <col min="7682" max="7682" width="24.625" style="186" customWidth="1"/>
    <col min="7683" max="7694" width="12.375" style="186" customWidth="1"/>
    <col min="7695" max="7696" width="13.625" style="186" customWidth="1"/>
    <col min="7697" max="7700" width="13.75" style="186" customWidth="1"/>
    <col min="7701" max="7713" width="5.375" style="186" customWidth="1"/>
    <col min="7714" max="7714" width="6.375" style="186" customWidth="1"/>
    <col min="7715" max="7936" width="5.375" style="186"/>
    <col min="7937" max="7937" width="8.375" style="186" customWidth="1"/>
    <col min="7938" max="7938" width="24.625" style="186" customWidth="1"/>
    <col min="7939" max="7950" width="12.375" style="186" customWidth="1"/>
    <col min="7951" max="7952" width="13.625" style="186" customWidth="1"/>
    <col min="7953" max="7956" width="13.75" style="186" customWidth="1"/>
    <col min="7957" max="7969" width="5.375" style="186" customWidth="1"/>
    <col min="7970" max="7970" width="6.375" style="186" customWidth="1"/>
    <col min="7971" max="8192" width="5.375" style="186"/>
    <col min="8193" max="8193" width="8.375" style="186" customWidth="1"/>
    <col min="8194" max="8194" width="24.625" style="186" customWidth="1"/>
    <col min="8195" max="8206" width="12.375" style="186" customWidth="1"/>
    <col min="8207" max="8208" width="13.625" style="186" customWidth="1"/>
    <col min="8209" max="8212" width="13.75" style="186" customWidth="1"/>
    <col min="8213" max="8225" width="5.375" style="186" customWidth="1"/>
    <col min="8226" max="8226" width="6.375" style="186" customWidth="1"/>
    <col min="8227" max="8448" width="5.375" style="186"/>
    <col min="8449" max="8449" width="8.375" style="186" customWidth="1"/>
    <col min="8450" max="8450" width="24.625" style="186" customWidth="1"/>
    <col min="8451" max="8462" width="12.375" style="186" customWidth="1"/>
    <col min="8463" max="8464" width="13.625" style="186" customWidth="1"/>
    <col min="8465" max="8468" width="13.75" style="186" customWidth="1"/>
    <col min="8469" max="8481" width="5.375" style="186" customWidth="1"/>
    <col min="8482" max="8482" width="6.375" style="186" customWidth="1"/>
    <col min="8483" max="8704" width="5.375" style="186"/>
    <col min="8705" max="8705" width="8.375" style="186" customWidth="1"/>
    <col min="8706" max="8706" width="24.625" style="186" customWidth="1"/>
    <col min="8707" max="8718" width="12.375" style="186" customWidth="1"/>
    <col min="8719" max="8720" width="13.625" style="186" customWidth="1"/>
    <col min="8721" max="8724" width="13.75" style="186" customWidth="1"/>
    <col min="8725" max="8737" width="5.375" style="186" customWidth="1"/>
    <col min="8738" max="8738" width="6.375" style="186" customWidth="1"/>
    <col min="8739" max="8960" width="5.375" style="186"/>
    <col min="8961" max="8961" width="8.375" style="186" customWidth="1"/>
    <col min="8962" max="8962" width="24.625" style="186" customWidth="1"/>
    <col min="8963" max="8974" width="12.375" style="186" customWidth="1"/>
    <col min="8975" max="8976" width="13.625" style="186" customWidth="1"/>
    <col min="8977" max="8980" width="13.75" style="186" customWidth="1"/>
    <col min="8981" max="8993" width="5.375" style="186" customWidth="1"/>
    <col min="8994" max="8994" width="6.375" style="186" customWidth="1"/>
    <col min="8995" max="9216" width="5.375" style="186"/>
    <col min="9217" max="9217" width="8.375" style="186" customWidth="1"/>
    <col min="9218" max="9218" width="24.625" style="186" customWidth="1"/>
    <col min="9219" max="9230" width="12.375" style="186" customWidth="1"/>
    <col min="9231" max="9232" width="13.625" style="186" customWidth="1"/>
    <col min="9233" max="9236" width="13.75" style="186" customWidth="1"/>
    <col min="9237" max="9249" width="5.375" style="186" customWidth="1"/>
    <col min="9250" max="9250" width="6.375" style="186" customWidth="1"/>
    <col min="9251" max="9472" width="5.375" style="186"/>
    <col min="9473" max="9473" width="8.375" style="186" customWidth="1"/>
    <col min="9474" max="9474" width="24.625" style="186" customWidth="1"/>
    <col min="9475" max="9486" width="12.375" style="186" customWidth="1"/>
    <col min="9487" max="9488" width="13.625" style="186" customWidth="1"/>
    <col min="9489" max="9492" width="13.75" style="186" customWidth="1"/>
    <col min="9493" max="9505" width="5.375" style="186" customWidth="1"/>
    <col min="9506" max="9506" width="6.375" style="186" customWidth="1"/>
    <col min="9507" max="9728" width="5.375" style="186"/>
    <col min="9729" max="9729" width="8.375" style="186" customWidth="1"/>
    <col min="9730" max="9730" width="24.625" style="186" customWidth="1"/>
    <col min="9731" max="9742" width="12.375" style="186" customWidth="1"/>
    <col min="9743" max="9744" width="13.625" style="186" customWidth="1"/>
    <col min="9745" max="9748" width="13.75" style="186" customWidth="1"/>
    <col min="9749" max="9761" width="5.375" style="186" customWidth="1"/>
    <col min="9762" max="9762" width="6.375" style="186" customWidth="1"/>
    <col min="9763" max="9984" width="5.375" style="186"/>
    <col min="9985" max="9985" width="8.375" style="186" customWidth="1"/>
    <col min="9986" max="9986" width="24.625" style="186" customWidth="1"/>
    <col min="9987" max="9998" width="12.375" style="186" customWidth="1"/>
    <col min="9999" max="10000" width="13.625" style="186" customWidth="1"/>
    <col min="10001" max="10004" width="13.75" style="186" customWidth="1"/>
    <col min="10005" max="10017" width="5.375" style="186" customWidth="1"/>
    <col min="10018" max="10018" width="6.375" style="186" customWidth="1"/>
    <col min="10019" max="10240" width="5.375" style="186"/>
    <col min="10241" max="10241" width="8.375" style="186" customWidth="1"/>
    <col min="10242" max="10242" width="24.625" style="186" customWidth="1"/>
    <col min="10243" max="10254" width="12.375" style="186" customWidth="1"/>
    <col min="10255" max="10256" width="13.625" style="186" customWidth="1"/>
    <col min="10257" max="10260" width="13.75" style="186" customWidth="1"/>
    <col min="10261" max="10273" width="5.375" style="186" customWidth="1"/>
    <col min="10274" max="10274" width="6.375" style="186" customWidth="1"/>
    <col min="10275" max="10496" width="5.375" style="186"/>
    <col min="10497" max="10497" width="8.375" style="186" customWidth="1"/>
    <col min="10498" max="10498" width="24.625" style="186" customWidth="1"/>
    <col min="10499" max="10510" width="12.375" style="186" customWidth="1"/>
    <col min="10511" max="10512" width="13.625" style="186" customWidth="1"/>
    <col min="10513" max="10516" width="13.75" style="186" customWidth="1"/>
    <col min="10517" max="10529" width="5.375" style="186" customWidth="1"/>
    <col min="10530" max="10530" width="6.375" style="186" customWidth="1"/>
    <col min="10531" max="10752" width="5.375" style="186"/>
    <col min="10753" max="10753" width="8.375" style="186" customWidth="1"/>
    <col min="10754" max="10754" width="24.625" style="186" customWidth="1"/>
    <col min="10755" max="10766" width="12.375" style="186" customWidth="1"/>
    <col min="10767" max="10768" width="13.625" style="186" customWidth="1"/>
    <col min="10769" max="10772" width="13.75" style="186" customWidth="1"/>
    <col min="10773" max="10785" width="5.375" style="186" customWidth="1"/>
    <col min="10786" max="10786" width="6.375" style="186" customWidth="1"/>
    <col min="10787" max="11008" width="5.375" style="186"/>
    <col min="11009" max="11009" width="8.375" style="186" customWidth="1"/>
    <col min="11010" max="11010" width="24.625" style="186" customWidth="1"/>
    <col min="11011" max="11022" width="12.375" style="186" customWidth="1"/>
    <col min="11023" max="11024" width="13.625" style="186" customWidth="1"/>
    <col min="11025" max="11028" width="13.75" style="186" customWidth="1"/>
    <col min="11029" max="11041" width="5.375" style="186" customWidth="1"/>
    <col min="11042" max="11042" width="6.375" style="186" customWidth="1"/>
    <col min="11043" max="11264" width="5.375" style="186"/>
    <col min="11265" max="11265" width="8.375" style="186" customWidth="1"/>
    <col min="11266" max="11266" width="24.625" style="186" customWidth="1"/>
    <col min="11267" max="11278" width="12.375" style="186" customWidth="1"/>
    <col min="11279" max="11280" width="13.625" style="186" customWidth="1"/>
    <col min="11281" max="11284" width="13.75" style="186" customWidth="1"/>
    <col min="11285" max="11297" width="5.375" style="186" customWidth="1"/>
    <col min="11298" max="11298" width="6.375" style="186" customWidth="1"/>
    <col min="11299" max="11520" width="5.375" style="186"/>
    <col min="11521" max="11521" width="8.375" style="186" customWidth="1"/>
    <col min="11522" max="11522" width="24.625" style="186" customWidth="1"/>
    <col min="11523" max="11534" width="12.375" style="186" customWidth="1"/>
    <col min="11535" max="11536" width="13.625" style="186" customWidth="1"/>
    <col min="11537" max="11540" width="13.75" style="186" customWidth="1"/>
    <col min="11541" max="11553" width="5.375" style="186" customWidth="1"/>
    <col min="11554" max="11554" width="6.375" style="186" customWidth="1"/>
    <col min="11555" max="11776" width="5.375" style="186"/>
    <col min="11777" max="11777" width="8.375" style="186" customWidth="1"/>
    <col min="11778" max="11778" width="24.625" style="186" customWidth="1"/>
    <col min="11779" max="11790" width="12.375" style="186" customWidth="1"/>
    <col min="11791" max="11792" width="13.625" style="186" customWidth="1"/>
    <col min="11793" max="11796" width="13.75" style="186" customWidth="1"/>
    <col min="11797" max="11809" width="5.375" style="186" customWidth="1"/>
    <col min="11810" max="11810" width="6.375" style="186" customWidth="1"/>
    <col min="11811" max="12032" width="5.375" style="186"/>
    <col min="12033" max="12033" width="8.375" style="186" customWidth="1"/>
    <col min="12034" max="12034" width="24.625" style="186" customWidth="1"/>
    <col min="12035" max="12046" width="12.375" style="186" customWidth="1"/>
    <col min="12047" max="12048" width="13.625" style="186" customWidth="1"/>
    <col min="12049" max="12052" width="13.75" style="186" customWidth="1"/>
    <col min="12053" max="12065" width="5.375" style="186" customWidth="1"/>
    <col min="12066" max="12066" width="6.375" style="186" customWidth="1"/>
    <col min="12067" max="12288" width="5.375" style="186"/>
    <col min="12289" max="12289" width="8.375" style="186" customWidth="1"/>
    <col min="12290" max="12290" width="24.625" style="186" customWidth="1"/>
    <col min="12291" max="12302" width="12.375" style="186" customWidth="1"/>
    <col min="12303" max="12304" width="13.625" style="186" customWidth="1"/>
    <col min="12305" max="12308" width="13.75" style="186" customWidth="1"/>
    <col min="12309" max="12321" width="5.375" style="186" customWidth="1"/>
    <col min="12322" max="12322" width="6.375" style="186" customWidth="1"/>
    <col min="12323" max="12544" width="5.375" style="186"/>
    <col min="12545" max="12545" width="8.375" style="186" customWidth="1"/>
    <col min="12546" max="12546" width="24.625" style="186" customWidth="1"/>
    <col min="12547" max="12558" width="12.375" style="186" customWidth="1"/>
    <col min="12559" max="12560" width="13.625" style="186" customWidth="1"/>
    <col min="12561" max="12564" width="13.75" style="186" customWidth="1"/>
    <col min="12565" max="12577" width="5.375" style="186" customWidth="1"/>
    <col min="12578" max="12578" width="6.375" style="186" customWidth="1"/>
    <col min="12579" max="12800" width="5.375" style="186"/>
    <col min="12801" max="12801" width="8.375" style="186" customWidth="1"/>
    <col min="12802" max="12802" width="24.625" style="186" customWidth="1"/>
    <col min="12803" max="12814" width="12.375" style="186" customWidth="1"/>
    <col min="12815" max="12816" width="13.625" style="186" customWidth="1"/>
    <col min="12817" max="12820" width="13.75" style="186" customWidth="1"/>
    <col min="12821" max="12833" width="5.375" style="186" customWidth="1"/>
    <col min="12834" max="12834" width="6.375" style="186" customWidth="1"/>
    <col min="12835" max="13056" width="5.375" style="186"/>
    <col min="13057" max="13057" width="8.375" style="186" customWidth="1"/>
    <col min="13058" max="13058" width="24.625" style="186" customWidth="1"/>
    <col min="13059" max="13070" width="12.375" style="186" customWidth="1"/>
    <col min="13071" max="13072" width="13.625" style="186" customWidth="1"/>
    <col min="13073" max="13076" width="13.75" style="186" customWidth="1"/>
    <col min="13077" max="13089" width="5.375" style="186" customWidth="1"/>
    <col min="13090" max="13090" width="6.375" style="186" customWidth="1"/>
    <col min="13091" max="13312" width="5.375" style="186"/>
    <col min="13313" max="13313" width="8.375" style="186" customWidth="1"/>
    <col min="13314" max="13314" width="24.625" style="186" customWidth="1"/>
    <col min="13315" max="13326" width="12.375" style="186" customWidth="1"/>
    <col min="13327" max="13328" width="13.625" style="186" customWidth="1"/>
    <col min="13329" max="13332" width="13.75" style="186" customWidth="1"/>
    <col min="13333" max="13345" width="5.375" style="186" customWidth="1"/>
    <col min="13346" max="13346" width="6.375" style="186" customWidth="1"/>
    <col min="13347" max="13568" width="5.375" style="186"/>
    <col min="13569" max="13569" width="8.375" style="186" customWidth="1"/>
    <col min="13570" max="13570" width="24.625" style="186" customWidth="1"/>
    <col min="13571" max="13582" width="12.375" style="186" customWidth="1"/>
    <col min="13583" max="13584" width="13.625" style="186" customWidth="1"/>
    <col min="13585" max="13588" width="13.75" style="186" customWidth="1"/>
    <col min="13589" max="13601" width="5.375" style="186" customWidth="1"/>
    <col min="13602" max="13602" width="6.375" style="186" customWidth="1"/>
    <col min="13603" max="13824" width="5.375" style="186"/>
    <col min="13825" max="13825" width="8.375" style="186" customWidth="1"/>
    <col min="13826" max="13826" width="24.625" style="186" customWidth="1"/>
    <col min="13827" max="13838" width="12.375" style="186" customWidth="1"/>
    <col min="13839" max="13840" width="13.625" style="186" customWidth="1"/>
    <col min="13841" max="13844" width="13.75" style="186" customWidth="1"/>
    <col min="13845" max="13857" width="5.375" style="186" customWidth="1"/>
    <col min="13858" max="13858" width="6.375" style="186" customWidth="1"/>
    <col min="13859" max="14080" width="5.375" style="186"/>
    <col min="14081" max="14081" width="8.375" style="186" customWidth="1"/>
    <col min="14082" max="14082" width="24.625" style="186" customWidth="1"/>
    <col min="14083" max="14094" width="12.375" style="186" customWidth="1"/>
    <col min="14095" max="14096" width="13.625" style="186" customWidth="1"/>
    <col min="14097" max="14100" width="13.75" style="186" customWidth="1"/>
    <col min="14101" max="14113" width="5.375" style="186" customWidth="1"/>
    <col min="14114" max="14114" width="6.375" style="186" customWidth="1"/>
    <col min="14115" max="14336" width="5.375" style="186"/>
    <col min="14337" max="14337" width="8.375" style="186" customWidth="1"/>
    <col min="14338" max="14338" width="24.625" style="186" customWidth="1"/>
    <col min="14339" max="14350" width="12.375" style="186" customWidth="1"/>
    <col min="14351" max="14352" width="13.625" style="186" customWidth="1"/>
    <col min="14353" max="14356" width="13.75" style="186" customWidth="1"/>
    <col min="14357" max="14369" width="5.375" style="186" customWidth="1"/>
    <col min="14370" max="14370" width="6.375" style="186" customWidth="1"/>
    <col min="14371" max="14592" width="5.375" style="186"/>
    <col min="14593" max="14593" width="8.375" style="186" customWidth="1"/>
    <col min="14594" max="14594" width="24.625" style="186" customWidth="1"/>
    <col min="14595" max="14606" width="12.375" style="186" customWidth="1"/>
    <col min="14607" max="14608" width="13.625" style="186" customWidth="1"/>
    <col min="14609" max="14612" width="13.75" style="186" customWidth="1"/>
    <col min="14613" max="14625" width="5.375" style="186" customWidth="1"/>
    <col min="14626" max="14626" width="6.375" style="186" customWidth="1"/>
    <col min="14627" max="14848" width="5.375" style="186"/>
    <col min="14849" max="14849" width="8.375" style="186" customWidth="1"/>
    <col min="14850" max="14850" width="24.625" style="186" customWidth="1"/>
    <col min="14851" max="14862" width="12.375" style="186" customWidth="1"/>
    <col min="14863" max="14864" width="13.625" style="186" customWidth="1"/>
    <col min="14865" max="14868" width="13.75" style="186" customWidth="1"/>
    <col min="14869" max="14881" width="5.375" style="186" customWidth="1"/>
    <col min="14882" max="14882" width="6.375" style="186" customWidth="1"/>
    <col min="14883" max="15104" width="5.375" style="186"/>
    <col min="15105" max="15105" width="8.375" style="186" customWidth="1"/>
    <col min="15106" max="15106" width="24.625" style="186" customWidth="1"/>
    <col min="15107" max="15118" width="12.375" style="186" customWidth="1"/>
    <col min="15119" max="15120" width="13.625" style="186" customWidth="1"/>
    <col min="15121" max="15124" width="13.75" style="186" customWidth="1"/>
    <col min="15125" max="15137" width="5.375" style="186" customWidth="1"/>
    <col min="15138" max="15138" width="6.375" style="186" customWidth="1"/>
    <col min="15139" max="15360" width="5.375" style="186"/>
    <col min="15361" max="15361" width="8.375" style="186" customWidth="1"/>
    <col min="15362" max="15362" width="24.625" style="186" customWidth="1"/>
    <col min="15363" max="15374" width="12.375" style="186" customWidth="1"/>
    <col min="15375" max="15376" width="13.625" style="186" customWidth="1"/>
    <col min="15377" max="15380" width="13.75" style="186" customWidth="1"/>
    <col min="15381" max="15393" width="5.375" style="186" customWidth="1"/>
    <col min="15394" max="15394" width="6.375" style="186" customWidth="1"/>
    <col min="15395" max="15616" width="5.375" style="186"/>
    <col min="15617" max="15617" width="8.375" style="186" customWidth="1"/>
    <col min="15618" max="15618" width="24.625" style="186" customWidth="1"/>
    <col min="15619" max="15630" width="12.375" style="186" customWidth="1"/>
    <col min="15631" max="15632" width="13.625" style="186" customWidth="1"/>
    <col min="15633" max="15636" width="13.75" style="186" customWidth="1"/>
    <col min="15637" max="15649" width="5.375" style="186" customWidth="1"/>
    <col min="15650" max="15650" width="6.375" style="186" customWidth="1"/>
    <col min="15651" max="15872" width="5.375" style="186"/>
    <col min="15873" max="15873" width="8.375" style="186" customWidth="1"/>
    <col min="15874" max="15874" width="24.625" style="186" customWidth="1"/>
    <col min="15875" max="15886" width="12.375" style="186" customWidth="1"/>
    <col min="15887" max="15888" width="13.625" style="186" customWidth="1"/>
    <col min="15889" max="15892" width="13.75" style="186" customWidth="1"/>
    <col min="15893" max="15905" width="5.375" style="186" customWidth="1"/>
    <col min="15906" max="15906" width="6.375" style="186" customWidth="1"/>
    <col min="15907" max="16128" width="5.375" style="186"/>
    <col min="16129" max="16129" width="8.375" style="186" customWidth="1"/>
    <col min="16130" max="16130" width="24.625" style="186" customWidth="1"/>
    <col min="16131" max="16142" width="12.375" style="186" customWidth="1"/>
    <col min="16143" max="16144" width="13.625" style="186" customWidth="1"/>
    <col min="16145" max="16148" width="13.75" style="186" customWidth="1"/>
    <col min="16149" max="16161" width="5.375" style="186" customWidth="1"/>
    <col min="16162" max="16162" width="6.375" style="186" customWidth="1"/>
    <col min="16163" max="16384" width="5.375" style="186"/>
  </cols>
  <sheetData>
    <row r="1" spans="1:33" ht="23.25" customHeight="1">
      <c r="A1" s="581" t="s">
        <v>156</v>
      </c>
      <c r="B1" s="582"/>
      <c r="C1" s="185"/>
      <c r="T1" s="299" t="s">
        <v>1</v>
      </c>
    </row>
    <row r="2" spans="1:33" ht="23.25" customHeight="1">
      <c r="A2" s="8"/>
      <c r="B2" s="188"/>
      <c r="D2" s="583" t="s">
        <v>205</v>
      </c>
      <c r="E2" s="583"/>
      <c r="F2" s="583"/>
      <c r="G2" s="583"/>
      <c r="H2" s="583"/>
      <c r="I2" s="584"/>
      <c r="J2" s="584"/>
      <c r="K2" s="584"/>
      <c r="L2" s="584"/>
      <c r="M2" s="584"/>
      <c r="N2" s="584"/>
      <c r="O2" s="584"/>
      <c r="P2" s="584"/>
      <c r="T2" s="585"/>
    </row>
    <row r="3" spans="1:33" ht="23.25" customHeight="1">
      <c r="A3" s="8"/>
      <c r="B3" s="188"/>
      <c r="D3" s="584"/>
      <c r="E3" s="584"/>
      <c r="F3" s="584"/>
      <c r="G3" s="584"/>
      <c r="H3" s="584"/>
      <c r="I3" s="584"/>
      <c r="J3" s="584"/>
      <c r="K3" s="584"/>
      <c r="L3" s="584"/>
      <c r="M3" s="584"/>
      <c r="N3" s="584"/>
      <c r="O3" s="584"/>
      <c r="P3" s="584"/>
      <c r="T3" s="586"/>
    </row>
    <row r="4" spans="1:33" ht="8.25" customHeight="1">
      <c r="I4" s="189"/>
    </row>
    <row r="5" spans="1:33" ht="23.25" customHeight="1">
      <c r="A5" s="4"/>
      <c r="B5" s="297" t="s">
        <v>195</v>
      </c>
      <c r="C5" s="193"/>
      <c r="D5" s="4"/>
      <c r="E5" s="4"/>
      <c r="F5" s="4"/>
      <c r="G5" s="8"/>
      <c r="H5" s="8"/>
      <c r="I5" s="189"/>
      <c r="J5" s="331" t="s">
        <v>2</v>
      </c>
      <c r="K5" s="331"/>
      <c r="L5" s="331"/>
      <c r="M5" s="587" t="str">
        <f>IF(【6月】月集計表!AE5&lt;&gt;"",【6月】月集計表!AE5,"")</f>
        <v/>
      </c>
      <c r="N5" s="588"/>
      <c r="O5" s="588"/>
      <c r="P5" s="581" t="s">
        <v>3</v>
      </c>
      <c r="Q5" s="582"/>
      <c r="R5" s="589" t="str">
        <f>IF(【6月】月集計表!AM5&lt;&gt;"",【6月】月集計表!AM5,"")</f>
        <v/>
      </c>
      <c r="S5" s="589"/>
      <c r="T5" s="589"/>
      <c r="AE5" s="190"/>
    </row>
    <row r="6" spans="1:33" ht="23.25" customHeight="1">
      <c r="A6" s="4"/>
      <c r="C6" s="4"/>
      <c r="D6" s="4"/>
      <c r="E6" s="4"/>
      <c r="F6" s="4"/>
      <c r="G6" s="8"/>
      <c r="H6" s="8"/>
      <c r="I6" s="189"/>
      <c r="J6" s="298"/>
      <c r="K6" s="298"/>
      <c r="L6" s="298"/>
      <c r="M6" s="190"/>
      <c r="N6" s="190"/>
      <c r="O6" s="190"/>
      <c r="P6" s="298"/>
      <c r="Q6" s="298"/>
      <c r="R6" s="190"/>
      <c r="S6" s="190"/>
      <c r="T6" s="190"/>
      <c r="AE6" s="190"/>
    </row>
    <row r="7" spans="1:33" ht="23.25" hidden="1" customHeight="1">
      <c r="A7" s="4"/>
      <c r="B7" s="297" t="s">
        <v>157</v>
      </c>
      <c r="C7" s="297" t="s">
        <v>128</v>
      </c>
      <c r="D7" s="297" t="s">
        <v>129</v>
      </c>
      <c r="E7" s="297" t="s">
        <v>130</v>
      </c>
      <c r="F7" s="298"/>
      <c r="G7" s="298"/>
      <c r="H7" s="298"/>
      <c r="I7" s="298"/>
      <c r="J7" s="298"/>
      <c r="K7" s="298"/>
      <c r="L7" s="298"/>
      <c r="M7" s="190"/>
      <c r="N7" s="190"/>
      <c r="O7" s="190"/>
      <c r="P7" s="298"/>
      <c r="Q7" s="298"/>
      <c r="R7" s="190"/>
      <c r="S7" s="190"/>
      <c r="T7" s="190"/>
      <c r="AE7" s="190"/>
    </row>
    <row r="8" spans="1:33" ht="23.25" hidden="1" customHeight="1">
      <c r="A8" s="4"/>
      <c r="B8" s="297" t="s">
        <v>159</v>
      </c>
      <c r="C8" s="98">
        <f>'【年集計表（まとめ）】'!C8</f>
        <v>0</v>
      </c>
      <c r="D8" s="193"/>
      <c r="E8" s="193"/>
      <c r="F8" s="298"/>
      <c r="G8" s="298"/>
      <c r="H8" s="298"/>
      <c r="I8" s="298"/>
      <c r="J8" s="298"/>
      <c r="AG8" s="188"/>
    </row>
    <row r="9" spans="1:33" ht="23.25" hidden="1" customHeight="1">
      <c r="A9" s="4"/>
      <c r="B9" s="298"/>
      <c r="C9" s="298"/>
      <c r="D9" s="298"/>
      <c r="E9" s="298"/>
      <c r="F9" s="298"/>
      <c r="G9" s="298"/>
      <c r="H9" s="298"/>
      <c r="I9" s="298"/>
      <c r="J9" s="298"/>
      <c r="AG9" s="188"/>
    </row>
    <row r="10" spans="1:33" ht="23.25" hidden="1" customHeight="1">
      <c r="A10" s="4"/>
      <c r="B10" s="298"/>
      <c r="C10" s="298"/>
      <c r="D10" s="298"/>
      <c r="E10" s="298"/>
      <c r="AG10" s="188"/>
    </row>
    <row r="11" spans="1:33" ht="23.25" hidden="1" customHeight="1">
      <c r="A11" s="4"/>
      <c r="B11" s="298"/>
      <c r="C11" s="298"/>
      <c r="D11" s="298"/>
      <c r="E11" s="298"/>
      <c r="F11" s="8"/>
      <c r="G11" s="4"/>
      <c r="H11" s="4"/>
      <c r="AG11" s="188"/>
    </row>
    <row r="12" spans="1:33" s="198" customFormat="1" ht="23.25" customHeight="1" thickBot="1">
      <c r="A12" s="4"/>
      <c r="B12" s="4"/>
      <c r="C12" s="4"/>
      <c r="AG12" s="199"/>
    </row>
    <row r="13" spans="1:33" ht="26.25" customHeight="1" thickBot="1">
      <c r="A13" s="567" t="s">
        <v>4</v>
      </c>
      <c r="B13" s="200" t="s">
        <v>163</v>
      </c>
      <c r="C13" s="571"/>
      <c r="D13" s="572"/>
      <c r="E13" s="571"/>
      <c r="F13" s="580"/>
      <c r="G13" s="571"/>
      <c r="H13" s="572"/>
      <c r="I13" s="569" t="s">
        <v>164</v>
      </c>
      <c r="J13" s="570"/>
      <c r="K13" s="569" t="s">
        <v>165</v>
      </c>
      <c r="L13" s="570"/>
      <c r="M13" s="569" t="s">
        <v>166</v>
      </c>
      <c r="N13" s="570"/>
      <c r="O13" s="569" t="s">
        <v>167</v>
      </c>
      <c r="P13" s="570"/>
      <c r="Q13" s="363" t="s">
        <v>168</v>
      </c>
      <c r="R13" s="363"/>
      <c r="S13" s="575" t="s">
        <v>169</v>
      </c>
      <c r="T13" s="575"/>
    </row>
    <row r="14" spans="1:33" ht="26.25" customHeight="1" thickBot="1">
      <c r="A14" s="568"/>
      <c r="B14" s="200" t="s">
        <v>55</v>
      </c>
      <c r="C14" s="201"/>
      <c r="D14" s="201"/>
      <c r="E14" s="201"/>
      <c r="F14" s="202"/>
      <c r="G14" s="201"/>
      <c r="H14" s="201"/>
      <c r="I14" s="200" t="s">
        <v>37</v>
      </c>
      <c r="J14" s="200" t="s">
        <v>170</v>
      </c>
      <c r="K14" s="200" t="s">
        <v>37</v>
      </c>
      <c r="L14" s="200" t="s">
        <v>170</v>
      </c>
      <c r="M14" s="200" t="s">
        <v>37</v>
      </c>
      <c r="N14" s="200" t="s">
        <v>170</v>
      </c>
      <c r="O14" s="200" t="s">
        <v>37</v>
      </c>
      <c r="P14" s="200" t="s">
        <v>170</v>
      </c>
      <c r="Q14" s="200" t="s">
        <v>171</v>
      </c>
      <c r="R14" s="200" t="s">
        <v>172</v>
      </c>
      <c r="S14" s="203" t="s">
        <v>171</v>
      </c>
      <c r="T14" s="203" t="s">
        <v>172</v>
      </c>
    </row>
    <row r="15" spans="1:33" ht="26.25" customHeight="1">
      <c r="A15" s="590" t="s">
        <v>173</v>
      </c>
      <c r="B15" s="247" t="s">
        <v>174</v>
      </c>
      <c r="C15" s="204"/>
      <c r="D15" s="204"/>
      <c r="E15" s="204"/>
      <c r="F15" s="204"/>
      <c r="G15" s="204"/>
      <c r="H15" s="204"/>
      <c r="I15" s="248"/>
      <c r="J15" s="248"/>
      <c r="K15" s="248"/>
      <c r="L15" s="248"/>
      <c r="M15" s="248"/>
      <c r="N15" s="248"/>
      <c r="O15" s="248"/>
      <c r="P15" s="248"/>
      <c r="Q15" s="248"/>
      <c r="R15" s="249"/>
      <c r="S15" s="250"/>
      <c r="T15" s="251"/>
    </row>
    <row r="16" spans="1:33" ht="26.25" customHeight="1">
      <c r="A16" s="591"/>
      <c r="B16" s="252" t="s">
        <v>175</v>
      </c>
      <c r="C16" s="208"/>
      <c r="D16" s="208"/>
      <c r="E16" s="208"/>
      <c r="F16" s="208"/>
      <c r="G16" s="208"/>
      <c r="H16" s="208"/>
      <c r="I16" s="253"/>
      <c r="J16" s="253"/>
      <c r="K16" s="253"/>
      <c r="L16" s="253"/>
      <c r="M16" s="253"/>
      <c r="N16" s="253"/>
      <c r="O16" s="253"/>
      <c r="P16" s="253"/>
      <c r="Q16" s="253"/>
      <c r="R16" s="254"/>
      <c r="S16" s="255"/>
      <c r="T16" s="256"/>
    </row>
    <row r="17" spans="1:34" ht="26.25" customHeight="1">
      <c r="A17" s="591"/>
      <c r="B17" s="252" t="s">
        <v>176</v>
      </c>
      <c r="C17" s="208"/>
      <c r="D17" s="208"/>
      <c r="E17" s="208"/>
      <c r="F17" s="208"/>
      <c r="G17" s="208"/>
      <c r="H17" s="208"/>
      <c r="I17" s="253"/>
      <c r="J17" s="253"/>
      <c r="K17" s="253"/>
      <c r="L17" s="253"/>
      <c r="M17" s="253"/>
      <c r="N17" s="253"/>
      <c r="O17" s="253"/>
      <c r="P17" s="253"/>
      <c r="Q17" s="253"/>
      <c r="R17" s="254"/>
      <c r="S17" s="255"/>
      <c r="T17" s="256"/>
    </row>
    <row r="18" spans="1:34" ht="26.25" customHeight="1" thickBot="1">
      <c r="A18" s="592"/>
      <c r="B18" s="257" t="s">
        <v>177</v>
      </c>
      <c r="C18" s="213"/>
      <c r="D18" s="214"/>
      <c r="E18" s="213"/>
      <c r="F18" s="214"/>
      <c r="G18" s="214"/>
      <c r="H18" s="214"/>
      <c r="I18" s="258"/>
      <c r="J18" s="259"/>
      <c r="K18" s="258"/>
      <c r="L18" s="259"/>
      <c r="M18" s="258"/>
      <c r="N18" s="259"/>
      <c r="O18" s="258"/>
      <c r="P18" s="259"/>
      <c r="Q18" s="259"/>
      <c r="R18" s="260"/>
      <c r="S18" s="261"/>
      <c r="T18" s="219"/>
    </row>
    <row r="19" spans="1:34" ht="26.25" customHeight="1" thickBot="1">
      <c r="A19" s="549" t="s">
        <v>178</v>
      </c>
      <c r="B19" s="220" t="s">
        <v>179</v>
      </c>
      <c r="C19" s="551"/>
      <c r="D19" s="221"/>
      <c r="E19" s="551"/>
      <c r="F19" s="222"/>
      <c r="G19" s="551"/>
      <c r="H19" s="221"/>
      <c r="I19" s="545"/>
      <c r="J19" s="296">
        <f>【6月】月集計表!$AW$63</f>
        <v>0</v>
      </c>
      <c r="K19" s="545"/>
      <c r="L19" s="296">
        <f>【7月】月集計表!$AW$63</f>
        <v>0</v>
      </c>
      <c r="M19" s="545"/>
      <c r="N19" s="296">
        <f>【8月】月集計表!$AW$63</f>
        <v>0</v>
      </c>
      <c r="O19" s="545"/>
      <c r="P19" s="296">
        <f>【9月】月集計表!$AW$63</f>
        <v>0</v>
      </c>
      <c r="Q19" s="546"/>
      <c r="R19" s="296">
        <f>SUM(J19,L19,N19,P19)</f>
        <v>0</v>
      </c>
      <c r="S19" s="555"/>
      <c r="T19" s="223">
        <f>R19</f>
        <v>0</v>
      </c>
    </row>
    <row r="20" spans="1:34" ht="26.25" customHeight="1" thickBot="1">
      <c r="A20" s="549"/>
      <c r="B20" s="224" t="s">
        <v>180</v>
      </c>
      <c r="C20" s="551"/>
      <c r="D20" s="208"/>
      <c r="E20" s="551"/>
      <c r="F20" s="225"/>
      <c r="G20" s="551"/>
      <c r="H20" s="208"/>
      <c r="I20" s="545"/>
      <c r="J20" s="295">
        <f>ROUNDDOWN(J19*0.06,0)</f>
        <v>0</v>
      </c>
      <c r="K20" s="545"/>
      <c r="L20" s="295">
        <f>ROUNDDOWN(L19*0.06,0)</f>
        <v>0</v>
      </c>
      <c r="M20" s="545"/>
      <c r="N20" s="295">
        <f>ROUNDDOWN(N19*0.06,0)</f>
        <v>0</v>
      </c>
      <c r="O20" s="545"/>
      <c r="P20" s="295">
        <f>ROUNDDOWN(P19*0.06,0)</f>
        <v>0</v>
      </c>
      <c r="Q20" s="574"/>
      <c r="R20" s="295">
        <f t="shared" ref="R20:R28" si="0">SUM(J20,L20,N20,P20)</f>
        <v>0</v>
      </c>
      <c r="S20" s="556"/>
      <c r="T20" s="226">
        <f>R20</f>
        <v>0</v>
      </c>
    </row>
    <row r="21" spans="1:34" ht="26.25" customHeight="1" thickBot="1">
      <c r="A21" s="549"/>
      <c r="B21" s="262" t="s">
        <v>125</v>
      </c>
      <c r="C21" s="551"/>
      <c r="D21" s="208"/>
      <c r="E21" s="551"/>
      <c r="F21" s="225"/>
      <c r="G21" s="551"/>
      <c r="H21" s="208"/>
      <c r="I21" s="545"/>
      <c r="J21" s="253"/>
      <c r="K21" s="545"/>
      <c r="L21" s="253"/>
      <c r="M21" s="545"/>
      <c r="N21" s="253"/>
      <c r="O21" s="545"/>
      <c r="P21" s="253"/>
      <c r="Q21" s="574"/>
      <c r="R21" s="253"/>
      <c r="S21" s="556"/>
      <c r="T21" s="263"/>
    </row>
    <row r="22" spans="1:34" ht="26.25" customHeight="1" thickBot="1">
      <c r="A22" s="550"/>
      <c r="B22" s="302"/>
      <c r="C22" s="551"/>
      <c r="D22" s="208"/>
      <c r="E22" s="551"/>
      <c r="F22" s="225"/>
      <c r="G22" s="551"/>
      <c r="H22" s="208"/>
      <c r="I22" s="545"/>
      <c r="J22" s="208"/>
      <c r="K22" s="545"/>
      <c r="L22" s="208"/>
      <c r="M22" s="545"/>
      <c r="N22" s="208"/>
      <c r="O22" s="545"/>
      <c r="P22" s="208"/>
      <c r="Q22" s="574"/>
      <c r="R22" s="208"/>
      <c r="S22" s="556"/>
      <c r="T22" s="226"/>
    </row>
    <row r="23" spans="1:34" ht="26.25" customHeight="1" thickBot="1">
      <c r="A23" s="593" t="s">
        <v>182</v>
      </c>
      <c r="B23" s="264" t="s">
        <v>183</v>
      </c>
      <c r="C23" s="551"/>
      <c r="D23" s="208"/>
      <c r="E23" s="551"/>
      <c r="F23" s="225"/>
      <c r="G23" s="551"/>
      <c r="H23" s="208"/>
      <c r="I23" s="545"/>
      <c r="J23" s="208"/>
      <c r="K23" s="545"/>
      <c r="L23" s="208"/>
      <c r="M23" s="545"/>
      <c r="N23" s="208"/>
      <c r="O23" s="545"/>
      <c r="P23" s="208"/>
      <c r="Q23" s="574"/>
      <c r="R23" s="208"/>
      <c r="S23" s="556"/>
      <c r="T23" s="263"/>
    </row>
    <row r="24" spans="1:34" ht="26.25" customHeight="1" thickBot="1">
      <c r="A24" s="594"/>
      <c r="B24" s="303"/>
      <c r="C24" s="551"/>
      <c r="D24" s="208"/>
      <c r="E24" s="551"/>
      <c r="F24" s="225"/>
      <c r="G24" s="551"/>
      <c r="H24" s="208"/>
      <c r="I24" s="545"/>
      <c r="J24" s="208"/>
      <c r="K24" s="545"/>
      <c r="L24" s="208"/>
      <c r="M24" s="545"/>
      <c r="N24" s="208"/>
      <c r="O24" s="545"/>
      <c r="P24" s="208"/>
      <c r="Q24" s="574"/>
      <c r="R24" s="208"/>
      <c r="S24" s="556"/>
      <c r="T24" s="226"/>
    </row>
    <row r="25" spans="1:34" ht="26.25" customHeight="1" thickBot="1">
      <c r="A25" s="594"/>
      <c r="B25" s="264" t="s">
        <v>129</v>
      </c>
      <c r="C25" s="551"/>
      <c r="D25" s="208"/>
      <c r="E25" s="551"/>
      <c r="F25" s="225"/>
      <c r="G25" s="551"/>
      <c r="H25" s="208"/>
      <c r="I25" s="545"/>
      <c r="J25" s="253"/>
      <c r="K25" s="545"/>
      <c r="L25" s="253"/>
      <c r="M25" s="545"/>
      <c r="N25" s="253"/>
      <c r="O25" s="545"/>
      <c r="P25" s="253"/>
      <c r="Q25" s="574"/>
      <c r="R25" s="253"/>
      <c r="S25" s="556"/>
      <c r="T25" s="263"/>
    </row>
    <row r="26" spans="1:34" ht="26.25" customHeight="1" thickBot="1">
      <c r="A26" s="594"/>
      <c r="B26" s="264" t="s">
        <v>185</v>
      </c>
      <c r="C26" s="551"/>
      <c r="D26" s="208"/>
      <c r="E26" s="551"/>
      <c r="F26" s="225"/>
      <c r="G26" s="551"/>
      <c r="H26" s="208"/>
      <c r="I26" s="545"/>
      <c r="J26" s="253"/>
      <c r="K26" s="545"/>
      <c r="L26" s="253"/>
      <c r="M26" s="545"/>
      <c r="N26" s="253"/>
      <c r="O26" s="545"/>
      <c r="P26" s="253"/>
      <c r="Q26" s="574"/>
      <c r="R26" s="253"/>
      <c r="S26" s="556"/>
      <c r="T26" s="263"/>
    </row>
    <row r="27" spans="1:34" ht="26.25" customHeight="1" thickBot="1">
      <c r="A27" s="595"/>
      <c r="B27" s="264" t="s">
        <v>186</v>
      </c>
      <c r="C27" s="551"/>
      <c r="D27" s="208"/>
      <c r="E27" s="551"/>
      <c r="F27" s="225"/>
      <c r="G27" s="551"/>
      <c r="H27" s="208"/>
      <c r="I27" s="545"/>
      <c r="J27" s="253"/>
      <c r="K27" s="545"/>
      <c r="L27" s="253"/>
      <c r="M27" s="545"/>
      <c r="N27" s="253"/>
      <c r="O27" s="545"/>
      <c r="P27" s="253"/>
      <c r="Q27" s="574"/>
      <c r="R27" s="253"/>
      <c r="S27" s="556"/>
      <c r="T27" s="263"/>
    </row>
    <row r="28" spans="1:34" ht="26.25" customHeight="1" thickBot="1">
      <c r="A28" s="363" t="s">
        <v>187</v>
      </c>
      <c r="B28" s="363"/>
      <c r="C28" s="552"/>
      <c r="D28" s="208"/>
      <c r="E28" s="552"/>
      <c r="F28" s="225"/>
      <c r="G28" s="552"/>
      <c r="H28" s="208"/>
      <c r="I28" s="546"/>
      <c r="J28" s="295">
        <f>SUM(J18:J27)</f>
        <v>0</v>
      </c>
      <c r="K28" s="546"/>
      <c r="L28" s="295">
        <f>SUM(L18:L27)</f>
        <v>0</v>
      </c>
      <c r="M28" s="546"/>
      <c r="N28" s="295">
        <f>SUM(N18:N27)</f>
        <v>0</v>
      </c>
      <c r="O28" s="546"/>
      <c r="P28" s="295">
        <f>SUM(P18:P27)</f>
        <v>0</v>
      </c>
      <c r="Q28" s="574"/>
      <c r="R28" s="295">
        <f t="shared" si="0"/>
        <v>0</v>
      </c>
      <c r="S28" s="556"/>
      <c r="T28" s="230">
        <f>SUM(T18:T27)</f>
        <v>0</v>
      </c>
    </row>
    <row r="29" spans="1:34" s="199" customFormat="1" ht="26.25" customHeight="1" thickBot="1">
      <c r="A29" s="231"/>
      <c r="B29" s="231"/>
      <c r="C29" s="198"/>
      <c r="D29" s="232"/>
      <c r="E29" s="198"/>
      <c r="F29" s="232"/>
      <c r="G29" s="198"/>
      <c r="H29" s="232"/>
      <c r="I29" s="198"/>
      <c r="J29" s="232"/>
      <c r="K29" s="232"/>
      <c r="L29" s="232"/>
      <c r="M29" s="232"/>
      <c r="N29" s="232"/>
      <c r="O29" s="232"/>
      <c r="P29" s="232"/>
      <c r="Q29" s="232"/>
      <c r="R29" s="233"/>
      <c r="S29" s="232"/>
      <c r="T29" s="232"/>
      <c r="U29" s="232"/>
      <c r="V29" s="232"/>
      <c r="W29" s="232"/>
      <c r="X29" s="232"/>
      <c r="Y29" s="232"/>
      <c r="Z29" s="232"/>
      <c r="AA29" s="232"/>
      <c r="AB29" s="232"/>
      <c r="AC29" s="232"/>
      <c r="AD29" s="232"/>
      <c r="AE29" s="232"/>
      <c r="AF29" s="232"/>
      <c r="AG29" s="232"/>
      <c r="AH29" s="232"/>
    </row>
    <row r="30" spans="1:34" ht="26.25" customHeight="1" thickBot="1">
      <c r="A30" s="567" t="s">
        <v>4</v>
      </c>
      <c r="B30" s="200" t="s">
        <v>163</v>
      </c>
      <c r="C30" s="569" t="s">
        <v>188</v>
      </c>
      <c r="D30" s="570"/>
      <c r="E30" s="569" t="s">
        <v>189</v>
      </c>
      <c r="F30" s="570"/>
      <c r="G30" s="569" t="s">
        <v>190</v>
      </c>
      <c r="H30" s="570"/>
      <c r="I30" s="569" t="s">
        <v>191</v>
      </c>
      <c r="J30" s="570"/>
      <c r="K30" s="596"/>
      <c r="L30" s="597"/>
      <c r="M30" s="363" t="s">
        <v>192</v>
      </c>
      <c r="N30" s="554"/>
      <c r="O30" s="557" t="s">
        <v>193</v>
      </c>
      <c r="P30" s="557"/>
      <c r="Q30" s="558" t="s">
        <v>194</v>
      </c>
      <c r="R30" s="559"/>
      <c r="S30" s="559"/>
      <c r="T30" s="560"/>
    </row>
    <row r="31" spans="1:34" ht="26.25" customHeight="1" thickBot="1">
      <c r="A31" s="568"/>
      <c r="B31" s="200" t="s">
        <v>55</v>
      </c>
      <c r="C31" s="200" t="s">
        <v>37</v>
      </c>
      <c r="D31" s="200" t="s">
        <v>170</v>
      </c>
      <c r="E31" s="200" t="s">
        <v>37</v>
      </c>
      <c r="F31" s="200" t="s">
        <v>170</v>
      </c>
      <c r="G31" s="200" t="s">
        <v>37</v>
      </c>
      <c r="H31" s="200" t="s">
        <v>170</v>
      </c>
      <c r="I31" s="200" t="s">
        <v>37</v>
      </c>
      <c r="J31" s="200" t="s">
        <v>170</v>
      </c>
      <c r="K31" s="265"/>
      <c r="L31" s="265"/>
      <c r="M31" s="200" t="s">
        <v>171</v>
      </c>
      <c r="N31" s="300" t="s">
        <v>172</v>
      </c>
      <c r="O31" s="235" t="s">
        <v>171</v>
      </c>
      <c r="P31" s="235" t="s">
        <v>172</v>
      </c>
      <c r="Q31" s="561"/>
      <c r="R31" s="562"/>
      <c r="S31" s="562"/>
      <c r="T31" s="563"/>
    </row>
    <row r="32" spans="1:34" ht="26.25" customHeight="1">
      <c r="A32" s="590" t="s">
        <v>173</v>
      </c>
      <c r="B32" s="247" t="s">
        <v>174</v>
      </c>
      <c r="C32" s="204"/>
      <c r="D32" s="204"/>
      <c r="E32" s="204"/>
      <c r="F32" s="204"/>
      <c r="G32" s="204"/>
      <c r="H32" s="204"/>
      <c r="I32" s="204"/>
      <c r="J32" s="204"/>
      <c r="K32" s="248"/>
      <c r="L32" s="248"/>
      <c r="M32" s="204"/>
      <c r="N32" s="266"/>
      <c r="O32" s="267"/>
      <c r="P32" s="268"/>
      <c r="Q32" s="542"/>
      <c r="R32" s="543"/>
      <c r="S32" s="543"/>
      <c r="T32" s="544"/>
    </row>
    <row r="33" spans="1:20" ht="26.25" customHeight="1">
      <c r="A33" s="591"/>
      <c r="B33" s="252" t="s">
        <v>175</v>
      </c>
      <c r="C33" s="208"/>
      <c r="D33" s="208"/>
      <c r="E33" s="208"/>
      <c r="F33" s="208"/>
      <c r="G33" s="208"/>
      <c r="H33" s="208"/>
      <c r="I33" s="208"/>
      <c r="J33" s="208"/>
      <c r="K33" s="253"/>
      <c r="L33" s="253"/>
      <c r="M33" s="208"/>
      <c r="N33" s="225"/>
      <c r="O33" s="269"/>
      <c r="P33" s="270"/>
      <c r="Q33" s="542"/>
      <c r="R33" s="543"/>
      <c r="S33" s="543"/>
      <c r="T33" s="544"/>
    </row>
    <row r="34" spans="1:20" ht="26.25" customHeight="1">
      <c r="A34" s="591"/>
      <c r="B34" s="252" t="s">
        <v>176</v>
      </c>
      <c r="C34" s="208"/>
      <c r="D34" s="208"/>
      <c r="E34" s="208"/>
      <c r="F34" s="208"/>
      <c r="G34" s="208"/>
      <c r="H34" s="208"/>
      <c r="I34" s="208"/>
      <c r="J34" s="208"/>
      <c r="K34" s="253"/>
      <c r="L34" s="253"/>
      <c r="M34" s="208"/>
      <c r="N34" s="225"/>
      <c r="O34" s="269"/>
      <c r="P34" s="270"/>
      <c r="Q34" s="542"/>
      <c r="R34" s="543"/>
      <c r="S34" s="543"/>
      <c r="T34" s="544"/>
    </row>
    <row r="35" spans="1:20" ht="26.25" customHeight="1" thickBot="1">
      <c r="A35" s="592"/>
      <c r="B35" s="257" t="s">
        <v>177</v>
      </c>
      <c r="C35" s="213"/>
      <c r="D35" s="214"/>
      <c r="E35" s="213"/>
      <c r="F35" s="214"/>
      <c r="G35" s="213"/>
      <c r="H35" s="214"/>
      <c r="I35" s="213"/>
      <c r="J35" s="214"/>
      <c r="K35" s="258"/>
      <c r="L35" s="259"/>
      <c r="M35" s="213"/>
      <c r="N35" s="213"/>
      <c r="O35" s="271"/>
      <c r="P35" s="242"/>
      <c r="Q35" s="542"/>
      <c r="R35" s="543"/>
      <c r="S35" s="543"/>
      <c r="T35" s="544"/>
    </row>
    <row r="36" spans="1:20" ht="26.25" customHeight="1" thickBot="1">
      <c r="A36" s="549" t="s">
        <v>178</v>
      </c>
      <c r="B36" s="220" t="s">
        <v>179</v>
      </c>
      <c r="C36" s="545"/>
      <c r="D36" s="296">
        <f>【10月】月集計表!$AW$63</f>
        <v>0</v>
      </c>
      <c r="E36" s="545"/>
      <c r="F36" s="296">
        <f>【11月】月集計表!$AW$63</f>
        <v>0</v>
      </c>
      <c r="G36" s="545"/>
      <c r="H36" s="296">
        <f>【12月】月集計表!$AW$63</f>
        <v>0</v>
      </c>
      <c r="I36" s="545"/>
      <c r="J36" s="296">
        <f>【1月】月集計表!$AW$63</f>
        <v>0</v>
      </c>
      <c r="K36" s="598"/>
      <c r="L36" s="272"/>
      <c r="M36" s="545"/>
      <c r="N36" s="243">
        <f>SUM(D36,F36,H36,J36)</f>
        <v>0</v>
      </c>
      <c r="O36" s="547"/>
      <c r="P36" s="244">
        <f>N36+R19</f>
        <v>0</v>
      </c>
      <c r="Q36" s="542"/>
      <c r="R36" s="543"/>
      <c r="S36" s="543"/>
      <c r="T36" s="544"/>
    </row>
    <row r="37" spans="1:20" ht="26.25" customHeight="1" thickBot="1">
      <c r="A37" s="549"/>
      <c r="B37" s="224" t="s">
        <v>180</v>
      </c>
      <c r="C37" s="545"/>
      <c r="D37" s="295">
        <f>ROUNDDOWN(D36*0.06,0)</f>
        <v>0</v>
      </c>
      <c r="E37" s="545"/>
      <c r="F37" s="295">
        <f>ROUNDDOWN(F36*0.06,0)</f>
        <v>0</v>
      </c>
      <c r="G37" s="545"/>
      <c r="H37" s="295">
        <f>ROUNDDOWN(H36*0.06,0)</f>
        <v>0</v>
      </c>
      <c r="I37" s="545"/>
      <c r="J37" s="295">
        <f>ROUNDDOWN(J36*0.06,0)</f>
        <v>0</v>
      </c>
      <c r="K37" s="598"/>
      <c r="L37" s="253"/>
      <c r="M37" s="545"/>
      <c r="N37" s="209">
        <f t="shared" ref="N37:N45" si="1">SUM(D37,F37,H37,J37)</f>
        <v>0</v>
      </c>
      <c r="O37" s="548"/>
      <c r="P37" s="245">
        <f>N37+R20</f>
        <v>0</v>
      </c>
      <c r="Q37" s="542"/>
      <c r="R37" s="543"/>
      <c r="S37" s="543"/>
      <c r="T37" s="544"/>
    </row>
    <row r="38" spans="1:20" ht="26.25" customHeight="1" thickBot="1">
      <c r="A38" s="549"/>
      <c r="B38" s="262" t="s">
        <v>125</v>
      </c>
      <c r="C38" s="545"/>
      <c r="D38" s="253"/>
      <c r="E38" s="545"/>
      <c r="F38" s="253"/>
      <c r="G38" s="545"/>
      <c r="H38" s="253"/>
      <c r="I38" s="545"/>
      <c r="J38" s="253"/>
      <c r="K38" s="598"/>
      <c r="L38" s="253"/>
      <c r="M38" s="545"/>
      <c r="N38" s="273"/>
      <c r="O38" s="548"/>
      <c r="P38" s="274"/>
      <c r="Q38" s="542"/>
      <c r="R38" s="543"/>
      <c r="S38" s="543"/>
      <c r="T38" s="544"/>
    </row>
    <row r="39" spans="1:20" ht="26.25" customHeight="1" thickBot="1">
      <c r="A39" s="550"/>
      <c r="B39" s="302"/>
      <c r="C39" s="545"/>
      <c r="D39" s="208"/>
      <c r="E39" s="545"/>
      <c r="F39" s="208"/>
      <c r="G39" s="545"/>
      <c r="H39" s="208"/>
      <c r="I39" s="545"/>
      <c r="J39" s="208"/>
      <c r="K39" s="598"/>
      <c r="L39" s="253"/>
      <c r="M39" s="545"/>
      <c r="N39" s="225"/>
      <c r="O39" s="548"/>
      <c r="P39" s="245"/>
      <c r="Q39" s="542"/>
      <c r="R39" s="543"/>
      <c r="S39" s="543"/>
      <c r="T39" s="544"/>
    </row>
    <row r="40" spans="1:20" ht="26.25" customHeight="1" thickBot="1">
      <c r="A40" s="593" t="s">
        <v>182</v>
      </c>
      <c r="B40" s="264" t="s">
        <v>183</v>
      </c>
      <c r="C40" s="545"/>
      <c r="D40" s="208"/>
      <c r="E40" s="545"/>
      <c r="F40" s="208"/>
      <c r="G40" s="545"/>
      <c r="H40" s="208"/>
      <c r="I40" s="545"/>
      <c r="J40" s="208"/>
      <c r="K40" s="598"/>
      <c r="L40" s="253"/>
      <c r="M40" s="545"/>
      <c r="N40" s="225"/>
      <c r="O40" s="548"/>
      <c r="P40" s="274"/>
      <c r="Q40" s="542"/>
      <c r="R40" s="543"/>
      <c r="S40" s="543"/>
      <c r="T40" s="544"/>
    </row>
    <row r="41" spans="1:20" ht="26.25" customHeight="1" thickBot="1">
      <c r="A41" s="594"/>
      <c r="B41" s="303"/>
      <c r="C41" s="545"/>
      <c r="D41" s="208"/>
      <c r="E41" s="545"/>
      <c r="F41" s="208"/>
      <c r="G41" s="545"/>
      <c r="H41" s="208"/>
      <c r="I41" s="545"/>
      <c r="J41" s="208"/>
      <c r="K41" s="598"/>
      <c r="L41" s="253"/>
      <c r="M41" s="545"/>
      <c r="N41" s="225"/>
      <c r="O41" s="548"/>
      <c r="P41" s="245"/>
      <c r="Q41" s="542"/>
      <c r="R41" s="543"/>
      <c r="S41" s="543"/>
      <c r="T41" s="544"/>
    </row>
    <row r="42" spans="1:20" ht="26.25" customHeight="1" thickBot="1">
      <c r="A42" s="594"/>
      <c r="B42" s="264" t="s">
        <v>129</v>
      </c>
      <c r="C42" s="545"/>
      <c r="D42" s="253"/>
      <c r="E42" s="545"/>
      <c r="F42" s="253"/>
      <c r="G42" s="545"/>
      <c r="H42" s="253"/>
      <c r="I42" s="545"/>
      <c r="J42" s="253"/>
      <c r="K42" s="598"/>
      <c r="L42" s="253"/>
      <c r="M42" s="545"/>
      <c r="N42" s="273"/>
      <c r="O42" s="548"/>
      <c r="P42" s="274"/>
      <c r="Q42" s="542"/>
      <c r="R42" s="543"/>
      <c r="S42" s="543"/>
      <c r="T42" s="544"/>
    </row>
    <row r="43" spans="1:20" ht="26.25" customHeight="1" thickBot="1">
      <c r="A43" s="594"/>
      <c r="B43" s="264" t="s">
        <v>185</v>
      </c>
      <c r="C43" s="545"/>
      <c r="D43" s="253"/>
      <c r="E43" s="545"/>
      <c r="F43" s="253"/>
      <c r="G43" s="545"/>
      <c r="H43" s="253"/>
      <c r="I43" s="545"/>
      <c r="J43" s="253"/>
      <c r="K43" s="598"/>
      <c r="L43" s="253"/>
      <c r="M43" s="545"/>
      <c r="N43" s="273"/>
      <c r="O43" s="548"/>
      <c r="P43" s="274"/>
      <c r="Q43" s="542"/>
      <c r="R43" s="543"/>
      <c r="S43" s="543"/>
      <c r="T43" s="544"/>
    </row>
    <row r="44" spans="1:20" ht="26.25" customHeight="1" thickBot="1">
      <c r="A44" s="595"/>
      <c r="B44" s="264" t="s">
        <v>186</v>
      </c>
      <c r="C44" s="545"/>
      <c r="D44" s="253"/>
      <c r="E44" s="545"/>
      <c r="F44" s="253"/>
      <c r="G44" s="545"/>
      <c r="H44" s="253"/>
      <c r="I44" s="545"/>
      <c r="J44" s="253"/>
      <c r="K44" s="598"/>
      <c r="L44" s="253"/>
      <c r="M44" s="545"/>
      <c r="N44" s="273"/>
      <c r="O44" s="548"/>
      <c r="P44" s="274"/>
      <c r="Q44" s="542"/>
      <c r="R44" s="543"/>
      <c r="S44" s="543"/>
      <c r="T44" s="544"/>
    </row>
    <row r="45" spans="1:20" ht="26.25" customHeight="1" thickBot="1">
      <c r="A45" s="363" t="s">
        <v>187</v>
      </c>
      <c r="B45" s="363"/>
      <c r="C45" s="546"/>
      <c r="D45" s="295">
        <f>SUM(D35:D44)</f>
        <v>0</v>
      </c>
      <c r="E45" s="546"/>
      <c r="F45" s="295">
        <f>SUM(F35:F44)</f>
        <v>0</v>
      </c>
      <c r="G45" s="546"/>
      <c r="H45" s="295">
        <f>SUM(H35:H44)</f>
        <v>0</v>
      </c>
      <c r="I45" s="546"/>
      <c r="J45" s="295">
        <f>SUM(J35:J44)</f>
        <v>0</v>
      </c>
      <c r="K45" s="599"/>
      <c r="L45" s="253"/>
      <c r="M45" s="546"/>
      <c r="N45" s="209">
        <f t="shared" si="1"/>
        <v>0</v>
      </c>
      <c r="O45" s="548"/>
      <c r="P45" s="246">
        <f>SUM(P35:P44)</f>
        <v>0</v>
      </c>
      <c r="Q45" s="542"/>
      <c r="R45" s="543"/>
      <c r="S45" s="543"/>
      <c r="T45" s="544"/>
    </row>
  </sheetData>
  <sheetProtection password="FA39" sheet="1" objects="1" scenarios="1"/>
  <mergeCells count="64">
    <mergeCell ref="Q44:T44"/>
    <mergeCell ref="A45:B45"/>
    <mergeCell ref="Q45:T45"/>
    <mergeCell ref="M36:M45"/>
    <mergeCell ref="O36:O45"/>
    <mergeCell ref="Q36:T36"/>
    <mergeCell ref="Q37:T37"/>
    <mergeCell ref="Q38:T38"/>
    <mergeCell ref="Q39:T39"/>
    <mergeCell ref="Q40:T40"/>
    <mergeCell ref="Q41:T41"/>
    <mergeCell ref="Q42:T42"/>
    <mergeCell ref="Q43:T43"/>
    <mergeCell ref="A36:A39"/>
    <mergeCell ref="C36:C45"/>
    <mergeCell ref="E36:E45"/>
    <mergeCell ref="G36:G45"/>
    <mergeCell ref="I36:I45"/>
    <mergeCell ref="K36:K45"/>
    <mergeCell ref="A40:A44"/>
    <mergeCell ref="M30:N30"/>
    <mergeCell ref="S19:S28"/>
    <mergeCell ref="O30:P30"/>
    <mergeCell ref="Q30:T31"/>
    <mergeCell ref="A32:A35"/>
    <mergeCell ref="Q32:T32"/>
    <mergeCell ref="Q33:T33"/>
    <mergeCell ref="Q34:T34"/>
    <mergeCell ref="Q35:T35"/>
    <mergeCell ref="A30:A31"/>
    <mergeCell ref="C30:D30"/>
    <mergeCell ref="E30:F30"/>
    <mergeCell ref="G30:H30"/>
    <mergeCell ref="I30:J30"/>
    <mergeCell ref="K30:L30"/>
    <mergeCell ref="O13:P13"/>
    <mergeCell ref="Q13:R13"/>
    <mergeCell ref="K19:K28"/>
    <mergeCell ref="M19:M28"/>
    <mergeCell ref="O19:O28"/>
    <mergeCell ref="Q19:Q28"/>
    <mergeCell ref="S13:T13"/>
    <mergeCell ref="A15:A18"/>
    <mergeCell ref="A19:A22"/>
    <mergeCell ref="C19:C28"/>
    <mergeCell ref="E19:E28"/>
    <mergeCell ref="G19:G28"/>
    <mergeCell ref="I19:I28"/>
    <mergeCell ref="A13:A14"/>
    <mergeCell ref="C13:D13"/>
    <mergeCell ref="E13:F13"/>
    <mergeCell ref="G13:H13"/>
    <mergeCell ref="I13:J13"/>
    <mergeCell ref="K13:L13"/>
    <mergeCell ref="A23:A27"/>
    <mergeCell ref="A28:B28"/>
    <mergeCell ref="M13:N13"/>
    <mergeCell ref="A1:B1"/>
    <mergeCell ref="D2:P3"/>
    <mergeCell ref="T2:T3"/>
    <mergeCell ref="J5:L5"/>
    <mergeCell ref="M5:O5"/>
    <mergeCell ref="P5:Q5"/>
    <mergeCell ref="R5:T5"/>
  </mergeCells>
  <phoneticPr fontId="1"/>
  <conditionalFormatting sqref="C8">
    <cfRule type="containsBlanks" dxfId="25" priority="3" stopIfTrue="1">
      <formula>LEN(TRIM(C8))=0</formula>
    </cfRule>
  </conditionalFormatting>
  <conditionalFormatting sqref="Q32:T45">
    <cfRule type="expression" dxfId="24" priority="2" stopIfTrue="1">
      <formula>Q32=""</formula>
    </cfRule>
  </conditionalFormatting>
  <conditionalFormatting sqref="M5 R5">
    <cfRule type="expression" dxfId="23" priority="1" stopIfTrue="1">
      <formula>M5=""</formula>
    </cfRule>
  </conditionalFormatting>
  <printOptions horizontalCentered="1" verticalCentered="1"/>
  <pageMargins left="0" right="0" top="0.59055118110236227" bottom="0.19685039370078741" header="0" footer="0"/>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AH45"/>
  <sheetViews>
    <sheetView view="pageBreakPreview" zoomScale="55" zoomScaleNormal="25" zoomScaleSheetLayoutView="55" workbookViewId="0">
      <selection activeCell="U1" sqref="U1"/>
    </sheetView>
  </sheetViews>
  <sheetFormatPr defaultColWidth="5.375" defaultRowHeight="15" customHeight="1"/>
  <cols>
    <col min="1" max="1" width="8.375" style="186" customWidth="1"/>
    <col min="2" max="2" width="24.625" style="186" customWidth="1"/>
    <col min="3" max="14" width="12.375" style="186" customWidth="1"/>
    <col min="15" max="16" width="13.625" style="186" customWidth="1"/>
    <col min="17" max="20" width="13.75" style="186" customWidth="1"/>
    <col min="21" max="33" width="5.375" style="186" customWidth="1"/>
    <col min="34" max="34" width="6.375" style="186" customWidth="1"/>
    <col min="35" max="256" width="5.375" style="186"/>
    <col min="257" max="257" width="8.375" style="186" customWidth="1"/>
    <col min="258" max="258" width="24.625" style="186" customWidth="1"/>
    <col min="259" max="270" width="12.375" style="186" customWidth="1"/>
    <col min="271" max="272" width="13.625" style="186" customWidth="1"/>
    <col min="273" max="276" width="13.75" style="186" customWidth="1"/>
    <col min="277" max="289" width="5.375" style="186" customWidth="1"/>
    <col min="290" max="290" width="6.375" style="186" customWidth="1"/>
    <col min="291" max="512" width="5.375" style="186"/>
    <col min="513" max="513" width="8.375" style="186" customWidth="1"/>
    <col min="514" max="514" width="24.625" style="186" customWidth="1"/>
    <col min="515" max="526" width="12.375" style="186" customWidth="1"/>
    <col min="527" max="528" width="13.625" style="186" customWidth="1"/>
    <col min="529" max="532" width="13.75" style="186" customWidth="1"/>
    <col min="533" max="545" width="5.375" style="186" customWidth="1"/>
    <col min="546" max="546" width="6.375" style="186" customWidth="1"/>
    <col min="547" max="768" width="5.375" style="186"/>
    <col min="769" max="769" width="8.375" style="186" customWidth="1"/>
    <col min="770" max="770" width="24.625" style="186" customWidth="1"/>
    <col min="771" max="782" width="12.375" style="186" customWidth="1"/>
    <col min="783" max="784" width="13.625" style="186" customWidth="1"/>
    <col min="785" max="788" width="13.75" style="186" customWidth="1"/>
    <col min="789" max="801" width="5.375" style="186" customWidth="1"/>
    <col min="802" max="802" width="6.375" style="186" customWidth="1"/>
    <col min="803" max="1024" width="5.375" style="186"/>
    <col min="1025" max="1025" width="8.375" style="186" customWidth="1"/>
    <col min="1026" max="1026" width="24.625" style="186" customWidth="1"/>
    <col min="1027" max="1038" width="12.375" style="186" customWidth="1"/>
    <col min="1039" max="1040" width="13.625" style="186" customWidth="1"/>
    <col min="1041" max="1044" width="13.75" style="186" customWidth="1"/>
    <col min="1045" max="1057" width="5.375" style="186" customWidth="1"/>
    <col min="1058" max="1058" width="6.375" style="186" customWidth="1"/>
    <col min="1059" max="1280" width="5.375" style="186"/>
    <col min="1281" max="1281" width="8.375" style="186" customWidth="1"/>
    <col min="1282" max="1282" width="24.625" style="186" customWidth="1"/>
    <col min="1283" max="1294" width="12.375" style="186" customWidth="1"/>
    <col min="1295" max="1296" width="13.625" style="186" customWidth="1"/>
    <col min="1297" max="1300" width="13.75" style="186" customWidth="1"/>
    <col min="1301" max="1313" width="5.375" style="186" customWidth="1"/>
    <col min="1314" max="1314" width="6.375" style="186" customWidth="1"/>
    <col min="1315" max="1536" width="5.375" style="186"/>
    <col min="1537" max="1537" width="8.375" style="186" customWidth="1"/>
    <col min="1538" max="1538" width="24.625" style="186" customWidth="1"/>
    <col min="1539" max="1550" width="12.375" style="186" customWidth="1"/>
    <col min="1551" max="1552" width="13.625" style="186" customWidth="1"/>
    <col min="1553" max="1556" width="13.75" style="186" customWidth="1"/>
    <col min="1557" max="1569" width="5.375" style="186" customWidth="1"/>
    <col min="1570" max="1570" width="6.375" style="186" customWidth="1"/>
    <col min="1571" max="1792" width="5.375" style="186"/>
    <col min="1793" max="1793" width="8.375" style="186" customWidth="1"/>
    <col min="1794" max="1794" width="24.625" style="186" customWidth="1"/>
    <col min="1795" max="1806" width="12.375" style="186" customWidth="1"/>
    <col min="1807" max="1808" width="13.625" style="186" customWidth="1"/>
    <col min="1809" max="1812" width="13.75" style="186" customWidth="1"/>
    <col min="1813" max="1825" width="5.375" style="186" customWidth="1"/>
    <col min="1826" max="1826" width="6.375" style="186" customWidth="1"/>
    <col min="1827" max="2048" width="5.375" style="186"/>
    <col min="2049" max="2049" width="8.375" style="186" customWidth="1"/>
    <col min="2050" max="2050" width="24.625" style="186" customWidth="1"/>
    <col min="2051" max="2062" width="12.375" style="186" customWidth="1"/>
    <col min="2063" max="2064" width="13.625" style="186" customWidth="1"/>
    <col min="2065" max="2068" width="13.75" style="186" customWidth="1"/>
    <col min="2069" max="2081" width="5.375" style="186" customWidth="1"/>
    <col min="2082" max="2082" width="6.375" style="186" customWidth="1"/>
    <col min="2083" max="2304" width="5.375" style="186"/>
    <col min="2305" max="2305" width="8.375" style="186" customWidth="1"/>
    <col min="2306" max="2306" width="24.625" style="186" customWidth="1"/>
    <col min="2307" max="2318" width="12.375" style="186" customWidth="1"/>
    <col min="2319" max="2320" width="13.625" style="186" customWidth="1"/>
    <col min="2321" max="2324" width="13.75" style="186" customWidth="1"/>
    <col min="2325" max="2337" width="5.375" style="186" customWidth="1"/>
    <col min="2338" max="2338" width="6.375" style="186" customWidth="1"/>
    <col min="2339" max="2560" width="5.375" style="186"/>
    <col min="2561" max="2561" width="8.375" style="186" customWidth="1"/>
    <col min="2562" max="2562" width="24.625" style="186" customWidth="1"/>
    <col min="2563" max="2574" width="12.375" style="186" customWidth="1"/>
    <col min="2575" max="2576" width="13.625" style="186" customWidth="1"/>
    <col min="2577" max="2580" width="13.75" style="186" customWidth="1"/>
    <col min="2581" max="2593" width="5.375" style="186" customWidth="1"/>
    <col min="2594" max="2594" width="6.375" style="186" customWidth="1"/>
    <col min="2595" max="2816" width="5.375" style="186"/>
    <col min="2817" max="2817" width="8.375" style="186" customWidth="1"/>
    <col min="2818" max="2818" width="24.625" style="186" customWidth="1"/>
    <col min="2819" max="2830" width="12.375" style="186" customWidth="1"/>
    <col min="2831" max="2832" width="13.625" style="186" customWidth="1"/>
    <col min="2833" max="2836" width="13.75" style="186" customWidth="1"/>
    <col min="2837" max="2849" width="5.375" style="186" customWidth="1"/>
    <col min="2850" max="2850" width="6.375" style="186" customWidth="1"/>
    <col min="2851" max="3072" width="5.375" style="186"/>
    <col min="3073" max="3073" width="8.375" style="186" customWidth="1"/>
    <col min="3074" max="3074" width="24.625" style="186" customWidth="1"/>
    <col min="3075" max="3086" width="12.375" style="186" customWidth="1"/>
    <col min="3087" max="3088" width="13.625" style="186" customWidth="1"/>
    <col min="3089" max="3092" width="13.75" style="186" customWidth="1"/>
    <col min="3093" max="3105" width="5.375" style="186" customWidth="1"/>
    <col min="3106" max="3106" width="6.375" style="186" customWidth="1"/>
    <col min="3107" max="3328" width="5.375" style="186"/>
    <col min="3329" max="3329" width="8.375" style="186" customWidth="1"/>
    <col min="3330" max="3330" width="24.625" style="186" customWidth="1"/>
    <col min="3331" max="3342" width="12.375" style="186" customWidth="1"/>
    <col min="3343" max="3344" width="13.625" style="186" customWidth="1"/>
    <col min="3345" max="3348" width="13.75" style="186" customWidth="1"/>
    <col min="3349" max="3361" width="5.375" style="186" customWidth="1"/>
    <col min="3362" max="3362" width="6.375" style="186" customWidth="1"/>
    <col min="3363" max="3584" width="5.375" style="186"/>
    <col min="3585" max="3585" width="8.375" style="186" customWidth="1"/>
    <col min="3586" max="3586" width="24.625" style="186" customWidth="1"/>
    <col min="3587" max="3598" width="12.375" style="186" customWidth="1"/>
    <col min="3599" max="3600" width="13.625" style="186" customWidth="1"/>
    <col min="3601" max="3604" width="13.75" style="186" customWidth="1"/>
    <col min="3605" max="3617" width="5.375" style="186" customWidth="1"/>
    <col min="3618" max="3618" width="6.375" style="186" customWidth="1"/>
    <col min="3619" max="3840" width="5.375" style="186"/>
    <col min="3841" max="3841" width="8.375" style="186" customWidth="1"/>
    <col min="3842" max="3842" width="24.625" style="186" customWidth="1"/>
    <col min="3843" max="3854" width="12.375" style="186" customWidth="1"/>
    <col min="3855" max="3856" width="13.625" style="186" customWidth="1"/>
    <col min="3857" max="3860" width="13.75" style="186" customWidth="1"/>
    <col min="3861" max="3873" width="5.375" style="186" customWidth="1"/>
    <col min="3874" max="3874" width="6.375" style="186" customWidth="1"/>
    <col min="3875" max="4096" width="5.375" style="186"/>
    <col min="4097" max="4097" width="8.375" style="186" customWidth="1"/>
    <col min="4098" max="4098" width="24.625" style="186" customWidth="1"/>
    <col min="4099" max="4110" width="12.375" style="186" customWidth="1"/>
    <col min="4111" max="4112" width="13.625" style="186" customWidth="1"/>
    <col min="4113" max="4116" width="13.75" style="186" customWidth="1"/>
    <col min="4117" max="4129" width="5.375" style="186" customWidth="1"/>
    <col min="4130" max="4130" width="6.375" style="186" customWidth="1"/>
    <col min="4131" max="4352" width="5.375" style="186"/>
    <col min="4353" max="4353" width="8.375" style="186" customWidth="1"/>
    <col min="4354" max="4354" width="24.625" style="186" customWidth="1"/>
    <col min="4355" max="4366" width="12.375" style="186" customWidth="1"/>
    <col min="4367" max="4368" width="13.625" style="186" customWidth="1"/>
    <col min="4369" max="4372" width="13.75" style="186" customWidth="1"/>
    <col min="4373" max="4385" width="5.375" style="186" customWidth="1"/>
    <col min="4386" max="4386" width="6.375" style="186" customWidth="1"/>
    <col min="4387" max="4608" width="5.375" style="186"/>
    <col min="4609" max="4609" width="8.375" style="186" customWidth="1"/>
    <col min="4610" max="4610" width="24.625" style="186" customWidth="1"/>
    <col min="4611" max="4622" width="12.375" style="186" customWidth="1"/>
    <col min="4623" max="4624" width="13.625" style="186" customWidth="1"/>
    <col min="4625" max="4628" width="13.75" style="186" customWidth="1"/>
    <col min="4629" max="4641" width="5.375" style="186" customWidth="1"/>
    <col min="4642" max="4642" width="6.375" style="186" customWidth="1"/>
    <col min="4643" max="4864" width="5.375" style="186"/>
    <col min="4865" max="4865" width="8.375" style="186" customWidth="1"/>
    <col min="4866" max="4866" width="24.625" style="186" customWidth="1"/>
    <col min="4867" max="4878" width="12.375" style="186" customWidth="1"/>
    <col min="4879" max="4880" width="13.625" style="186" customWidth="1"/>
    <col min="4881" max="4884" width="13.75" style="186" customWidth="1"/>
    <col min="4885" max="4897" width="5.375" style="186" customWidth="1"/>
    <col min="4898" max="4898" width="6.375" style="186" customWidth="1"/>
    <col min="4899" max="5120" width="5.375" style="186"/>
    <col min="5121" max="5121" width="8.375" style="186" customWidth="1"/>
    <col min="5122" max="5122" width="24.625" style="186" customWidth="1"/>
    <col min="5123" max="5134" width="12.375" style="186" customWidth="1"/>
    <col min="5135" max="5136" width="13.625" style="186" customWidth="1"/>
    <col min="5137" max="5140" width="13.75" style="186" customWidth="1"/>
    <col min="5141" max="5153" width="5.375" style="186" customWidth="1"/>
    <col min="5154" max="5154" width="6.375" style="186" customWidth="1"/>
    <col min="5155" max="5376" width="5.375" style="186"/>
    <col min="5377" max="5377" width="8.375" style="186" customWidth="1"/>
    <col min="5378" max="5378" width="24.625" style="186" customWidth="1"/>
    <col min="5379" max="5390" width="12.375" style="186" customWidth="1"/>
    <col min="5391" max="5392" width="13.625" style="186" customWidth="1"/>
    <col min="5393" max="5396" width="13.75" style="186" customWidth="1"/>
    <col min="5397" max="5409" width="5.375" style="186" customWidth="1"/>
    <col min="5410" max="5410" width="6.375" style="186" customWidth="1"/>
    <col min="5411" max="5632" width="5.375" style="186"/>
    <col min="5633" max="5633" width="8.375" style="186" customWidth="1"/>
    <col min="5634" max="5634" width="24.625" style="186" customWidth="1"/>
    <col min="5635" max="5646" width="12.375" style="186" customWidth="1"/>
    <col min="5647" max="5648" width="13.625" style="186" customWidth="1"/>
    <col min="5649" max="5652" width="13.75" style="186" customWidth="1"/>
    <col min="5653" max="5665" width="5.375" style="186" customWidth="1"/>
    <col min="5666" max="5666" width="6.375" style="186" customWidth="1"/>
    <col min="5667" max="5888" width="5.375" style="186"/>
    <col min="5889" max="5889" width="8.375" style="186" customWidth="1"/>
    <col min="5890" max="5890" width="24.625" style="186" customWidth="1"/>
    <col min="5891" max="5902" width="12.375" style="186" customWidth="1"/>
    <col min="5903" max="5904" width="13.625" style="186" customWidth="1"/>
    <col min="5905" max="5908" width="13.75" style="186" customWidth="1"/>
    <col min="5909" max="5921" width="5.375" style="186" customWidth="1"/>
    <col min="5922" max="5922" width="6.375" style="186" customWidth="1"/>
    <col min="5923" max="6144" width="5.375" style="186"/>
    <col min="6145" max="6145" width="8.375" style="186" customWidth="1"/>
    <col min="6146" max="6146" width="24.625" style="186" customWidth="1"/>
    <col min="6147" max="6158" width="12.375" style="186" customWidth="1"/>
    <col min="6159" max="6160" width="13.625" style="186" customWidth="1"/>
    <col min="6161" max="6164" width="13.75" style="186" customWidth="1"/>
    <col min="6165" max="6177" width="5.375" style="186" customWidth="1"/>
    <col min="6178" max="6178" width="6.375" style="186" customWidth="1"/>
    <col min="6179" max="6400" width="5.375" style="186"/>
    <col min="6401" max="6401" width="8.375" style="186" customWidth="1"/>
    <col min="6402" max="6402" width="24.625" style="186" customWidth="1"/>
    <col min="6403" max="6414" width="12.375" style="186" customWidth="1"/>
    <col min="6415" max="6416" width="13.625" style="186" customWidth="1"/>
    <col min="6417" max="6420" width="13.75" style="186" customWidth="1"/>
    <col min="6421" max="6433" width="5.375" style="186" customWidth="1"/>
    <col min="6434" max="6434" width="6.375" style="186" customWidth="1"/>
    <col min="6435" max="6656" width="5.375" style="186"/>
    <col min="6657" max="6657" width="8.375" style="186" customWidth="1"/>
    <col min="6658" max="6658" width="24.625" style="186" customWidth="1"/>
    <col min="6659" max="6670" width="12.375" style="186" customWidth="1"/>
    <col min="6671" max="6672" width="13.625" style="186" customWidth="1"/>
    <col min="6673" max="6676" width="13.75" style="186" customWidth="1"/>
    <col min="6677" max="6689" width="5.375" style="186" customWidth="1"/>
    <col min="6690" max="6690" width="6.375" style="186" customWidth="1"/>
    <col min="6691" max="6912" width="5.375" style="186"/>
    <col min="6913" max="6913" width="8.375" style="186" customWidth="1"/>
    <col min="6914" max="6914" width="24.625" style="186" customWidth="1"/>
    <col min="6915" max="6926" width="12.375" style="186" customWidth="1"/>
    <col min="6927" max="6928" width="13.625" style="186" customWidth="1"/>
    <col min="6929" max="6932" width="13.75" style="186" customWidth="1"/>
    <col min="6933" max="6945" width="5.375" style="186" customWidth="1"/>
    <col min="6946" max="6946" width="6.375" style="186" customWidth="1"/>
    <col min="6947" max="7168" width="5.375" style="186"/>
    <col min="7169" max="7169" width="8.375" style="186" customWidth="1"/>
    <col min="7170" max="7170" width="24.625" style="186" customWidth="1"/>
    <col min="7171" max="7182" width="12.375" style="186" customWidth="1"/>
    <col min="7183" max="7184" width="13.625" style="186" customWidth="1"/>
    <col min="7185" max="7188" width="13.75" style="186" customWidth="1"/>
    <col min="7189" max="7201" width="5.375" style="186" customWidth="1"/>
    <col min="7202" max="7202" width="6.375" style="186" customWidth="1"/>
    <col min="7203" max="7424" width="5.375" style="186"/>
    <col min="7425" max="7425" width="8.375" style="186" customWidth="1"/>
    <col min="7426" max="7426" width="24.625" style="186" customWidth="1"/>
    <col min="7427" max="7438" width="12.375" style="186" customWidth="1"/>
    <col min="7439" max="7440" width="13.625" style="186" customWidth="1"/>
    <col min="7441" max="7444" width="13.75" style="186" customWidth="1"/>
    <col min="7445" max="7457" width="5.375" style="186" customWidth="1"/>
    <col min="7458" max="7458" width="6.375" style="186" customWidth="1"/>
    <col min="7459" max="7680" width="5.375" style="186"/>
    <col min="7681" max="7681" width="8.375" style="186" customWidth="1"/>
    <col min="7682" max="7682" width="24.625" style="186" customWidth="1"/>
    <col min="7683" max="7694" width="12.375" style="186" customWidth="1"/>
    <col min="7695" max="7696" width="13.625" style="186" customWidth="1"/>
    <col min="7697" max="7700" width="13.75" style="186" customWidth="1"/>
    <col min="7701" max="7713" width="5.375" style="186" customWidth="1"/>
    <col min="7714" max="7714" width="6.375" style="186" customWidth="1"/>
    <col min="7715" max="7936" width="5.375" style="186"/>
    <col min="7937" max="7937" width="8.375" style="186" customWidth="1"/>
    <col min="7938" max="7938" width="24.625" style="186" customWidth="1"/>
    <col min="7939" max="7950" width="12.375" style="186" customWidth="1"/>
    <col min="7951" max="7952" width="13.625" style="186" customWidth="1"/>
    <col min="7953" max="7956" width="13.75" style="186" customWidth="1"/>
    <col min="7957" max="7969" width="5.375" style="186" customWidth="1"/>
    <col min="7970" max="7970" width="6.375" style="186" customWidth="1"/>
    <col min="7971" max="8192" width="5.375" style="186"/>
    <col min="8193" max="8193" width="8.375" style="186" customWidth="1"/>
    <col min="8194" max="8194" width="24.625" style="186" customWidth="1"/>
    <col min="8195" max="8206" width="12.375" style="186" customWidth="1"/>
    <col min="8207" max="8208" width="13.625" style="186" customWidth="1"/>
    <col min="8209" max="8212" width="13.75" style="186" customWidth="1"/>
    <col min="8213" max="8225" width="5.375" style="186" customWidth="1"/>
    <col min="8226" max="8226" width="6.375" style="186" customWidth="1"/>
    <col min="8227" max="8448" width="5.375" style="186"/>
    <col min="8449" max="8449" width="8.375" style="186" customWidth="1"/>
    <col min="8450" max="8450" width="24.625" style="186" customWidth="1"/>
    <col min="8451" max="8462" width="12.375" style="186" customWidth="1"/>
    <col min="8463" max="8464" width="13.625" style="186" customWidth="1"/>
    <col min="8465" max="8468" width="13.75" style="186" customWidth="1"/>
    <col min="8469" max="8481" width="5.375" style="186" customWidth="1"/>
    <col min="8482" max="8482" width="6.375" style="186" customWidth="1"/>
    <col min="8483" max="8704" width="5.375" style="186"/>
    <col min="8705" max="8705" width="8.375" style="186" customWidth="1"/>
    <col min="8706" max="8706" width="24.625" style="186" customWidth="1"/>
    <col min="8707" max="8718" width="12.375" style="186" customWidth="1"/>
    <col min="8719" max="8720" width="13.625" style="186" customWidth="1"/>
    <col min="8721" max="8724" width="13.75" style="186" customWidth="1"/>
    <col min="8725" max="8737" width="5.375" style="186" customWidth="1"/>
    <col min="8738" max="8738" width="6.375" style="186" customWidth="1"/>
    <col min="8739" max="8960" width="5.375" style="186"/>
    <col min="8961" max="8961" width="8.375" style="186" customWidth="1"/>
    <col min="8962" max="8962" width="24.625" style="186" customWidth="1"/>
    <col min="8963" max="8974" width="12.375" style="186" customWidth="1"/>
    <col min="8975" max="8976" width="13.625" style="186" customWidth="1"/>
    <col min="8977" max="8980" width="13.75" style="186" customWidth="1"/>
    <col min="8981" max="8993" width="5.375" style="186" customWidth="1"/>
    <col min="8994" max="8994" width="6.375" style="186" customWidth="1"/>
    <col min="8995" max="9216" width="5.375" style="186"/>
    <col min="9217" max="9217" width="8.375" style="186" customWidth="1"/>
    <col min="9218" max="9218" width="24.625" style="186" customWidth="1"/>
    <col min="9219" max="9230" width="12.375" style="186" customWidth="1"/>
    <col min="9231" max="9232" width="13.625" style="186" customWidth="1"/>
    <col min="9233" max="9236" width="13.75" style="186" customWidth="1"/>
    <col min="9237" max="9249" width="5.375" style="186" customWidth="1"/>
    <col min="9250" max="9250" width="6.375" style="186" customWidth="1"/>
    <col min="9251" max="9472" width="5.375" style="186"/>
    <col min="9473" max="9473" width="8.375" style="186" customWidth="1"/>
    <col min="9474" max="9474" width="24.625" style="186" customWidth="1"/>
    <col min="9475" max="9486" width="12.375" style="186" customWidth="1"/>
    <col min="9487" max="9488" width="13.625" style="186" customWidth="1"/>
    <col min="9489" max="9492" width="13.75" style="186" customWidth="1"/>
    <col min="9493" max="9505" width="5.375" style="186" customWidth="1"/>
    <col min="9506" max="9506" width="6.375" style="186" customWidth="1"/>
    <col min="9507" max="9728" width="5.375" style="186"/>
    <col min="9729" max="9729" width="8.375" style="186" customWidth="1"/>
    <col min="9730" max="9730" width="24.625" style="186" customWidth="1"/>
    <col min="9731" max="9742" width="12.375" style="186" customWidth="1"/>
    <col min="9743" max="9744" width="13.625" style="186" customWidth="1"/>
    <col min="9745" max="9748" width="13.75" style="186" customWidth="1"/>
    <col min="9749" max="9761" width="5.375" style="186" customWidth="1"/>
    <col min="9762" max="9762" width="6.375" style="186" customWidth="1"/>
    <col min="9763" max="9984" width="5.375" style="186"/>
    <col min="9985" max="9985" width="8.375" style="186" customWidth="1"/>
    <col min="9986" max="9986" width="24.625" style="186" customWidth="1"/>
    <col min="9987" max="9998" width="12.375" style="186" customWidth="1"/>
    <col min="9999" max="10000" width="13.625" style="186" customWidth="1"/>
    <col min="10001" max="10004" width="13.75" style="186" customWidth="1"/>
    <col min="10005" max="10017" width="5.375" style="186" customWidth="1"/>
    <col min="10018" max="10018" width="6.375" style="186" customWidth="1"/>
    <col min="10019" max="10240" width="5.375" style="186"/>
    <col min="10241" max="10241" width="8.375" style="186" customWidth="1"/>
    <col min="10242" max="10242" width="24.625" style="186" customWidth="1"/>
    <col min="10243" max="10254" width="12.375" style="186" customWidth="1"/>
    <col min="10255" max="10256" width="13.625" style="186" customWidth="1"/>
    <col min="10257" max="10260" width="13.75" style="186" customWidth="1"/>
    <col min="10261" max="10273" width="5.375" style="186" customWidth="1"/>
    <col min="10274" max="10274" width="6.375" style="186" customWidth="1"/>
    <col min="10275" max="10496" width="5.375" style="186"/>
    <col min="10497" max="10497" width="8.375" style="186" customWidth="1"/>
    <col min="10498" max="10498" width="24.625" style="186" customWidth="1"/>
    <col min="10499" max="10510" width="12.375" style="186" customWidth="1"/>
    <col min="10511" max="10512" width="13.625" style="186" customWidth="1"/>
    <col min="10513" max="10516" width="13.75" style="186" customWidth="1"/>
    <col min="10517" max="10529" width="5.375" style="186" customWidth="1"/>
    <col min="10530" max="10530" width="6.375" style="186" customWidth="1"/>
    <col min="10531" max="10752" width="5.375" style="186"/>
    <col min="10753" max="10753" width="8.375" style="186" customWidth="1"/>
    <col min="10754" max="10754" width="24.625" style="186" customWidth="1"/>
    <col min="10755" max="10766" width="12.375" style="186" customWidth="1"/>
    <col min="10767" max="10768" width="13.625" style="186" customWidth="1"/>
    <col min="10769" max="10772" width="13.75" style="186" customWidth="1"/>
    <col min="10773" max="10785" width="5.375" style="186" customWidth="1"/>
    <col min="10786" max="10786" width="6.375" style="186" customWidth="1"/>
    <col min="10787" max="11008" width="5.375" style="186"/>
    <col min="11009" max="11009" width="8.375" style="186" customWidth="1"/>
    <col min="11010" max="11010" width="24.625" style="186" customWidth="1"/>
    <col min="11011" max="11022" width="12.375" style="186" customWidth="1"/>
    <col min="11023" max="11024" width="13.625" style="186" customWidth="1"/>
    <col min="11025" max="11028" width="13.75" style="186" customWidth="1"/>
    <col min="11029" max="11041" width="5.375" style="186" customWidth="1"/>
    <col min="11042" max="11042" width="6.375" style="186" customWidth="1"/>
    <col min="11043" max="11264" width="5.375" style="186"/>
    <col min="11265" max="11265" width="8.375" style="186" customWidth="1"/>
    <col min="11266" max="11266" width="24.625" style="186" customWidth="1"/>
    <col min="11267" max="11278" width="12.375" style="186" customWidth="1"/>
    <col min="11279" max="11280" width="13.625" style="186" customWidth="1"/>
    <col min="11281" max="11284" width="13.75" style="186" customWidth="1"/>
    <col min="11285" max="11297" width="5.375" style="186" customWidth="1"/>
    <col min="11298" max="11298" width="6.375" style="186" customWidth="1"/>
    <col min="11299" max="11520" width="5.375" style="186"/>
    <col min="11521" max="11521" width="8.375" style="186" customWidth="1"/>
    <col min="11522" max="11522" width="24.625" style="186" customWidth="1"/>
    <col min="11523" max="11534" width="12.375" style="186" customWidth="1"/>
    <col min="11535" max="11536" width="13.625" style="186" customWidth="1"/>
    <col min="11537" max="11540" width="13.75" style="186" customWidth="1"/>
    <col min="11541" max="11553" width="5.375" style="186" customWidth="1"/>
    <col min="11554" max="11554" width="6.375" style="186" customWidth="1"/>
    <col min="11555" max="11776" width="5.375" style="186"/>
    <col min="11777" max="11777" width="8.375" style="186" customWidth="1"/>
    <col min="11778" max="11778" width="24.625" style="186" customWidth="1"/>
    <col min="11779" max="11790" width="12.375" style="186" customWidth="1"/>
    <col min="11791" max="11792" width="13.625" style="186" customWidth="1"/>
    <col min="11793" max="11796" width="13.75" style="186" customWidth="1"/>
    <col min="11797" max="11809" width="5.375" style="186" customWidth="1"/>
    <col min="11810" max="11810" width="6.375" style="186" customWidth="1"/>
    <col min="11811" max="12032" width="5.375" style="186"/>
    <col min="12033" max="12033" width="8.375" style="186" customWidth="1"/>
    <col min="12034" max="12034" width="24.625" style="186" customWidth="1"/>
    <col min="12035" max="12046" width="12.375" style="186" customWidth="1"/>
    <col min="12047" max="12048" width="13.625" style="186" customWidth="1"/>
    <col min="12049" max="12052" width="13.75" style="186" customWidth="1"/>
    <col min="12053" max="12065" width="5.375" style="186" customWidth="1"/>
    <col min="12066" max="12066" width="6.375" style="186" customWidth="1"/>
    <col min="12067" max="12288" width="5.375" style="186"/>
    <col min="12289" max="12289" width="8.375" style="186" customWidth="1"/>
    <col min="12290" max="12290" width="24.625" style="186" customWidth="1"/>
    <col min="12291" max="12302" width="12.375" style="186" customWidth="1"/>
    <col min="12303" max="12304" width="13.625" style="186" customWidth="1"/>
    <col min="12305" max="12308" width="13.75" style="186" customWidth="1"/>
    <col min="12309" max="12321" width="5.375" style="186" customWidth="1"/>
    <col min="12322" max="12322" width="6.375" style="186" customWidth="1"/>
    <col min="12323" max="12544" width="5.375" style="186"/>
    <col min="12545" max="12545" width="8.375" style="186" customWidth="1"/>
    <col min="12546" max="12546" width="24.625" style="186" customWidth="1"/>
    <col min="12547" max="12558" width="12.375" style="186" customWidth="1"/>
    <col min="12559" max="12560" width="13.625" style="186" customWidth="1"/>
    <col min="12561" max="12564" width="13.75" style="186" customWidth="1"/>
    <col min="12565" max="12577" width="5.375" style="186" customWidth="1"/>
    <col min="12578" max="12578" width="6.375" style="186" customWidth="1"/>
    <col min="12579" max="12800" width="5.375" style="186"/>
    <col min="12801" max="12801" width="8.375" style="186" customWidth="1"/>
    <col min="12802" max="12802" width="24.625" style="186" customWidth="1"/>
    <col min="12803" max="12814" width="12.375" style="186" customWidth="1"/>
    <col min="12815" max="12816" width="13.625" style="186" customWidth="1"/>
    <col min="12817" max="12820" width="13.75" style="186" customWidth="1"/>
    <col min="12821" max="12833" width="5.375" style="186" customWidth="1"/>
    <col min="12834" max="12834" width="6.375" style="186" customWidth="1"/>
    <col min="12835" max="13056" width="5.375" style="186"/>
    <col min="13057" max="13057" width="8.375" style="186" customWidth="1"/>
    <col min="13058" max="13058" width="24.625" style="186" customWidth="1"/>
    <col min="13059" max="13070" width="12.375" style="186" customWidth="1"/>
    <col min="13071" max="13072" width="13.625" style="186" customWidth="1"/>
    <col min="13073" max="13076" width="13.75" style="186" customWidth="1"/>
    <col min="13077" max="13089" width="5.375" style="186" customWidth="1"/>
    <col min="13090" max="13090" width="6.375" style="186" customWidth="1"/>
    <col min="13091" max="13312" width="5.375" style="186"/>
    <col min="13313" max="13313" width="8.375" style="186" customWidth="1"/>
    <col min="13314" max="13314" width="24.625" style="186" customWidth="1"/>
    <col min="13315" max="13326" width="12.375" style="186" customWidth="1"/>
    <col min="13327" max="13328" width="13.625" style="186" customWidth="1"/>
    <col min="13329" max="13332" width="13.75" style="186" customWidth="1"/>
    <col min="13333" max="13345" width="5.375" style="186" customWidth="1"/>
    <col min="13346" max="13346" width="6.375" style="186" customWidth="1"/>
    <col min="13347" max="13568" width="5.375" style="186"/>
    <col min="13569" max="13569" width="8.375" style="186" customWidth="1"/>
    <col min="13570" max="13570" width="24.625" style="186" customWidth="1"/>
    <col min="13571" max="13582" width="12.375" style="186" customWidth="1"/>
    <col min="13583" max="13584" width="13.625" style="186" customWidth="1"/>
    <col min="13585" max="13588" width="13.75" style="186" customWidth="1"/>
    <col min="13589" max="13601" width="5.375" style="186" customWidth="1"/>
    <col min="13602" max="13602" width="6.375" style="186" customWidth="1"/>
    <col min="13603" max="13824" width="5.375" style="186"/>
    <col min="13825" max="13825" width="8.375" style="186" customWidth="1"/>
    <col min="13826" max="13826" width="24.625" style="186" customWidth="1"/>
    <col min="13827" max="13838" width="12.375" style="186" customWidth="1"/>
    <col min="13839" max="13840" width="13.625" style="186" customWidth="1"/>
    <col min="13841" max="13844" width="13.75" style="186" customWidth="1"/>
    <col min="13845" max="13857" width="5.375" style="186" customWidth="1"/>
    <col min="13858" max="13858" width="6.375" style="186" customWidth="1"/>
    <col min="13859" max="14080" width="5.375" style="186"/>
    <col min="14081" max="14081" width="8.375" style="186" customWidth="1"/>
    <col min="14082" max="14082" width="24.625" style="186" customWidth="1"/>
    <col min="14083" max="14094" width="12.375" style="186" customWidth="1"/>
    <col min="14095" max="14096" width="13.625" style="186" customWidth="1"/>
    <col min="14097" max="14100" width="13.75" style="186" customWidth="1"/>
    <col min="14101" max="14113" width="5.375" style="186" customWidth="1"/>
    <col min="14114" max="14114" width="6.375" style="186" customWidth="1"/>
    <col min="14115" max="14336" width="5.375" style="186"/>
    <col min="14337" max="14337" width="8.375" style="186" customWidth="1"/>
    <col min="14338" max="14338" width="24.625" style="186" customWidth="1"/>
    <col min="14339" max="14350" width="12.375" style="186" customWidth="1"/>
    <col min="14351" max="14352" width="13.625" style="186" customWidth="1"/>
    <col min="14353" max="14356" width="13.75" style="186" customWidth="1"/>
    <col min="14357" max="14369" width="5.375" style="186" customWidth="1"/>
    <col min="14370" max="14370" width="6.375" style="186" customWidth="1"/>
    <col min="14371" max="14592" width="5.375" style="186"/>
    <col min="14593" max="14593" width="8.375" style="186" customWidth="1"/>
    <col min="14594" max="14594" width="24.625" style="186" customWidth="1"/>
    <col min="14595" max="14606" width="12.375" style="186" customWidth="1"/>
    <col min="14607" max="14608" width="13.625" style="186" customWidth="1"/>
    <col min="14609" max="14612" width="13.75" style="186" customWidth="1"/>
    <col min="14613" max="14625" width="5.375" style="186" customWidth="1"/>
    <col min="14626" max="14626" width="6.375" style="186" customWidth="1"/>
    <col min="14627" max="14848" width="5.375" style="186"/>
    <col min="14849" max="14849" width="8.375" style="186" customWidth="1"/>
    <col min="14850" max="14850" width="24.625" style="186" customWidth="1"/>
    <col min="14851" max="14862" width="12.375" style="186" customWidth="1"/>
    <col min="14863" max="14864" width="13.625" style="186" customWidth="1"/>
    <col min="14865" max="14868" width="13.75" style="186" customWidth="1"/>
    <col min="14869" max="14881" width="5.375" style="186" customWidth="1"/>
    <col min="14882" max="14882" width="6.375" style="186" customWidth="1"/>
    <col min="14883" max="15104" width="5.375" style="186"/>
    <col min="15105" max="15105" width="8.375" style="186" customWidth="1"/>
    <col min="15106" max="15106" width="24.625" style="186" customWidth="1"/>
    <col min="15107" max="15118" width="12.375" style="186" customWidth="1"/>
    <col min="15119" max="15120" width="13.625" style="186" customWidth="1"/>
    <col min="15121" max="15124" width="13.75" style="186" customWidth="1"/>
    <col min="15125" max="15137" width="5.375" style="186" customWidth="1"/>
    <col min="15138" max="15138" width="6.375" style="186" customWidth="1"/>
    <col min="15139" max="15360" width="5.375" style="186"/>
    <col min="15361" max="15361" width="8.375" style="186" customWidth="1"/>
    <col min="15362" max="15362" width="24.625" style="186" customWidth="1"/>
    <col min="15363" max="15374" width="12.375" style="186" customWidth="1"/>
    <col min="15375" max="15376" width="13.625" style="186" customWidth="1"/>
    <col min="15377" max="15380" width="13.75" style="186" customWidth="1"/>
    <col min="15381" max="15393" width="5.375" style="186" customWidth="1"/>
    <col min="15394" max="15394" width="6.375" style="186" customWidth="1"/>
    <col min="15395" max="15616" width="5.375" style="186"/>
    <col min="15617" max="15617" width="8.375" style="186" customWidth="1"/>
    <col min="15618" max="15618" width="24.625" style="186" customWidth="1"/>
    <col min="15619" max="15630" width="12.375" style="186" customWidth="1"/>
    <col min="15631" max="15632" width="13.625" style="186" customWidth="1"/>
    <col min="15633" max="15636" width="13.75" style="186" customWidth="1"/>
    <col min="15637" max="15649" width="5.375" style="186" customWidth="1"/>
    <col min="15650" max="15650" width="6.375" style="186" customWidth="1"/>
    <col min="15651" max="15872" width="5.375" style="186"/>
    <col min="15873" max="15873" width="8.375" style="186" customWidth="1"/>
    <col min="15874" max="15874" width="24.625" style="186" customWidth="1"/>
    <col min="15875" max="15886" width="12.375" style="186" customWidth="1"/>
    <col min="15887" max="15888" width="13.625" style="186" customWidth="1"/>
    <col min="15889" max="15892" width="13.75" style="186" customWidth="1"/>
    <col min="15893" max="15905" width="5.375" style="186" customWidth="1"/>
    <col min="15906" max="15906" width="6.375" style="186" customWidth="1"/>
    <col min="15907" max="16128" width="5.375" style="186"/>
    <col min="16129" max="16129" width="8.375" style="186" customWidth="1"/>
    <col min="16130" max="16130" width="24.625" style="186" customWidth="1"/>
    <col min="16131" max="16142" width="12.375" style="186" customWidth="1"/>
    <col min="16143" max="16144" width="13.625" style="186" customWidth="1"/>
    <col min="16145" max="16148" width="13.75" style="186" customWidth="1"/>
    <col min="16149" max="16161" width="5.375" style="186" customWidth="1"/>
    <col min="16162" max="16162" width="6.375" style="186" customWidth="1"/>
    <col min="16163" max="16384" width="5.375" style="186"/>
  </cols>
  <sheetData>
    <row r="1" spans="1:33" ht="23.25" customHeight="1">
      <c r="A1" s="581" t="s">
        <v>156</v>
      </c>
      <c r="B1" s="582"/>
      <c r="C1" s="185"/>
      <c r="T1" s="187" t="s">
        <v>1</v>
      </c>
    </row>
    <row r="2" spans="1:33" ht="23.25" customHeight="1">
      <c r="A2" s="8"/>
      <c r="B2" s="188"/>
      <c r="D2" s="583" t="s">
        <v>209</v>
      </c>
      <c r="E2" s="583"/>
      <c r="F2" s="583"/>
      <c r="G2" s="583"/>
      <c r="H2" s="583"/>
      <c r="I2" s="584"/>
      <c r="J2" s="584"/>
      <c r="K2" s="584"/>
      <c r="L2" s="584"/>
      <c r="M2" s="584"/>
      <c r="N2" s="584"/>
      <c r="O2" s="584"/>
      <c r="P2" s="584"/>
      <c r="T2" s="585"/>
    </row>
    <row r="3" spans="1:33" ht="23.25" customHeight="1">
      <c r="A3" s="8"/>
      <c r="B3" s="188"/>
      <c r="D3" s="584"/>
      <c r="E3" s="584"/>
      <c r="F3" s="584"/>
      <c r="G3" s="584"/>
      <c r="H3" s="584"/>
      <c r="I3" s="584"/>
      <c r="J3" s="584"/>
      <c r="K3" s="584"/>
      <c r="L3" s="584"/>
      <c r="M3" s="584"/>
      <c r="N3" s="584"/>
      <c r="O3" s="584"/>
      <c r="P3" s="584"/>
      <c r="T3" s="586"/>
    </row>
    <row r="4" spans="1:33" ht="8.25" customHeight="1">
      <c r="I4" s="189"/>
    </row>
    <row r="5" spans="1:33" ht="23.25" customHeight="1">
      <c r="A5" s="4"/>
      <c r="B5" s="129" t="s">
        <v>195</v>
      </c>
      <c r="C5" s="193"/>
      <c r="D5" s="4"/>
      <c r="E5" s="4"/>
      <c r="F5" s="4"/>
      <c r="G5" s="8"/>
      <c r="H5" s="8"/>
      <c r="I5" s="189"/>
      <c r="J5" s="331" t="s">
        <v>2</v>
      </c>
      <c r="K5" s="331"/>
      <c r="L5" s="331"/>
      <c r="M5" s="587" t="str">
        <f>IF(【6月】月集計表!AE5&lt;&gt;"",【6月】月集計表!AE5,"")</f>
        <v/>
      </c>
      <c r="N5" s="588"/>
      <c r="O5" s="588"/>
      <c r="P5" s="581" t="s">
        <v>3</v>
      </c>
      <c r="Q5" s="582"/>
      <c r="R5" s="589" t="str">
        <f>IF(【6月】月集計表!AM5&lt;&gt;"",【6月】月集計表!AM5,"")</f>
        <v/>
      </c>
      <c r="S5" s="589"/>
      <c r="T5" s="589"/>
      <c r="AE5" s="190"/>
    </row>
    <row r="6" spans="1:33" ht="23.25" customHeight="1">
      <c r="A6" s="4"/>
      <c r="C6" s="4"/>
      <c r="D6" s="4"/>
      <c r="E6" s="4"/>
      <c r="F6" s="4"/>
      <c r="G6" s="8"/>
      <c r="H6" s="8"/>
      <c r="I6" s="189"/>
      <c r="J6" s="131"/>
      <c r="K6" s="131"/>
      <c r="L6" s="131"/>
      <c r="M6" s="190"/>
      <c r="N6" s="190"/>
      <c r="O6" s="190"/>
      <c r="P6" s="131"/>
      <c r="Q6" s="131"/>
      <c r="R6" s="190"/>
      <c r="S6" s="190"/>
      <c r="T6" s="190"/>
      <c r="AE6" s="190"/>
    </row>
    <row r="7" spans="1:33" ht="23.25" customHeight="1">
      <c r="A7" s="4"/>
      <c r="B7" s="129" t="s">
        <v>157</v>
      </c>
      <c r="C7" s="129" t="s">
        <v>128</v>
      </c>
      <c r="D7" s="129" t="s">
        <v>129</v>
      </c>
      <c r="E7" s="129" t="s">
        <v>130</v>
      </c>
      <c r="F7" s="131"/>
      <c r="G7" s="131"/>
      <c r="H7" s="131"/>
      <c r="I7" s="131"/>
      <c r="J7" s="131"/>
      <c r="K7" s="131"/>
      <c r="L7" s="131"/>
      <c r="M7" s="190"/>
      <c r="N7" s="190"/>
      <c r="O7" s="190"/>
      <c r="P7" s="131"/>
      <c r="Q7" s="131"/>
      <c r="R7" s="190"/>
      <c r="S7" s="190"/>
      <c r="T7" s="190"/>
      <c r="AE7" s="190"/>
    </row>
    <row r="8" spans="1:33" ht="23.25" customHeight="1">
      <c r="A8" s="4"/>
      <c r="B8" s="129" t="s">
        <v>159</v>
      </c>
      <c r="C8" s="98">
        <f>'【年集計表（まとめ）】'!C8</f>
        <v>0</v>
      </c>
      <c r="D8" s="193"/>
      <c r="E8" s="193"/>
      <c r="F8" s="131"/>
      <c r="G8" s="131"/>
      <c r="H8" s="131"/>
      <c r="I8" s="131"/>
      <c r="J8" s="131"/>
      <c r="AG8" s="188"/>
    </row>
    <row r="9" spans="1:33" ht="23.25" hidden="1" customHeight="1">
      <c r="A9" s="4"/>
      <c r="B9" s="131"/>
      <c r="C9" s="131"/>
      <c r="D9" s="131"/>
      <c r="E9" s="131"/>
      <c r="F9" s="131"/>
      <c r="G9" s="131"/>
      <c r="H9" s="131"/>
      <c r="I9" s="131"/>
      <c r="J9" s="131"/>
      <c r="AG9" s="188"/>
    </row>
    <row r="10" spans="1:33" ht="23.25" hidden="1" customHeight="1">
      <c r="A10" s="4"/>
      <c r="B10" s="131"/>
      <c r="C10" s="131"/>
      <c r="D10" s="131"/>
      <c r="E10" s="131"/>
      <c r="AG10" s="188"/>
    </row>
    <row r="11" spans="1:33" ht="23.25" hidden="1" customHeight="1">
      <c r="A11" s="4"/>
      <c r="B11" s="131"/>
      <c r="C11" s="131"/>
      <c r="D11" s="131"/>
      <c r="E11" s="131"/>
      <c r="F11" s="8"/>
      <c r="G11" s="4"/>
      <c r="H11" s="4"/>
      <c r="AG11" s="188"/>
    </row>
    <row r="12" spans="1:33" s="198" customFormat="1" ht="23.25" customHeight="1" thickBot="1">
      <c r="A12" s="4"/>
      <c r="B12" s="4"/>
      <c r="C12" s="4"/>
      <c r="AG12" s="199"/>
    </row>
    <row r="13" spans="1:33" ht="26.25" customHeight="1" thickBot="1">
      <c r="A13" s="567" t="s">
        <v>4</v>
      </c>
      <c r="B13" s="200" t="s">
        <v>163</v>
      </c>
      <c r="C13" s="571"/>
      <c r="D13" s="572"/>
      <c r="E13" s="571"/>
      <c r="F13" s="580"/>
      <c r="G13" s="571"/>
      <c r="H13" s="572"/>
      <c r="I13" s="569" t="s">
        <v>164</v>
      </c>
      <c r="J13" s="570"/>
      <c r="K13" s="569" t="s">
        <v>165</v>
      </c>
      <c r="L13" s="570"/>
      <c r="M13" s="569" t="s">
        <v>166</v>
      </c>
      <c r="N13" s="570"/>
      <c r="O13" s="569" t="s">
        <v>167</v>
      </c>
      <c r="P13" s="570"/>
      <c r="Q13" s="363" t="s">
        <v>168</v>
      </c>
      <c r="R13" s="363"/>
      <c r="S13" s="575" t="s">
        <v>169</v>
      </c>
      <c r="T13" s="575"/>
    </row>
    <row r="14" spans="1:33" ht="26.25" customHeight="1" thickBot="1">
      <c r="A14" s="568"/>
      <c r="B14" s="200" t="s">
        <v>55</v>
      </c>
      <c r="C14" s="201"/>
      <c r="D14" s="201"/>
      <c r="E14" s="201"/>
      <c r="F14" s="202"/>
      <c r="G14" s="201"/>
      <c r="H14" s="201"/>
      <c r="I14" s="200" t="s">
        <v>37</v>
      </c>
      <c r="J14" s="200" t="s">
        <v>170</v>
      </c>
      <c r="K14" s="200" t="s">
        <v>37</v>
      </c>
      <c r="L14" s="200" t="s">
        <v>170</v>
      </c>
      <c r="M14" s="200" t="s">
        <v>37</v>
      </c>
      <c r="N14" s="200" t="s">
        <v>170</v>
      </c>
      <c r="O14" s="200" t="s">
        <v>37</v>
      </c>
      <c r="P14" s="200" t="s">
        <v>170</v>
      </c>
      <c r="Q14" s="200" t="s">
        <v>171</v>
      </c>
      <c r="R14" s="200" t="s">
        <v>172</v>
      </c>
      <c r="S14" s="203" t="s">
        <v>171</v>
      </c>
      <c r="T14" s="203" t="s">
        <v>172</v>
      </c>
    </row>
    <row r="15" spans="1:33" ht="26.25" customHeight="1">
      <c r="A15" s="590" t="s">
        <v>173</v>
      </c>
      <c r="B15" s="247" t="s">
        <v>174</v>
      </c>
      <c r="C15" s="204"/>
      <c r="D15" s="204"/>
      <c r="E15" s="204"/>
      <c r="F15" s="204"/>
      <c r="G15" s="204"/>
      <c r="H15" s="204"/>
      <c r="I15" s="248"/>
      <c r="J15" s="248"/>
      <c r="K15" s="248"/>
      <c r="L15" s="248"/>
      <c r="M15" s="248"/>
      <c r="N15" s="248"/>
      <c r="O15" s="248"/>
      <c r="P15" s="248"/>
      <c r="Q15" s="248"/>
      <c r="R15" s="249"/>
      <c r="S15" s="250"/>
      <c r="T15" s="251"/>
    </row>
    <row r="16" spans="1:33" ht="26.25" customHeight="1">
      <c r="A16" s="591"/>
      <c r="B16" s="252" t="s">
        <v>175</v>
      </c>
      <c r="C16" s="208"/>
      <c r="D16" s="208"/>
      <c r="E16" s="208"/>
      <c r="F16" s="208"/>
      <c r="G16" s="208"/>
      <c r="H16" s="208"/>
      <c r="I16" s="253"/>
      <c r="J16" s="253"/>
      <c r="K16" s="253"/>
      <c r="L16" s="253"/>
      <c r="M16" s="253"/>
      <c r="N16" s="253"/>
      <c r="O16" s="253"/>
      <c r="P16" s="253"/>
      <c r="Q16" s="253"/>
      <c r="R16" s="254"/>
      <c r="S16" s="255"/>
      <c r="T16" s="256"/>
    </row>
    <row r="17" spans="1:34" ht="26.25" customHeight="1">
      <c r="A17" s="591"/>
      <c r="B17" s="252" t="s">
        <v>176</v>
      </c>
      <c r="C17" s="208"/>
      <c r="D17" s="208"/>
      <c r="E17" s="208"/>
      <c r="F17" s="208"/>
      <c r="G17" s="208"/>
      <c r="H17" s="208"/>
      <c r="I17" s="253"/>
      <c r="J17" s="253"/>
      <c r="K17" s="253"/>
      <c r="L17" s="253"/>
      <c r="M17" s="253"/>
      <c r="N17" s="253"/>
      <c r="O17" s="253"/>
      <c r="P17" s="253"/>
      <c r="Q17" s="253"/>
      <c r="R17" s="254"/>
      <c r="S17" s="255"/>
      <c r="T17" s="256"/>
    </row>
    <row r="18" spans="1:34" ht="26.25" customHeight="1" thickBot="1">
      <c r="A18" s="592"/>
      <c r="B18" s="257" t="s">
        <v>177</v>
      </c>
      <c r="C18" s="213"/>
      <c r="D18" s="214"/>
      <c r="E18" s="213"/>
      <c r="F18" s="214"/>
      <c r="G18" s="214"/>
      <c r="H18" s="214"/>
      <c r="I18" s="258"/>
      <c r="J18" s="259"/>
      <c r="K18" s="258"/>
      <c r="L18" s="259"/>
      <c r="M18" s="258"/>
      <c r="N18" s="259"/>
      <c r="O18" s="258"/>
      <c r="P18" s="259"/>
      <c r="Q18" s="259"/>
      <c r="R18" s="260"/>
      <c r="S18" s="261"/>
      <c r="T18" s="219"/>
    </row>
    <row r="19" spans="1:34" ht="26.25" customHeight="1" thickBot="1">
      <c r="A19" s="549" t="s">
        <v>178</v>
      </c>
      <c r="B19" s="220" t="s">
        <v>179</v>
      </c>
      <c r="C19" s="551"/>
      <c r="D19" s="221"/>
      <c r="E19" s="551"/>
      <c r="F19" s="222"/>
      <c r="G19" s="551"/>
      <c r="H19" s="221"/>
      <c r="I19" s="545"/>
      <c r="J19" s="143">
        <f>【6月】月集計表!$AW$59</f>
        <v>0</v>
      </c>
      <c r="K19" s="545"/>
      <c r="L19" s="143">
        <f>【7月】月集計表!$AW$59</f>
        <v>0</v>
      </c>
      <c r="M19" s="545"/>
      <c r="N19" s="143">
        <f>【8月】月集計表!$AW$59</f>
        <v>0</v>
      </c>
      <c r="O19" s="545"/>
      <c r="P19" s="143">
        <f>【9月】月集計表!$AW$59</f>
        <v>0</v>
      </c>
      <c r="Q19" s="546"/>
      <c r="R19" s="143">
        <f>SUM(J19,L19,N19,P19)</f>
        <v>0</v>
      </c>
      <c r="S19" s="555"/>
      <c r="T19" s="223">
        <f>R19</f>
        <v>0</v>
      </c>
    </row>
    <row r="20" spans="1:34" ht="26.25" customHeight="1" thickBot="1">
      <c r="A20" s="549"/>
      <c r="B20" s="224" t="s">
        <v>180</v>
      </c>
      <c r="C20" s="551"/>
      <c r="D20" s="208"/>
      <c r="E20" s="551"/>
      <c r="F20" s="225"/>
      <c r="G20" s="551"/>
      <c r="H20" s="208"/>
      <c r="I20" s="545"/>
      <c r="J20" s="134">
        <f>ROUNDDOWN(J19*0.06,0)</f>
        <v>0</v>
      </c>
      <c r="K20" s="545"/>
      <c r="L20" s="134">
        <f>ROUNDDOWN(L19*0.06,0)</f>
        <v>0</v>
      </c>
      <c r="M20" s="545"/>
      <c r="N20" s="134">
        <f>ROUNDDOWN(N19*0.06,0)</f>
        <v>0</v>
      </c>
      <c r="O20" s="545"/>
      <c r="P20" s="134">
        <f>ROUNDDOWN(P19*0.06,0)</f>
        <v>0</v>
      </c>
      <c r="Q20" s="574"/>
      <c r="R20" s="134">
        <f t="shared" ref="R20:R28" si="0">SUM(J20,L20,N20,P20)</f>
        <v>0</v>
      </c>
      <c r="S20" s="556"/>
      <c r="T20" s="226">
        <f>R20</f>
        <v>0</v>
      </c>
    </row>
    <row r="21" spans="1:34" ht="26.25" customHeight="1" thickBot="1">
      <c r="A21" s="549"/>
      <c r="B21" s="262" t="s">
        <v>125</v>
      </c>
      <c r="C21" s="551"/>
      <c r="D21" s="208"/>
      <c r="E21" s="551"/>
      <c r="F21" s="225"/>
      <c r="G21" s="551"/>
      <c r="H21" s="208"/>
      <c r="I21" s="545"/>
      <c r="J21" s="253"/>
      <c r="K21" s="545"/>
      <c r="L21" s="253"/>
      <c r="M21" s="545"/>
      <c r="N21" s="253"/>
      <c r="O21" s="545"/>
      <c r="P21" s="253"/>
      <c r="Q21" s="574"/>
      <c r="R21" s="253"/>
      <c r="S21" s="556"/>
      <c r="T21" s="263"/>
    </row>
    <row r="22" spans="1:34" ht="26.25" customHeight="1" thickBot="1">
      <c r="A22" s="550"/>
      <c r="B22" s="224" t="s">
        <v>181</v>
      </c>
      <c r="C22" s="551"/>
      <c r="D22" s="208"/>
      <c r="E22" s="551"/>
      <c r="F22" s="225"/>
      <c r="G22" s="551"/>
      <c r="H22" s="208"/>
      <c r="I22" s="545"/>
      <c r="J22" s="134">
        <f>【6月】月集計表!$BA$59</f>
        <v>0</v>
      </c>
      <c r="K22" s="545"/>
      <c r="L22" s="134">
        <f>【7月】月集計表!$BA$59</f>
        <v>0</v>
      </c>
      <c r="M22" s="545"/>
      <c r="N22" s="134">
        <f>【8月】月集計表!$BA$59</f>
        <v>0</v>
      </c>
      <c r="O22" s="545"/>
      <c r="P22" s="134">
        <f>【9月】月集計表!$BA$59</f>
        <v>0</v>
      </c>
      <c r="Q22" s="574"/>
      <c r="R22" s="134">
        <f t="shared" si="0"/>
        <v>0</v>
      </c>
      <c r="S22" s="556"/>
      <c r="T22" s="226">
        <f>R22</f>
        <v>0</v>
      </c>
    </row>
    <row r="23" spans="1:34" ht="26.25" customHeight="1" thickBot="1">
      <c r="A23" s="593" t="s">
        <v>182</v>
      </c>
      <c r="B23" s="264" t="s">
        <v>183</v>
      </c>
      <c r="C23" s="551"/>
      <c r="D23" s="208"/>
      <c r="E23" s="551"/>
      <c r="F23" s="225"/>
      <c r="G23" s="551"/>
      <c r="H23" s="208"/>
      <c r="I23" s="545"/>
      <c r="J23" s="208"/>
      <c r="K23" s="545"/>
      <c r="L23" s="208"/>
      <c r="M23" s="545"/>
      <c r="N23" s="208"/>
      <c r="O23" s="545"/>
      <c r="P23" s="208"/>
      <c r="Q23" s="574"/>
      <c r="R23" s="208"/>
      <c r="S23" s="556"/>
      <c r="T23" s="263"/>
    </row>
    <row r="24" spans="1:34" ht="26.25" customHeight="1" thickBot="1">
      <c r="A24" s="594"/>
      <c r="B24" s="229" t="s">
        <v>184</v>
      </c>
      <c r="C24" s="551"/>
      <c r="D24" s="208"/>
      <c r="E24" s="551"/>
      <c r="F24" s="225"/>
      <c r="G24" s="551"/>
      <c r="H24" s="208"/>
      <c r="I24" s="545"/>
      <c r="J24" s="134">
        <f>【6月】月集計表!$BB$59</f>
        <v>0</v>
      </c>
      <c r="K24" s="545"/>
      <c r="L24" s="134">
        <f>【7月】月集計表!$BB$59</f>
        <v>0</v>
      </c>
      <c r="M24" s="545"/>
      <c r="N24" s="134">
        <f>【8月】月集計表!$BB$59</f>
        <v>0</v>
      </c>
      <c r="O24" s="545"/>
      <c r="P24" s="134">
        <f>【9月】月集計表!$BB$59</f>
        <v>0</v>
      </c>
      <c r="Q24" s="574"/>
      <c r="R24" s="134">
        <f t="shared" si="0"/>
        <v>0</v>
      </c>
      <c r="S24" s="556"/>
      <c r="T24" s="226">
        <f>IF(R24&gt;40000*SUM($C$8:$C$9),40000*SUM($C$8:$C$9),R24)</f>
        <v>0</v>
      </c>
    </row>
    <row r="25" spans="1:34" ht="26.25" customHeight="1" thickBot="1">
      <c r="A25" s="594"/>
      <c r="B25" s="264" t="s">
        <v>129</v>
      </c>
      <c r="C25" s="551"/>
      <c r="D25" s="208"/>
      <c r="E25" s="551"/>
      <c r="F25" s="225"/>
      <c r="G25" s="551"/>
      <c r="H25" s="208"/>
      <c r="I25" s="545"/>
      <c r="J25" s="253"/>
      <c r="K25" s="545"/>
      <c r="L25" s="253"/>
      <c r="M25" s="545"/>
      <c r="N25" s="253"/>
      <c r="O25" s="545"/>
      <c r="P25" s="253"/>
      <c r="Q25" s="574"/>
      <c r="R25" s="253"/>
      <c r="S25" s="556"/>
      <c r="T25" s="263"/>
    </row>
    <row r="26" spans="1:34" ht="26.25" customHeight="1" thickBot="1">
      <c r="A26" s="594"/>
      <c r="B26" s="264" t="s">
        <v>185</v>
      </c>
      <c r="C26" s="551"/>
      <c r="D26" s="208"/>
      <c r="E26" s="551"/>
      <c r="F26" s="225"/>
      <c r="G26" s="551"/>
      <c r="H26" s="208"/>
      <c r="I26" s="545"/>
      <c r="J26" s="253"/>
      <c r="K26" s="545"/>
      <c r="L26" s="253"/>
      <c r="M26" s="545"/>
      <c r="N26" s="253"/>
      <c r="O26" s="545"/>
      <c r="P26" s="253"/>
      <c r="Q26" s="574"/>
      <c r="R26" s="253"/>
      <c r="S26" s="556"/>
      <c r="T26" s="263"/>
    </row>
    <row r="27" spans="1:34" ht="26.25" customHeight="1" thickBot="1">
      <c r="A27" s="595"/>
      <c r="B27" s="264" t="s">
        <v>186</v>
      </c>
      <c r="C27" s="551"/>
      <c r="D27" s="208"/>
      <c r="E27" s="551"/>
      <c r="F27" s="225"/>
      <c r="G27" s="551"/>
      <c r="H27" s="208"/>
      <c r="I27" s="545"/>
      <c r="J27" s="253"/>
      <c r="K27" s="545"/>
      <c r="L27" s="253"/>
      <c r="M27" s="545"/>
      <c r="N27" s="253"/>
      <c r="O27" s="545"/>
      <c r="P27" s="253"/>
      <c r="Q27" s="574"/>
      <c r="R27" s="253"/>
      <c r="S27" s="556"/>
      <c r="T27" s="263"/>
    </row>
    <row r="28" spans="1:34" ht="26.25" customHeight="1" thickBot="1">
      <c r="A28" s="363" t="s">
        <v>187</v>
      </c>
      <c r="B28" s="363"/>
      <c r="C28" s="552"/>
      <c r="D28" s="208"/>
      <c r="E28" s="552"/>
      <c r="F28" s="225"/>
      <c r="G28" s="552"/>
      <c r="H28" s="208"/>
      <c r="I28" s="546"/>
      <c r="J28" s="134">
        <f>SUM(J18:J27)</f>
        <v>0</v>
      </c>
      <c r="K28" s="546"/>
      <c r="L28" s="134">
        <f>SUM(L18:L27)</f>
        <v>0</v>
      </c>
      <c r="M28" s="546"/>
      <c r="N28" s="134">
        <f>SUM(N18:N27)</f>
        <v>0</v>
      </c>
      <c r="O28" s="546"/>
      <c r="P28" s="134">
        <f>SUM(P18:P27)</f>
        <v>0</v>
      </c>
      <c r="Q28" s="574"/>
      <c r="R28" s="134">
        <f t="shared" si="0"/>
        <v>0</v>
      </c>
      <c r="S28" s="556"/>
      <c r="T28" s="230">
        <f>SUM(T18:T27)</f>
        <v>0</v>
      </c>
    </row>
    <row r="29" spans="1:34" s="199" customFormat="1" ht="26.25" customHeight="1" thickBot="1">
      <c r="A29" s="231"/>
      <c r="B29" s="231"/>
      <c r="C29" s="198"/>
      <c r="D29" s="232"/>
      <c r="E29" s="198"/>
      <c r="F29" s="232"/>
      <c r="G29" s="198"/>
      <c r="H29" s="232"/>
      <c r="I29" s="198"/>
      <c r="J29" s="232"/>
      <c r="K29" s="232"/>
      <c r="L29" s="232"/>
      <c r="M29" s="232"/>
      <c r="N29" s="232"/>
      <c r="O29" s="232"/>
      <c r="P29" s="232"/>
      <c r="Q29" s="232"/>
      <c r="R29" s="233"/>
      <c r="S29" s="232"/>
      <c r="T29" s="232"/>
      <c r="U29" s="232"/>
      <c r="V29" s="232"/>
      <c r="W29" s="232"/>
      <c r="X29" s="232"/>
      <c r="Y29" s="232"/>
      <c r="Z29" s="232"/>
      <c r="AA29" s="232"/>
      <c r="AB29" s="232"/>
      <c r="AC29" s="232"/>
      <c r="AD29" s="232"/>
      <c r="AE29" s="232"/>
      <c r="AF29" s="232"/>
      <c r="AG29" s="232"/>
      <c r="AH29" s="232"/>
    </row>
    <row r="30" spans="1:34" ht="26.25" customHeight="1" thickBot="1">
      <c r="A30" s="567" t="s">
        <v>4</v>
      </c>
      <c r="B30" s="200" t="s">
        <v>163</v>
      </c>
      <c r="C30" s="569" t="s">
        <v>188</v>
      </c>
      <c r="D30" s="570"/>
      <c r="E30" s="569" t="s">
        <v>189</v>
      </c>
      <c r="F30" s="570"/>
      <c r="G30" s="569" t="s">
        <v>190</v>
      </c>
      <c r="H30" s="570"/>
      <c r="I30" s="569" t="s">
        <v>191</v>
      </c>
      <c r="J30" s="570"/>
      <c r="K30" s="596"/>
      <c r="L30" s="597"/>
      <c r="M30" s="363" t="s">
        <v>192</v>
      </c>
      <c r="N30" s="554"/>
      <c r="O30" s="557" t="s">
        <v>193</v>
      </c>
      <c r="P30" s="557"/>
      <c r="Q30" s="558" t="s">
        <v>194</v>
      </c>
      <c r="R30" s="559"/>
      <c r="S30" s="559"/>
      <c r="T30" s="560"/>
    </row>
    <row r="31" spans="1:34" ht="26.25" customHeight="1" thickBot="1">
      <c r="A31" s="568"/>
      <c r="B31" s="200" t="s">
        <v>55</v>
      </c>
      <c r="C31" s="200" t="s">
        <v>37</v>
      </c>
      <c r="D31" s="200" t="s">
        <v>170</v>
      </c>
      <c r="E31" s="200" t="s">
        <v>37</v>
      </c>
      <c r="F31" s="200" t="s">
        <v>170</v>
      </c>
      <c r="G31" s="200" t="s">
        <v>37</v>
      </c>
      <c r="H31" s="200" t="s">
        <v>170</v>
      </c>
      <c r="I31" s="200" t="s">
        <v>37</v>
      </c>
      <c r="J31" s="200" t="s">
        <v>170</v>
      </c>
      <c r="K31" s="265"/>
      <c r="L31" s="265"/>
      <c r="M31" s="200" t="s">
        <v>171</v>
      </c>
      <c r="N31" s="234" t="s">
        <v>172</v>
      </c>
      <c r="O31" s="235" t="s">
        <v>171</v>
      </c>
      <c r="P31" s="235" t="s">
        <v>172</v>
      </c>
      <c r="Q31" s="561"/>
      <c r="R31" s="562"/>
      <c r="S31" s="562"/>
      <c r="T31" s="563"/>
    </row>
    <row r="32" spans="1:34" ht="26.25" customHeight="1">
      <c r="A32" s="590" t="s">
        <v>173</v>
      </c>
      <c r="B32" s="247" t="s">
        <v>174</v>
      </c>
      <c r="C32" s="204"/>
      <c r="D32" s="204"/>
      <c r="E32" s="204"/>
      <c r="F32" s="204"/>
      <c r="G32" s="204"/>
      <c r="H32" s="204"/>
      <c r="I32" s="204"/>
      <c r="J32" s="204"/>
      <c r="K32" s="248"/>
      <c r="L32" s="248"/>
      <c r="M32" s="204"/>
      <c r="N32" s="266"/>
      <c r="O32" s="267"/>
      <c r="P32" s="268"/>
      <c r="Q32" s="542"/>
      <c r="R32" s="543"/>
      <c r="S32" s="543"/>
      <c r="T32" s="544"/>
    </row>
    <row r="33" spans="1:20" ht="26.25" customHeight="1">
      <c r="A33" s="591"/>
      <c r="B33" s="252" t="s">
        <v>175</v>
      </c>
      <c r="C33" s="208"/>
      <c r="D33" s="208"/>
      <c r="E33" s="208"/>
      <c r="F33" s="208"/>
      <c r="G33" s="208"/>
      <c r="H33" s="208"/>
      <c r="I33" s="208"/>
      <c r="J33" s="208"/>
      <c r="K33" s="253"/>
      <c r="L33" s="253"/>
      <c r="M33" s="208"/>
      <c r="N33" s="225"/>
      <c r="O33" s="269"/>
      <c r="P33" s="270"/>
      <c r="Q33" s="542"/>
      <c r="R33" s="543"/>
      <c r="S33" s="543"/>
      <c r="T33" s="544"/>
    </row>
    <row r="34" spans="1:20" ht="26.25" customHeight="1">
      <c r="A34" s="591"/>
      <c r="B34" s="252" t="s">
        <v>176</v>
      </c>
      <c r="C34" s="208"/>
      <c r="D34" s="208"/>
      <c r="E34" s="208"/>
      <c r="F34" s="208"/>
      <c r="G34" s="208"/>
      <c r="H34" s="208"/>
      <c r="I34" s="208"/>
      <c r="J34" s="208"/>
      <c r="K34" s="253"/>
      <c r="L34" s="253"/>
      <c r="M34" s="208"/>
      <c r="N34" s="225"/>
      <c r="O34" s="269"/>
      <c r="P34" s="270"/>
      <c r="Q34" s="542"/>
      <c r="R34" s="543"/>
      <c r="S34" s="543"/>
      <c r="T34" s="544"/>
    </row>
    <row r="35" spans="1:20" ht="26.25" customHeight="1" thickBot="1">
      <c r="A35" s="592"/>
      <c r="B35" s="257" t="s">
        <v>177</v>
      </c>
      <c r="C35" s="213"/>
      <c r="D35" s="214"/>
      <c r="E35" s="213"/>
      <c r="F35" s="214"/>
      <c r="G35" s="213"/>
      <c r="H35" s="214"/>
      <c r="I35" s="213"/>
      <c r="J35" s="214"/>
      <c r="K35" s="258"/>
      <c r="L35" s="259"/>
      <c r="M35" s="213"/>
      <c r="N35" s="213"/>
      <c r="O35" s="271"/>
      <c r="P35" s="242"/>
      <c r="Q35" s="542"/>
      <c r="R35" s="543"/>
      <c r="S35" s="543"/>
      <c r="T35" s="544"/>
    </row>
    <row r="36" spans="1:20" ht="26.25" customHeight="1" thickBot="1">
      <c r="A36" s="549" t="s">
        <v>178</v>
      </c>
      <c r="B36" s="220" t="s">
        <v>179</v>
      </c>
      <c r="C36" s="545"/>
      <c r="D36" s="143">
        <f>【10月】月集計表!$AW$59</f>
        <v>0</v>
      </c>
      <c r="E36" s="545"/>
      <c r="F36" s="143">
        <f>【11月】月集計表!$AW$59</f>
        <v>0</v>
      </c>
      <c r="G36" s="545"/>
      <c r="H36" s="143">
        <f>【12月】月集計表!$AW$59</f>
        <v>0</v>
      </c>
      <c r="I36" s="545"/>
      <c r="J36" s="143">
        <f>【1月】月集計表!$AW$59</f>
        <v>0</v>
      </c>
      <c r="K36" s="598"/>
      <c r="L36" s="272"/>
      <c r="M36" s="545"/>
      <c r="N36" s="243">
        <f>SUM(D36,F36,H36,J36)</f>
        <v>0</v>
      </c>
      <c r="O36" s="547"/>
      <c r="P36" s="244">
        <f>N36+R19</f>
        <v>0</v>
      </c>
      <c r="Q36" s="542"/>
      <c r="R36" s="543"/>
      <c r="S36" s="543"/>
      <c r="T36" s="544"/>
    </row>
    <row r="37" spans="1:20" ht="26.25" customHeight="1" thickBot="1">
      <c r="A37" s="549"/>
      <c r="B37" s="224" t="s">
        <v>180</v>
      </c>
      <c r="C37" s="545"/>
      <c r="D37" s="134">
        <f>ROUNDDOWN(D36*0.06,0)</f>
        <v>0</v>
      </c>
      <c r="E37" s="545"/>
      <c r="F37" s="134">
        <f>ROUNDDOWN(F36*0.06,0)</f>
        <v>0</v>
      </c>
      <c r="G37" s="545"/>
      <c r="H37" s="134">
        <f>ROUNDDOWN(H36*0.06,0)</f>
        <v>0</v>
      </c>
      <c r="I37" s="545"/>
      <c r="J37" s="134">
        <f>ROUNDDOWN(J36*0.06,0)</f>
        <v>0</v>
      </c>
      <c r="K37" s="598"/>
      <c r="L37" s="253"/>
      <c r="M37" s="545"/>
      <c r="N37" s="209">
        <f t="shared" ref="N37:N45" si="1">SUM(D37,F37,H37,J37)</f>
        <v>0</v>
      </c>
      <c r="O37" s="548"/>
      <c r="P37" s="245">
        <f>N37+R20</f>
        <v>0</v>
      </c>
      <c r="Q37" s="542"/>
      <c r="R37" s="543"/>
      <c r="S37" s="543"/>
      <c r="T37" s="544"/>
    </row>
    <row r="38" spans="1:20" ht="26.25" customHeight="1" thickBot="1">
      <c r="A38" s="549"/>
      <c r="B38" s="262" t="s">
        <v>125</v>
      </c>
      <c r="C38" s="545"/>
      <c r="D38" s="253"/>
      <c r="E38" s="545"/>
      <c r="F38" s="253"/>
      <c r="G38" s="545"/>
      <c r="H38" s="253"/>
      <c r="I38" s="545"/>
      <c r="J38" s="253"/>
      <c r="K38" s="598"/>
      <c r="L38" s="253"/>
      <c r="M38" s="545"/>
      <c r="N38" s="273"/>
      <c r="O38" s="548"/>
      <c r="P38" s="274"/>
      <c r="Q38" s="542"/>
      <c r="R38" s="543"/>
      <c r="S38" s="543"/>
      <c r="T38" s="544"/>
    </row>
    <row r="39" spans="1:20" ht="26.25" customHeight="1" thickBot="1">
      <c r="A39" s="550"/>
      <c r="B39" s="224" t="s">
        <v>181</v>
      </c>
      <c r="C39" s="545"/>
      <c r="D39" s="134">
        <f>【10月】月集計表!$BA$59</f>
        <v>0</v>
      </c>
      <c r="E39" s="545"/>
      <c r="F39" s="134">
        <f>【11月】月集計表!$BA$59</f>
        <v>0</v>
      </c>
      <c r="G39" s="545"/>
      <c r="H39" s="134">
        <f>【12月】月集計表!$BA$59</f>
        <v>0</v>
      </c>
      <c r="I39" s="545"/>
      <c r="J39" s="134">
        <f>【1月】月集計表!$BA$59</f>
        <v>0</v>
      </c>
      <c r="K39" s="598"/>
      <c r="L39" s="253"/>
      <c r="M39" s="545"/>
      <c r="N39" s="209">
        <f t="shared" si="1"/>
        <v>0</v>
      </c>
      <c r="O39" s="548"/>
      <c r="P39" s="245">
        <f>N39+R22</f>
        <v>0</v>
      </c>
      <c r="Q39" s="542"/>
      <c r="R39" s="543"/>
      <c r="S39" s="543"/>
      <c r="T39" s="544"/>
    </row>
    <row r="40" spans="1:20" ht="26.25" customHeight="1" thickBot="1">
      <c r="A40" s="593" t="s">
        <v>182</v>
      </c>
      <c r="B40" s="264" t="s">
        <v>183</v>
      </c>
      <c r="C40" s="545"/>
      <c r="D40" s="208"/>
      <c r="E40" s="545"/>
      <c r="F40" s="208"/>
      <c r="G40" s="545"/>
      <c r="H40" s="208"/>
      <c r="I40" s="545"/>
      <c r="J40" s="208"/>
      <c r="K40" s="598"/>
      <c r="L40" s="253"/>
      <c r="M40" s="545"/>
      <c r="N40" s="225"/>
      <c r="O40" s="548"/>
      <c r="P40" s="274"/>
      <c r="Q40" s="542"/>
      <c r="R40" s="543"/>
      <c r="S40" s="543"/>
      <c r="T40" s="544"/>
    </row>
    <row r="41" spans="1:20" ht="26.25" customHeight="1" thickBot="1">
      <c r="A41" s="594"/>
      <c r="B41" s="229" t="s">
        <v>184</v>
      </c>
      <c r="C41" s="545"/>
      <c r="D41" s="134">
        <f>【10月】月集計表!$BB$59</f>
        <v>0</v>
      </c>
      <c r="E41" s="545"/>
      <c r="F41" s="134">
        <f>【11月】月集計表!$BB$59</f>
        <v>0</v>
      </c>
      <c r="G41" s="545"/>
      <c r="H41" s="134">
        <f>【12月】月集計表!$BB$59</f>
        <v>0</v>
      </c>
      <c r="I41" s="545"/>
      <c r="J41" s="134">
        <f>【1月】月集計表!$BB$59</f>
        <v>0</v>
      </c>
      <c r="K41" s="598"/>
      <c r="L41" s="253"/>
      <c r="M41" s="545"/>
      <c r="N41" s="209">
        <f t="shared" si="1"/>
        <v>0</v>
      </c>
      <c r="O41" s="548"/>
      <c r="P41" s="245">
        <f>IF(N41+R24&gt;40000*SUM($C$8:$C$9),40000*SUM($C$8:$C$9),N41+R24)</f>
        <v>0</v>
      </c>
      <c r="Q41" s="542"/>
      <c r="R41" s="543"/>
      <c r="S41" s="543"/>
      <c r="T41" s="544"/>
    </row>
    <row r="42" spans="1:20" ht="26.25" customHeight="1" thickBot="1">
      <c r="A42" s="594"/>
      <c r="B42" s="264" t="s">
        <v>129</v>
      </c>
      <c r="C42" s="545"/>
      <c r="D42" s="253"/>
      <c r="E42" s="545"/>
      <c r="F42" s="253"/>
      <c r="G42" s="545"/>
      <c r="H42" s="253"/>
      <c r="I42" s="545"/>
      <c r="J42" s="253"/>
      <c r="K42" s="598"/>
      <c r="L42" s="253"/>
      <c r="M42" s="545"/>
      <c r="N42" s="273"/>
      <c r="O42" s="548"/>
      <c r="P42" s="274"/>
      <c r="Q42" s="542"/>
      <c r="R42" s="543"/>
      <c r="S42" s="543"/>
      <c r="T42" s="544"/>
    </row>
    <row r="43" spans="1:20" ht="26.25" customHeight="1" thickBot="1">
      <c r="A43" s="594"/>
      <c r="B43" s="264" t="s">
        <v>185</v>
      </c>
      <c r="C43" s="545"/>
      <c r="D43" s="253"/>
      <c r="E43" s="545"/>
      <c r="F43" s="253"/>
      <c r="G43" s="545"/>
      <c r="H43" s="253"/>
      <c r="I43" s="545"/>
      <c r="J43" s="253"/>
      <c r="K43" s="598"/>
      <c r="L43" s="253"/>
      <c r="M43" s="545"/>
      <c r="N43" s="273"/>
      <c r="O43" s="548"/>
      <c r="P43" s="274"/>
      <c r="Q43" s="542"/>
      <c r="R43" s="543"/>
      <c r="S43" s="543"/>
      <c r="T43" s="544"/>
    </row>
    <row r="44" spans="1:20" ht="26.25" customHeight="1" thickBot="1">
      <c r="A44" s="595"/>
      <c r="B44" s="264" t="s">
        <v>186</v>
      </c>
      <c r="C44" s="545"/>
      <c r="D44" s="253"/>
      <c r="E44" s="545"/>
      <c r="F44" s="253"/>
      <c r="G44" s="545"/>
      <c r="H44" s="253"/>
      <c r="I44" s="545"/>
      <c r="J44" s="253"/>
      <c r="K44" s="598"/>
      <c r="L44" s="253"/>
      <c r="M44" s="545"/>
      <c r="N44" s="273"/>
      <c r="O44" s="548"/>
      <c r="P44" s="274"/>
      <c r="Q44" s="542"/>
      <c r="R44" s="543"/>
      <c r="S44" s="543"/>
      <c r="T44" s="544"/>
    </row>
    <row r="45" spans="1:20" ht="26.25" customHeight="1" thickBot="1">
      <c r="A45" s="363" t="s">
        <v>187</v>
      </c>
      <c r="B45" s="363"/>
      <c r="C45" s="546"/>
      <c r="D45" s="134">
        <f>SUM(D35:D44)</f>
        <v>0</v>
      </c>
      <c r="E45" s="546"/>
      <c r="F45" s="134">
        <f>SUM(F35:F44)</f>
        <v>0</v>
      </c>
      <c r="G45" s="546"/>
      <c r="H45" s="134">
        <f>SUM(H35:H44)</f>
        <v>0</v>
      </c>
      <c r="I45" s="546"/>
      <c r="J45" s="134">
        <f>SUM(J35:J44)</f>
        <v>0</v>
      </c>
      <c r="K45" s="599"/>
      <c r="L45" s="253"/>
      <c r="M45" s="546"/>
      <c r="N45" s="209">
        <f t="shared" si="1"/>
        <v>0</v>
      </c>
      <c r="O45" s="548"/>
      <c r="P45" s="246">
        <f>SUM(P35:P44)</f>
        <v>0</v>
      </c>
      <c r="Q45" s="542"/>
      <c r="R45" s="543"/>
      <c r="S45" s="543"/>
      <c r="T45" s="544"/>
    </row>
  </sheetData>
  <sheetProtection password="FA39" sheet="1" objects="1" scenarios="1"/>
  <mergeCells count="64">
    <mergeCell ref="A1:B1"/>
    <mergeCell ref="D2:P3"/>
    <mergeCell ref="T2:T3"/>
    <mergeCell ref="J5:L5"/>
    <mergeCell ref="M5:O5"/>
    <mergeCell ref="P5:Q5"/>
    <mergeCell ref="R5:T5"/>
    <mergeCell ref="S13:T13"/>
    <mergeCell ref="A15:A18"/>
    <mergeCell ref="A19:A22"/>
    <mergeCell ref="C19:C28"/>
    <mergeCell ref="E19:E28"/>
    <mergeCell ref="G19:G28"/>
    <mergeCell ref="I19:I28"/>
    <mergeCell ref="A13:A14"/>
    <mergeCell ref="C13:D13"/>
    <mergeCell ref="E13:F13"/>
    <mergeCell ref="G13:H13"/>
    <mergeCell ref="I13:J13"/>
    <mergeCell ref="K13:L13"/>
    <mergeCell ref="A23:A27"/>
    <mergeCell ref="A28:B28"/>
    <mergeCell ref="M13:N13"/>
    <mergeCell ref="O13:P13"/>
    <mergeCell ref="Q13:R13"/>
    <mergeCell ref="K19:K28"/>
    <mergeCell ref="M19:M28"/>
    <mergeCell ref="O19:O28"/>
    <mergeCell ref="Q19:Q28"/>
    <mergeCell ref="S19:S28"/>
    <mergeCell ref="O30:P30"/>
    <mergeCell ref="Q30:T31"/>
    <mergeCell ref="A32:A35"/>
    <mergeCell ref="Q32:T32"/>
    <mergeCell ref="Q33:T33"/>
    <mergeCell ref="Q34:T34"/>
    <mergeCell ref="Q35:T35"/>
    <mergeCell ref="A30:A31"/>
    <mergeCell ref="C30:D30"/>
    <mergeCell ref="E30:F30"/>
    <mergeCell ref="G30:H30"/>
    <mergeCell ref="I30:J30"/>
    <mergeCell ref="K30:L30"/>
    <mergeCell ref="G36:G45"/>
    <mergeCell ref="I36:I45"/>
    <mergeCell ref="K36:K45"/>
    <mergeCell ref="A40:A44"/>
    <mergeCell ref="M30:N30"/>
    <mergeCell ref="Q44:T44"/>
    <mergeCell ref="A45:B45"/>
    <mergeCell ref="Q45:T45"/>
    <mergeCell ref="M36:M45"/>
    <mergeCell ref="O36:O45"/>
    <mergeCell ref="Q36:T36"/>
    <mergeCell ref="Q37:T37"/>
    <mergeCell ref="Q38:T38"/>
    <mergeCell ref="Q39:T39"/>
    <mergeCell ref="Q40:T40"/>
    <mergeCell ref="Q41:T41"/>
    <mergeCell ref="Q42:T42"/>
    <mergeCell ref="Q43:T43"/>
    <mergeCell ref="A36:A39"/>
    <mergeCell ref="C36:C45"/>
    <mergeCell ref="E36:E45"/>
  </mergeCells>
  <phoneticPr fontId="1"/>
  <conditionalFormatting sqref="C8">
    <cfRule type="containsBlanks" dxfId="22" priority="3" stopIfTrue="1">
      <formula>LEN(TRIM(C8))=0</formula>
    </cfRule>
  </conditionalFormatting>
  <conditionalFormatting sqref="Q32:T45">
    <cfRule type="expression" dxfId="21" priority="2" stopIfTrue="1">
      <formula>Q32=""</formula>
    </cfRule>
  </conditionalFormatting>
  <conditionalFormatting sqref="M5 R5">
    <cfRule type="expression" dxfId="20" priority="1" stopIfTrue="1">
      <formula>M5=""</formula>
    </cfRule>
  </conditionalFormatting>
  <printOptions horizontalCentered="1" verticalCentered="1"/>
  <pageMargins left="0" right="0" top="0.59055118110236227" bottom="0.19685039370078741" header="0" footer="0"/>
  <pageSetup paperSize="9" scale="5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AH45"/>
  <sheetViews>
    <sheetView view="pageBreakPreview" zoomScale="55" zoomScaleNormal="25" zoomScaleSheetLayoutView="55" workbookViewId="0">
      <selection activeCell="U1" sqref="U1"/>
    </sheetView>
  </sheetViews>
  <sheetFormatPr defaultColWidth="5.375" defaultRowHeight="15" customHeight="1"/>
  <cols>
    <col min="1" max="1" width="8.375" style="186" customWidth="1"/>
    <col min="2" max="2" width="24.625" style="186" customWidth="1"/>
    <col min="3" max="14" width="12.375" style="186" customWidth="1"/>
    <col min="15" max="16" width="13.625" style="186" customWidth="1"/>
    <col min="17" max="20" width="13.75" style="186" customWidth="1"/>
    <col min="21" max="33" width="5.375" style="186" customWidth="1"/>
    <col min="34" max="34" width="6.375" style="186" customWidth="1"/>
    <col min="35" max="256" width="5.375" style="186"/>
    <col min="257" max="257" width="8.375" style="186" customWidth="1"/>
    <col min="258" max="258" width="24.625" style="186" customWidth="1"/>
    <col min="259" max="270" width="12.375" style="186" customWidth="1"/>
    <col min="271" max="272" width="13.625" style="186" customWidth="1"/>
    <col min="273" max="276" width="13.75" style="186" customWidth="1"/>
    <col min="277" max="289" width="5.375" style="186" customWidth="1"/>
    <col min="290" max="290" width="6.375" style="186" customWidth="1"/>
    <col min="291" max="512" width="5.375" style="186"/>
    <col min="513" max="513" width="8.375" style="186" customWidth="1"/>
    <col min="514" max="514" width="24.625" style="186" customWidth="1"/>
    <col min="515" max="526" width="12.375" style="186" customWidth="1"/>
    <col min="527" max="528" width="13.625" style="186" customWidth="1"/>
    <col min="529" max="532" width="13.75" style="186" customWidth="1"/>
    <col min="533" max="545" width="5.375" style="186" customWidth="1"/>
    <col min="546" max="546" width="6.375" style="186" customWidth="1"/>
    <col min="547" max="768" width="5.375" style="186"/>
    <col min="769" max="769" width="8.375" style="186" customWidth="1"/>
    <col min="770" max="770" width="24.625" style="186" customWidth="1"/>
    <col min="771" max="782" width="12.375" style="186" customWidth="1"/>
    <col min="783" max="784" width="13.625" style="186" customWidth="1"/>
    <col min="785" max="788" width="13.75" style="186" customWidth="1"/>
    <col min="789" max="801" width="5.375" style="186" customWidth="1"/>
    <col min="802" max="802" width="6.375" style="186" customWidth="1"/>
    <col min="803" max="1024" width="5.375" style="186"/>
    <col min="1025" max="1025" width="8.375" style="186" customWidth="1"/>
    <col min="1026" max="1026" width="24.625" style="186" customWidth="1"/>
    <col min="1027" max="1038" width="12.375" style="186" customWidth="1"/>
    <col min="1039" max="1040" width="13.625" style="186" customWidth="1"/>
    <col min="1041" max="1044" width="13.75" style="186" customWidth="1"/>
    <col min="1045" max="1057" width="5.375" style="186" customWidth="1"/>
    <col min="1058" max="1058" width="6.375" style="186" customWidth="1"/>
    <col min="1059" max="1280" width="5.375" style="186"/>
    <col min="1281" max="1281" width="8.375" style="186" customWidth="1"/>
    <col min="1282" max="1282" width="24.625" style="186" customWidth="1"/>
    <col min="1283" max="1294" width="12.375" style="186" customWidth="1"/>
    <col min="1295" max="1296" width="13.625" style="186" customWidth="1"/>
    <col min="1297" max="1300" width="13.75" style="186" customWidth="1"/>
    <col min="1301" max="1313" width="5.375" style="186" customWidth="1"/>
    <col min="1314" max="1314" width="6.375" style="186" customWidth="1"/>
    <col min="1315" max="1536" width="5.375" style="186"/>
    <col min="1537" max="1537" width="8.375" style="186" customWidth="1"/>
    <col min="1538" max="1538" width="24.625" style="186" customWidth="1"/>
    <col min="1539" max="1550" width="12.375" style="186" customWidth="1"/>
    <col min="1551" max="1552" width="13.625" style="186" customWidth="1"/>
    <col min="1553" max="1556" width="13.75" style="186" customWidth="1"/>
    <col min="1557" max="1569" width="5.375" style="186" customWidth="1"/>
    <col min="1570" max="1570" width="6.375" style="186" customWidth="1"/>
    <col min="1571" max="1792" width="5.375" style="186"/>
    <col min="1793" max="1793" width="8.375" style="186" customWidth="1"/>
    <col min="1794" max="1794" width="24.625" style="186" customWidth="1"/>
    <col min="1795" max="1806" width="12.375" style="186" customWidth="1"/>
    <col min="1807" max="1808" width="13.625" style="186" customWidth="1"/>
    <col min="1809" max="1812" width="13.75" style="186" customWidth="1"/>
    <col min="1813" max="1825" width="5.375" style="186" customWidth="1"/>
    <col min="1826" max="1826" width="6.375" style="186" customWidth="1"/>
    <col min="1827" max="2048" width="5.375" style="186"/>
    <col min="2049" max="2049" width="8.375" style="186" customWidth="1"/>
    <col min="2050" max="2050" width="24.625" style="186" customWidth="1"/>
    <col min="2051" max="2062" width="12.375" style="186" customWidth="1"/>
    <col min="2063" max="2064" width="13.625" style="186" customWidth="1"/>
    <col min="2065" max="2068" width="13.75" style="186" customWidth="1"/>
    <col min="2069" max="2081" width="5.375" style="186" customWidth="1"/>
    <col min="2082" max="2082" width="6.375" style="186" customWidth="1"/>
    <col min="2083" max="2304" width="5.375" style="186"/>
    <col min="2305" max="2305" width="8.375" style="186" customWidth="1"/>
    <col min="2306" max="2306" width="24.625" style="186" customWidth="1"/>
    <col min="2307" max="2318" width="12.375" style="186" customWidth="1"/>
    <col min="2319" max="2320" width="13.625" style="186" customWidth="1"/>
    <col min="2321" max="2324" width="13.75" style="186" customWidth="1"/>
    <col min="2325" max="2337" width="5.375" style="186" customWidth="1"/>
    <col min="2338" max="2338" width="6.375" style="186" customWidth="1"/>
    <col min="2339" max="2560" width="5.375" style="186"/>
    <col min="2561" max="2561" width="8.375" style="186" customWidth="1"/>
    <col min="2562" max="2562" width="24.625" style="186" customWidth="1"/>
    <col min="2563" max="2574" width="12.375" style="186" customWidth="1"/>
    <col min="2575" max="2576" width="13.625" style="186" customWidth="1"/>
    <col min="2577" max="2580" width="13.75" style="186" customWidth="1"/>
    <col min="2581" max="2593" width="5.375" style="186" customWidth="1"/>
    <col min="2594" max="2594" width="6.375" style="186" customWidth="1"/>
    <col min="2595" max="2816" width="5.375" style="186"/>
    <col min="2817" max="2817" width="8.375" style="186" customWidth="1"/>
    <col min="2818" max="2818" width="24.625" style="186" customWidth="1"/>
    <col min="2819" max="2830" width="12.375" style="186" customWidth="1"/>
    <col min="2831" max="2832" width="13.625" style="186" customWidth="1"/>
    <col min="2833" max="2836" width="13.75" style="186" customWidth="1"/>
    <col min="2837" max="2849" width="5.375" style="186" customWidth="1"/>
    <col min="2850" max="2850" width="6.375" style="186" customWidth="1"/>
    <col min="2851" max="3072" width="5.375" style="186"/>
    <col min="3073" max="3073" width="8.375" style="186" customWidth="1"/>
    <col min="3074" max="3074" width="24.625" style="186" customWidth="1"/>
    <col min="3075" max="3086" width="12.375" style="186" customWidth="1"/>
    <col min="3087" max="3088" width="13.625" style="186" customWidth="1"/>
    <col min="3089" max="3092" width="13.75" style="186" customWidth="1"/>
    <col min="3093" max="3105" width="5.375" style="186" customWidth="1"/>
    <col min="3106" max="3106" width="6.375" style="186" customWidth="1"/>
    <col min="3107" max="3328" width="5.375" style="186"/>
    <col min="3329" max="3329" width="8.375" style="186" customWidth="1"/>
    <col min="3330" max="3330" width="24.625" style="186" customWidth="1"/>
    <col min="3331" max="3342" width="12.375" style="186" customWidth="1"/>
    <col min="3343" max="3344" width="13.625" style="186" customWidth="1"/>
    <col min="3345" max="3348" width="13.75" style="186" customWidth="1"/>
    <col min="3349" max="3361" width="5.375" style="186" customWidth="1"/>
    <col min="3362" max="3362" width="6.375" style="186" customWidth="1"/>
    <col min="3363" max="3584" width="5.375" style="186"/>
    <col min="3585" max="3585" width="8.375" style="186" customWidth="1"/>
    <col min="3586" max="3586" width="24.625" style="186" customWidth="1"/>
    <col min="3587" max="3598" width="12.375" style="186" customWidth="1"/>
    <col min="3599" max="3600" width="13.625" style="186" customWidth="1"/>
    <col min="3601" max="3604" width="13.75" style="186" customWidth="1"/>
    <col min="3605" max="3617" width="5.375" style="186" customWidth="1"/>
    <col min="3618" max="3618" width="6.375" style="186" customWidth="1"/>
    <col min="3619" max="3840" width="5.375" style="186"/>
    <col min="3841" max="3841" width="8.375" style="186" customWidth="1"/>
    <col min="3842" max="3842" width="24.625" style="186" customWidth="1"/>
    <col min="3843" max="3854" width="12.375" style="186" customWidth="1"/>
    <col min="3855" max="3856" width="13.625" style="186" customWidth="1"/>
    <col min="3857" max="3860" width="13.75" style="186" customWidth="1"/>
    <col min="3861" max="3873" width="5.375" style="186" customWidth="1"/>
    <col min="3874" max="3874" width="6.375" style="186" customWidth="1"/>
    <col min="3875" max="4096" width="5.375" style="186"/>
    <col min="4097" max="4097" width="8.375" style="186" customWidth="1"/>
    <col min="4098" max="4098" width="24.625" style="186" customWidth="1"/>
    <col min="4099" max="4110" width="12.375" style="186" customWidth="1"/>
    <col min="4111" max="4112" width="13.625" style="186" customWidth="1"/>
    <col min="4113" max="4116" width="13.75" style="186" customWidth="1"/>
    <col min="4117" max="4129" width="5.375" style="186" customWidth="1"/>
    <col min="4130" max="4130" width="6.375" style="186" customWidth="1"/>
    <col min="4131" max="4352" width="5.375" style="186"/>
    <col min="4353" max="4353" width="8.375" style="186" customWidth="1"/>
    <col min="4354" max="4354" width="24.625" style="186" customWidth="1"/>
    <col min="4355" max="4366" width="12.375" style="186" customWidth="1"/>
    <col min="4367" max="4368" width="13.625" style="186" customWidth="1"/>
    <col min="4369" max="4372" width="13.75" style="186" customWidth="1"/>
    <col min="4373" max="4385" width="5.375" style="186" customWidth="1"/>
    <col min="4386" max="4386" width="6.375" style="186" customWidth="1"/>
    <col min="4387" max="4608" width="5.375" style="186"/>
    <col min="4609" max="4609" width="8.375" style="186" customWidth="1"/>
    <col min="4610" max="4610" width="24.625" style="186" customWidth="1"/>
    <col min="4611" max="4622" width="12.375" style="186" customWidth="1"/>
    <col min="4623" max="4624" width="13.625" style="186" customWidth="1"/>
    <col min="4625" max="4628" width="13.75" style="186" customWidth="1"/>
    <col min="4629" max="4641" width="5.375" style="186" customWidth="1"/>
    <col min="4642" max="4642" width="6.375" style="186" customWidth="1"/>
    <col min="4643" max="4864" width="5.375" style="186"/>
    <col min="4865" max="4865" width="8.375" style="186" customWidth="1"/>
    <col min="4866" max="4866" width="24.625" style="186" customWidth="1"/>
    <col min="4867" max="4878" width="12.375" style="186" customWidth="1"/>
    <col min="4879" max="4880" width="13.625" style="186" customWidth="1"/>
    <col min="4881" max="4884" width="13.75" style="186" customWidth="1"/>
    <col min="4885" max="4897" width="5.375" style="186" customWidth="1"/>
    <col min="4898" max="4898" width="6.375" style="186" customWidth="1"/>
    <col min="4899" max="5120" width="5.375" style="186"/>
    <col min="5121" max="5121" width="8.375" style="186" customWidth="1"/>
    <col min="5122" max="5122" width="24.625" style="186" customWidth="1"/>
    <col min="5123" max="5134" width="12.375" style="186" customWidth="1"/>
    <col min="5135" max="5136" width="13.625" style="186" customWidth="1"/>
    <col min="5137" max="5140" width="13.75" style="186" customWidth="1"/>
    <col min="5141" max="5153" width="5.375" style="186" customWidth="1"/>
    <col min="5154" max="5154" width="6.375" style="186" customWidth="1"/>
    <col min="5155" max="5376" width="5.375" style="186"/>
    <col min="5377" max="5377" width="8.375" style="186" customWidth="1"/>
    <col min="5378" max="5378" width="24.625" style="186" customWidth="1"/>
    <col min="5379" max="5390" width="12.375" style="186" customWidth="1"/>
    <col min="5391" max="5392" width="13.625" style="186" customWidth="1"/>
    <col min="5393" max="5396" width="13.75" style="186" customWidth="1"/>
    <col min="5397" max="5409" width="5.375" style="186" customWidth="1"/>
    <col min="5410" max="5410" width="6.375" style="186" customWidth="1"/>
    <col min="5411" max="5632" width="5.375" style="186"/>
    <col min="5633" max="5633" width="8.375" style="186" customWidth="1"/>
    <col min="5634" max="5634" width="24.625" style="186" customWidth="1"/>
    <col min="5635" max="5646" width="12.375" style="186" customWidth="1"/>
    <col min="5647" max="5648" width="13.625" style="186" customWidth="1"/>
    <col min="5649" max="5652" width="13.75" style="186" customWidth="1"/>
    <col min="5653" max="5665" width="5.375" style="186" customWidth="1"/>
    <col min="5666" max="5666" width="6.375" style="186" customWidth="1"/>
    <col min="5667" max="5888" width="5.375" style="186"/>
    <col min="5889" max="5889" width="8.375" style="186" customWidth="1"/>
    <col min="5890" max="5890" width="24.625" style="186" customWidth="1"/>
    <col min="5891" max="5902" width="12.375" style="186" customWidth="1"/>
    <col min="5903" max="5904" width="13.625" style="186" customWidth="1"/>
    <col min="5905" max="5908" width="13.75" style="186" customWidth="1"/>
    <col min="5909" max="5921" width="5.375" style="186" customWidth="1"/>
    <col min="5922" max="5922" width="6.375" style="186" customWidth="1"/>
    <col min="5923" max="6144" width="5.375" style="186"/>
    <col min="6145" max="6145" width="8.375" style="186" customWidth="1"/>
    <col min="6146" max="6146" width="24.625" style="186" customWidth="1"/>
    <col min="6147" max="6158" width="12.375" style="186" customWidth="1"/>
    <col min="6159" max="6160" width="13.625" style="186" customWidth="1"/>
    <col min="6161" max="6164" width="13.75" style="186" customWidth="1"/>
    <col min="6165" max="6177" width="5.375" style="186" customWidth="1"/>
    <col min="6178" max="6178" width="6.375" style="186" customWidth="1"/>
    <col min="6179" max="6400" width="5.375" style="186"/>
    <col min="6401" max="6401" width="8.375" style="186" customWidth="1"/>
    <col min="6402" max="6402" width="24.625" style="186" customWidth="1"/>
    <col min="6403" max="6414" width="12.375" style="186" customWidth="1"/>
    <col min="6415" max="6416" width="13.625" style="186" customWidth="1"/>
    <col min="6417" max="6420" width="13.75" style="186" customWidth="1"/>
    <col min="6421" max="6433" width="5.375" style="186" customWidth="1"/>
    <col min="6434" max="6434" width="6.375" style="186" customWidth="1"/>
    <col min="6435" max="6656" width="5.375" style="186"/>
    <col min="6657" max="6657" width="8.375" style="186" customWidth="1"/>
    <col min="6658" max="6658" width="24.625" style="186" customWidth="1"/>
    <col min="6659" max="6670" width="12.375" style="186" customWidth="1"/>
    <col min="6671" max="6672" width="13.625" style="186" customWidth="1"/>
    <col min="6673" max="6676" width="13.75" style="186" customWidth="1"/>
    <col min="6677" max="6689" width="5.375" style="186" customWidth="1"/>
    <col min="6690" max="6690" width="6.375" style="186" customWidth="1"/>
    <col min="6691" max="6912" width="5.375" style="186"/>
    <col min="6913" max="6913" width="8.375" style="186" customWidth="1"/>
    <col min="6914" max="6914" width="24.625" style="186" customWidth="1"/>
    <col min="6915" max="6926" width="12.375" style="186" customWidth="1"/>
    <col min="6927" max="6928" width="13.625" style="186" customWidth="1"/>
    <col min="6929" max="6932" width="13.75" style="186" customWidth="1"/>
    <col min="6933" max="6945" width="5.375" style="186" customWidth="1"/>
    <col min="6946" max="6946" width="6.375" style="186" customWidth="1"/>
    <col min="6947" max="7168" width="5.375" style="186"/>
    <col min="7169" max="7169" width="8.375" style="186" customWidth="1"/>
    <col min="7170" max="7170" width="24.625" style="186" customWidth="1"/>
    <col min="7171" max="7182" width="12.375" style="186" customWidth="1"/>
    <col min="7183" max="7184" width="13.625" style="186" customWidth="1"/>
    <col min="7185" max="7188" width="13.75" style="186" customWidth="1"/>
    <col min="7189" max="7201" width="5.375" style="186" customWidth="1"/>
    <col min="7202" max="7202" width="6.375" style="186" customWidth="1"/>
    <col min="7203" max="7424" width="5.375" style="186"/>
    <col min="7425" max="7425" width="8.375" style="186" customWidth="1"/>
    <col min="7426" max="7426" width="24.625" style="186" customWidth="1"/>
    <col min="7427" max="7438" width="12.375" style="186" customWidth="1"/>
    <col min="7439" max="7440" width="13.625" style="186" customWidth="1"/>
    <col min="7441" max="7444" width="13.75" style="186" customWidth="1"/>
    <col min="7445" max="7457" width="5.375" style="186" customWidth="1"/>
    <col min="7458" max="7458" width="6.375" style="186" customWidth="1"/>
    <col min="7459" max="7680" width="5.375" style="186"/>
    <col min="7681" max="7681" width="8.375" style="186" customWidth="1"/>
    <col min="7682" max="7682" width="24.625" style="186" customWidth="1"/>
    <col min="7683" max="7694" width="12.375" style="186" customWidth="1"/>
    <col min="7695" max="7696" width="13.625" style="186" customWidth="1"/>
    <col min="7697" max="7700" width="13.75" style="186" customWidth="1"/>
    <col min="7701" max="7713" width="5.375" style="186" customWidth="1"/>
    <col min="7714" max="7714" width="6.375" style="186" customWidth="1"/>
    <col min="7715" max="7936" width="5.375" style="186"/>
    <col min="7937" max="7937" width="8.375" style="186" customWidth="1"/>
    <col min="7938" max="7938" width="24.625" style="186" customWidth="1"/>
    <col min="7939" max="7950" width="12.375" style="186" customWidth="1"/>
    <col min="7951" max="7952" width="13.625" style="186" customWidth="1"/>
    <col min="7953" max="7956" width="13.75" style="186" customWidth="1"/>
    <col min="7957" max="7969" width="5.375" style="186" customWidth="1"/>
    <col min="7970" max="7970" width="6.375" style="186" customWidth="1"/>
    <col min="7971" max="8192" width="5.375" style="186"/>
    <col min="8193" max="8193" width="8.375" style="186" customWidth="1"/>
    <col min="8194" max="8194" width="24.625" style="186" customWidth="1"/>
    <col min="8195" max="8206" width="12.375" style="186" customWidth="1"/>
    <col min="8207" max="8208" width="13.625" style="186" customWidth="1"/>
    <col min="8209" max="8212" width="13.75" style="186" customWidth="1"/>
    <col min="8213" max="8225" width="5.375" style="186" customWidth="1"/>
    <col min="8226" max="8226" width="6.375" style="186" customWidth="1"/>
    <col min="8227" max="8448" width="5.375" style="186"/>
    <col min="8449" max="8449" width="8.375" style="186" customWidth="1"/>
    <col min="8450" max="8450" width="24.625" style="186" customWidth="1"/>
    <col min="8451" max="8462" width="12.375" style="186" customWidth="1"/>
    <col min="8463" max="8464" width="13.625" style="186" customWidth="1"/>
    <col min="8465" max="8468" width="13.75" style="186" customWidth="1"/>
    <col min="8469" max="8481" width="5.375" style="186" customWidth="1"/>
    <col min="8482" max="8482" width="6.375" style="186" customWidth="1"/>
    <col min="8483" max="8704" width="5.375" style="186"/>
    <col min="8705" max="8705" width="8.375" style="186" customWidth="1"/>
    <col min="8706" max="8706" width="24.625" style="186" customWidth="1"/>
    <col min="8707" max="8718" width="12.375" style="186" customWidth="1"/>
    <col min="8719" max="8720" width="13.625" style="186" customWidth="1"/>
    <col min="8721" max="8724" width="13.75" style="186" customWidth="1"/>
    <col min="8725" max="8737" width="5.375" style="186" customWidth="1"/>
    <col min="8738" max="8738" width="6.375" style="186" customWidth="1"/>
    <col min="8739" max="8960" width="5.375" style="186"/>
    <col min="8961" max="8961" width="8.375" style="186" customWidth="1"/>
    <col min="8962" max="8962" width="24.625" style="186" customWidth="1"/>
    <col min="8963" max="8974" width="12.375" style="186" customWidth="1"/>
    <col min="8975" max="8976" width="13.625" style="186" customWidth="1"/>
    <col min="8977" max="8980" width="13.75" style="186" customWidth="1"/>
    <col min="8981" max="8993" width="5.375" style="186" customWidth="1"/>
    <col min="8994" max="8994" width="6.375" style="186" customWidth="1"/>
    <col min="8995" max="9216" width="5.375" style="186"/>
    <col min="9217" max="9217" width="8.375" style="186" customWidth="1"/>
    <col min="9218" max="9218" width="24.625" style="186" customWidth="1"/>
    <col min="9219" max="9230" width="12.375" style="186" customWidth="1"/>
    <col min="9231" max="9232" width="13.625" style="186" customWidth="1"/>
    <col min="9233" max="9236" width="13.75" style="186" customWidth="1"/>
    <col min="9237" max="9249" width="5.375" style="186" customWidth="1"/>
    <col min="9250" max="9250" width="6.375" style="186" customWidth="1"/>
    <col min="9251" max="9472" width="5.375" style="186"/>
    <col min="9473" max="9473" width="8.375" style="186" customWidth="1"/>
    <col min="9474" max="9474" width="24.625" style="186" customWidth="1"/>
    <col min="9475" max="9486" width="12.375" style="186" customWidth="1"/>
    <col min="9487" max="9488" width="13.625" style="186" customWidth="1"/>
    <col min="9489" max="9492" width="13.75" style="186" customWidth="1"/>
    <col min="9493" max="9505" width="5.375" style="186" customWidth="1"/>
    <col min="9506" max="9506" width="6.375" style="186" customWidth="1"/>
    <col min="9507" max="9728" width="5.375" style="186"/>
    <col min="9729" max="9729" width="8.375" style="186" customWidth="1"/>
    <col min="9730" max="9730" width="24.625" style="186" customWidth="1"/>
    <col min="9731" max="9742" width="12.375" style="186" customWidth="1"/>
    <col min="9743" max="9744" width="13.625" style="186" customWidth="1"/>
    <col min="9745" max="9748" width="13.75" style="186" customWidth="1"/>
    <col min="9749" max="9761" width="5.375" style="186" customWidth="1"/>
    <col min="9762" max="9762" width="6.375" style="186" customWidth="1"/>
    <col min="9763" max="9984" width="5.375" style="186"/>
    <col min="9985" max="9985" width="8.375" style="186" customWidth="1"/>
    <col min="9986" max="9986" width="24.625" style="186" customWidth="1"/>
    <col min="9987" max="9998" width="12.375" style="186" customWidth="1"/>
    <col min="9999" max="10000" width="13.625" style="186" customWidth="1"/>
    <col min="10001" max="10004" width="13.75" style="186" customWidth="1"/>
    <col min="10005" max="10017" width="5.375" style="186" customWidth="1"/>
    <col min="10018" max="10018" width="6.375" style="186" customWidth="1"/>
    <col min="10019" max="10240" width="5.375" style="186"/>
    <col min="10241" max="10241" width="8.375" style="186" customWidth="1"/>
    <col min="10242" max="10242" width="24.625" style="186" customWidth="1"/>
    <col min="10243" max="10254" width="12.375" style="186" customWidth="1"/>
    <col min="10255" max="10256" width="13.625" style="186" customWidth="1"/>
    <col min="10257" max="10260" width="13.75" style="186" customWidth="1"/>
    <col min="10261" max="10273" width="5.375" style="186" customWidth="1"/>
    <col min="10274" max="10274" width="6.375" style="186" customWidth="1"/>
    <col min="10275" max="10496" width="5.375" style="186"/>
    <col min="10497" max="10497" width="8.375" style="186" customWidth="1"/>
    <col min="10498" max="10498" width="24.625" style="186" customWidth="1"/>
    <col min="10499" max="10510" width="12.375" style="186" customWidth="1"/>
    <col min="10511" max="10512" width="13.625" style="186" customWidth="1"/>
    <col min="10513" max="10516" width="13.75" style="186" customWidth="1"/>
    <col min="10517" max="10529" width="5.375" style="186" customWidth="1"/>
    <col min="10530" max="10530" width="6.375" style="186" customWidth="1"/>
    <col min="10531" max="10752" width="5.375" style="186"/>
    <col min="10753" max="10753" width="8.375" style="186" customWidth="1"/>
    <col min="10754" max="10754" width="24.625" style="186" customWidth="1"/>
    <col min="10755" max="10766" width="12.375" style="186" customWidth="1"/>
    <col min="10767" max="10768" width="13.625" style="186" customWidth="1"/>
    <col min="10769" max="10772" width="13.75" style="186" customWidth="1"/>
    <col min="10773" max="10785" width="5.375" style="186" customWidth="1"/>
    <col min="10786" max="10786" width="6.375" style="186" customWidth="1"/>
    <col min="10787" max="11008" width="5.375" style="186"/>
    <col min="11009" max="11009" width="8.375" style="186" customWidth="1"/>
    <col min="11010" max="11010" width="24.625" style="186" customWidth="1"/>
    <col min="11011" max="11022" width="12.375" style="186" customWidth="1"/>
    <col min="11023" max="11024" width="13.625" style="186" customWidth="1"/>
    <col min="11025" max="11028" width="13.75" style="186" customWidth="1"/>
    <col min="11029" max="11041" width="5.375" style="186" customWidth="1"/>
    <col min="11042" max="11042" width="6.375" style="186" customWidth="1"/>
    <col min="11043" max="11264" width="5.375" style="186"/>
    <col min="11265" max="11265" width="8.375" style="186" customWidth="1"/>
    <col min="11266" max="11266" width="24.625" style="186" customWidth="1"/>
    <col min="11267" max="11278" width="12.375" style="186" customWidth="1"/>
    <col min="11279" max="11280" width="13.625" style="186" customWidth="1"/>
    <col min="11281" max="11284" width="13.75" style="186" customWidth="1"/>
    <col min="11285" max="11297" width="5.375" style="186" customWidth="1"/>
    <col min="11298" max="11298" width="6.375" style="186" customWidth="1"/>
    <col min="11299" max="11520" width="5.375" style="186"/>
    <col min="11521" max="11521" width="8.375" style="186" customWidth="1"/>
    <col min="11522" max="11522" width="24.625" style="186" customWidth="1"/>
    <col min="11523" max="11534" width="12.375" style="186" customWidth="1"/>
    <col min="11535" max="11536" width="13.625" style="186" customWidth="1"/>
    <col min="11537" max="11540" width="13.75" style="186" customWidth="1"/>
    <col min="11541" max="11553" width="5.375" style="186" customWidth="1"/>
    <col min="11554" max="11554" width="6.375" style="186" customWidth="1"/>
    <col min="11555" max="11776" width="5.375" style="186"/>
    <col min="11777" max="11777" width="8.375" style="186" customWidth="1"/>
    <col min="11778" max="11778" width="24.625" style="186" customWidth="1"/>
    <col min="11779" max="11790" width="12.375" style="186" customWidth="1"/>
    <col min="11791" max="11792" width="13.625" style="186" customWidth="1"/>
    <col min="11793" max="11796" width="13.75" style="186" customWidth="1"/>
    <col min="11797" max="11809" width="5.375" style="186" customWidth="1"/>
    <col min="11810" max="11810" width="6.375" style="186" customWidth="1"/>
    <col min="11811" max="12032" width="5.375" style="186"/>
    <col min="12033" max="12033" width="8.375" style="186" customWidth="1"/>
    <col min="12034" max="12034" width="24.625" style="186" customWidth="1"/>
    <col min="12035" max="12046" width="12.375" style="186" customWidth="1"/>
    <col min="12047" max="12048" width="13.625" style="186" customWidth="1"/>
    <col min="12049" max="12052" width="13.75" style="186" customWidth="1"/>
    <col min="12053" max="12065" width="5.375" style="186" customWidth="1"/>
    <col min="12066" max="12066" width="6.375" style="186" customWidth="1"/>
    <col min="12067" max="12288" width="5.375" style="186"/>
    <col min="12289" max="12289" width="8.375" style="186" customWidth="1"/>
    <col min="12290" max="12290" width="24.625" style="186" customWidth="1"/>
    <col min="12291" max="12302" width="12.375" style="186" customWidth="1"/>
    <col min="12303" max="12304" width="13.625" style="186" customWidth="1"/>
    <col min="12305" max="12308" width="13.75" style="186" customWidth="1"/>
    <col min="12309" max="12321" width="5.375" style="186" customWidth="1"/>
    <col min="12322" max="12322" width="6.375" style="186" customWidth="1"/>
    <col min="12323" max="12544" width="5.375" style="186"/>
    <col min="12545" max="12545" width="8.375" style="186" customWidth="1"/>
    <col min="12546" max="12546" width="24.625" style="186" customWidth="1"/>
    <col min="12547" max="12558" width="12.375" style="186" customWidth="1"/>
    <col min="12559" max="12560" width="13.625" style="186" customWidth="1"/>
    <col min="12561" max="12564" width="13.75" style="186" customWidth="1"/>
    <col min="12565" max="12577" width="5.375" style="186" customWidth="1"/>
    <col min="12578" max="12578" width="6.375" style="186" customWidth="1"/>
    <col min="12579" max="12800" width="5.375" style="186"/>
    <col min="12801" max="12801" width="8.375" style="186" customWidth="1"/>
    <col min="12802" max="12802" width="24.625" style="186" customWidth="1"/>
    <col min="12803" max="12814" width="12.375" style="186" customWidth="1"/>
    <col min="12815" max="12816" width="13.625" style="186" customWidth="1"/>
    <col min="12817" max="12820" width="13.75" style="186" customWidth="1"/>
    <col min="12821" max="12833" width="5.375" style="186" customWidth="1"/>
    <col min="12834" max="12834" width="6.375" style="186" customWidth="1"/>
    <col min="12835" max="13056" width="5.375" style="186"/>
    <col min="13057" max="13057" width="8.375" style="186" customWidth="1"/>
    <col min="13058" max="13058" width="24.625" style="186" customWidth="1"/>
    <col min="13059" max="13070" width="12.375" style="186" customWidth="1"/>
    <col min="13071" max="13072" width="13.625" style="186" customWidth="1"/>
    <col min="13073" max="13076" width="13.75" style="186" customWidth="1"/>
    <col min="13077" max="13089" width="5.375" style="186" customWidth="1"/>
    <col min="13090" max="13090" width="6.375" style="186" customWidth="1"/>
    <col min="13091" max="13312" width="5.375" style="186"/>
    <col min="13313" max="13313" width="8.375" style="186" customWidth="1"/>
    <col min="13314" max="13314" width="24.625" style="186" customWidth="1"/>
    <col min="13315" max="13326" width="12.375" style="186" customWidth="1"/>
    <col min="13327" max="13328" width="13.625" style="186" customWidth="1"/>
    <col min="13329" max="13332" width="13.75" style="186" customWidth="1"/>
    <col min="13333" max="13345" width="5.375" style="186" customWidth="1"/>
    <col min="13346" max="13346" width="6.375" style="186" customWidth="1"/>
    <col min="13347" max="13568" width="5.375" style="186"/>
    <col min="13569" max="13569" width="8.375" style="186" customWidth="1"/>
    <col min="13570" max="13570" width="24.625" style="186" customWidth="1"/>
    <col min="13571" max="13582" width="12.375" style="186" customWidth="1"/>
    <col min="13583" max="13584" width="13.625" style="186" customWidth="1"/>
    <col min="13585" max="13588" width="13.75" style="186" customWidth="1"/>
    <col min="13589" max="13601" width="5.375" style="186" customWidth="1"/>
    <col min="13602" max="13602" width="6.375" style="186" customWidth="1"/>
    <col min="13603" max="13824" width="5.375" style="186"/>
    <col min="13825" max="13825" width="8.375" style="186" customWidth="1"/>
    <col min="13826" max="13826" width="24.625" style="186" customWidth="1"/>
    <col min="13827" max="13838" width="12.375" style="186" customWidth="1"/>
    <col min="13839" max="13840" width="13.625" style="186" customWidth="1"/>
    <col min="13841" max="13844" width="13.75" style="186" customWidth="1"/>
    <col min="13845" max="13857" width="5.375" style="186" customWidth="1"/>
    <col min="13858" max="13858" width="6.375" style="186" customWidth="1"/>
    <col min="13859" max="14080" width="5.375" style="186"/>
    <col min="14081" max="14081" width="8.375" style="186" customWidth="1"/>
    <col min="14082" max="14082" width="24.625" style="186" customWidth="1"/>
    <col min="14083" max="14094" width="12.375" style="186" customWidth="1"/>
    <col min="14095" max="14096" width="13.625" style="186" customWidth="1"/>
    <col min="14097" max="14100" width="13.75" style="186" customWidth="1"/>
    <col min="14101" max="14113" width="5.375" style="186" customWidth="1"/>
    <col min="14114" max="14114" width="6.375" style="186" customWidth="1"/>
    <col min="14115" max="14336" width="5.375" style="186"/>
    <col min="14337" max="14337" width="8.375" style="186" customWidth="1"/>
    <col min="14338" max="14338" width="24.625" style="186" customWidth="1"/>
    <col min="14339" max="14350" width="12.375" style="186" customWidth="1"/>
    <col min="14351" max="14352" width="13.625" style="186" customWidth="1"/>
    <col min="14353" max="14356" width="13.75" style="186" customWidth="1"/>
    <col min="14357" max="14369" width="5.375" style="186" customWidth="1"/>
    <col min="14370" max="14370" width="6.375" style="186" customWidth="1"/>
    <col min="14371" max="14592" width="5.375" style="186"/>
    <col min="14593" max="14593" width="8.375" style="186" customWidth="1"/>
    <col min="14594" max="14594" width="24.625" style="186" customWidth="1"/>
    <col min="14595" max="14606" width="12.375" style="186" customWidth="1"/>
    <col min="14607" max="14608" width="13.625" style="186" customWidth="1"/>
    <col min="14609" max="14612" width="13.75" style="186" customWidth="1"/>
    <col min="14613" max="14625" width="5.375" style="186" customWidth="1"/>
    <col min="14626" max="14626" width="6.375" style="186" customWidth="1"/>
    <col min="14627" max="14848" width="5.375" style="186"/>
    <col min="14849" max="14849" width="8.375" style="186" customWidth="1"/>
    <col min="14850" max="14850" width="24.625" style="186" customWidth="1"/>
    <col min="14851" max="14862" width="12.375" style="186" customWidth="1"/>
    <col min="14863" max="14864" width="13.625" style="186" customWidth="1"/>
    <col min="14865" max="14868" width="13.75" style="186" customWidth="1"/>
    <col min="14869" max="14881" width="5.375" style="186" customWidth="1"/>
    <col min="14882" max="14882" width="6.375" style="186" customWidth="1"/>
    <col min="14883" max="15104" width="5.375" style="186"/>
    <col min="15105" max="15105" width="8.375" style="186" customWidth="1"/>
    <col min="15106" max="15106" width="24.625" style="186" customWidth="1"/>
    <col min="15107" max="15118" width="12.375" style="186" customWidth="1"/>
    <col min="15119" max="15120" width="13.625" style="186" customWidth="1"/>
    <col min="15121" max="15124" width="13.75" style="186" customWidth="1"/>
    <col min="15125" max="15137" width="5.375" style="186" customWidth="1"/>
    <col min="15138" max="15138" width="6.375" style="186" customWidth="1"/>
    <col min="15139" max="15360" width="5.375" style="186"/>
    <col min="15361" max="15361" width="8.375" style="186" customWidth="1"/>
    <col min="15362" max="15362" width="24.625" style="186" customWidth="1"/>
    <col min="15363" max="15374" width="12.375" style="186" customWidth="1"/>
    <col min="15375" max="15376" width="13.625" style="186" customWidth="1"/>
    <col min="15377" max="15380" width="13.75" style="186" customWidth="1"/>
    <col min="15381" max="15393" width="5.375" style="186" customWidth="1"/>
    <col min="15394" max="15394" width="6.375" style="186" customWidth="1"/>
    <col min="15395" max="15616" width="5.375" style="186"/>
    <col min="15617" max="15617" width="8.375" style="186" customWidth="1"/>
    <col min="15618" max="15618" width="24.625" style="186" customWidth="1"/>
    <col min="15619" max="15630" width="12.375" style="186" customWidth="1"/>
    <col min="15631" max="15632" width="13.625" style="186" customWidth="1"/>
    <col min="15633" max="15636" width="13.75" style="186" customWidth="1"/>
    <col min="15637" max="15649" width="5.375" style="186" customWidth="1"/>
    <col min="15650" max="15650" width="6.375" style="186" customWidth="1"/>
    <col min="15651" max="15872" width="5.375" style="186"/>
    <col min="15873" max="15873" width="8.375" style="186" customWidth="1"/>
    <col min="15874" max="15874" width="24.625" style="186" customWidth="1"/>
    <col min="15875" max="15886" width="12.375" style="186" customWidth="1"/>
    <col min="15887" max="15888" width="13.625" style="186" customWidth="1"/>
    <col min="15889" max="15892" width="13.75" style="186" customWidth="1"/>
    <col min="15893" max="15905" width="5.375" style="186" customWidth="1"/>
    <col min="15906" max="15906" width="6.375" style="186" customWidth="1"/>
    <col min="15907" max="16128" width="5.375" style="186"/>
    <col min="16129" max="16129" width="8.375" style="186" customWidth="1"/>
    <col min="16130" max="16130" width="24.625" style="186" customWidth="1"/>
    <col min="16131" max="16142" width="12.375" style="186" customWidth="1"/>
    <col min="16143" max="16144" width="13.625" style="186" customWidth="1"/>
    <col min="16145" max="16148" width="13.75" style="186" customWidth="1"/>
    <col min="16149" max="16161" width="5.375" style="186" customWidth="1"/>
    <col min="16162" max="16162" width="6.375" style="186" customWidth="1"/>
    <col min="16163" max="16384" width="5.375" style="186"/>
  </cols>
  <sheetData>
    <row r="1" spans="1:33" ht="23.25" customHeight="1">
      <c r="A1" s="581" t="s">
        <v>156</v>
      </c>
      <c r="B1" s="582"/>
      <c r="C1" s="185"/>
      <c r="T1" s="187" t="s">
        <v>1</v>
      </c>
    </row>
    <row r="2" spans="1:33" ht="23.25" customHeight="1">
      <c r="A2" s="8"/>
      <c r="B2" s="188"/>
      <c r="D2" s="583" t="s">
        <v>208</v>
      </c>
      <c r="E2" s="583"/>
      <c r="F2" s="583"/>
      <c r="G2" s="583"/>
      <c r="H2" s="583"/>
      <c r="I2" s="584"/>
      <c r="J2" s="584"/>
      <c r="K2" s="584"/>
      <c r="L2" s="584"/>
      <c r="M2" s="584"/>
      <c r="N2" s="584"/>
      <c r="O2" s="584"/>
      <c r="P2" s="584"/>
      <c r="T2" s="585"/>
    </row>
    <row r="3" spans="1:33" ht="23.25" customHeight="1">
      <c r="A3" s="8"/>
      <c r="B3" s="188"/>
      <c r="D3" s="584"/>
      <c r="E3" s="584"/>
      <c r="F3" s="584"/>
      <c r="G3" s="584"/>
      <c r="H3" s="584"/>
      <c r="I3" s="584"/>
      <c r="J3" s="584"/>
      <c r="K3" s="584"/>
      <c r="L3" s="584"/>
      <c r="M3" s="584"/>
      <c r="N3" s="584"/>
      <c r="O3" s="584"/>
      <c r="P3" s="584"/>
      <c r="T3" s="586"/>
    </row>
    <row r="4" spans="1:33" ht="8.25" customHeight="1">
      <c r="I4" s="189"/>
    </row>
    <row r="5" spans="1:33" ht="23.25" customHeight="1">
      <c r="A5" s="4"/>
      <c r="B5" s="129" t="s">
        <v>195</v>
      </c>
      <c r="C5" s="98">
        <f>'【年集計表（まとめ）】'!F9</f>
        <v>0</v>
      </c>
      <c r="D5" s="4"/>
      <c r="E5" s="4"/>
      <c r="F5" s="4"/>
      <c r="G5" s="8"/>
      <c r="H5" s="8"/>
      <c r="I5" s="189"/>
      <c r="J5" s="331" t="s">
        <v>2</v>
      </c>
      <c r="K5" s="331"/>
      <c r="L5" s="331"/>
      <c r="M5" s="587" t="str">
        <f>IF(【6月】月集計表!AE5&lt;&gt;"",【6月】月集計表!AE5,"")</f>
        <v/>
      </c>
      <c r="N5" s="588"/>
      <c r="O5" s="588"/>
      <c r="P5" s="581" t="s">
        <v>3</v>
      </c>
      <c r="Q5" s="582"/>
      <c r="R5" s="589" t="str">
        <f>IF(【6月】月集計表!AM5&lt;&gt;"",【6月】月集計表!AM5,"")</f>
        <v/>
      </c>
      <c r="S5" s="589"/>
      <c r="T5" s="589"/>
      <c r="AE5" s="190"/>
    </row>
    <row r="6" spans="1:33" ht="23.25" customHeight="1">
      <c r="A6" s="4"/>
      <c r="C6" s="4"/>
      <c r="D6" s="4"/>
      <c r="E6" s="4"/>
      <c r="F6" s="4"/>
      <c r="G6" s="8"/>
      <c r="H6" s="8"/>
      <c r="I6" s="189"/>
      <c r="J6" s="131"/>
      <c r="K6" s="131"/>
      <c r="L6" s="131"/>
      <c r="M6" s="190"/>
      <c r="N6" s="190"/>
      <c r="O6" s="190"/>
      <c r="P6" s="131"/>
      <c r="Q6" s="131"/>
      <c r="R6" s="190"/>
      <c r="S6" s="190"/>
      <c r="T6" s="190"/>
      <c r="AE6" s="190"/>
    </row>
    <row r="7" spans="1:33" ht="23.25" customHeight="1">
      <c r="A7" s="4"/>
      <c r="B7" s="129" t="s">
        <v>157</v>
      </c>
      <c r="C7" s="129" t="s">
        <v>128</v>
      </c>
      <c r="D7" s="129" t="s">
        <v>129</v>
      </c>
      <c r="E7" s="129" t="s">
        <v>130</v>
      </c>
      <c r="F7" s="131"/>
      <c r="G7" s="131"/>
      <c r="H7" s="131"/>
      <c r="I7" s="131"/>
      <c r="J7" s="131"/>
      <c r="K7" s="131"/>
      <c r="L7" s="131"/>
      <c r="M7" s="190"/>
      <c r="N7" s="190"/>
      <c r="O7" s="190"/>
      <c r="P7" s="131"/>
      <c r="Q7" s="131"/>
      <c r="R7" s="190"/>
      <c r="S7" s="190"/>
      <c r="T7" s="190"/>
      <c r="AE7" s="190"/>
    </row>
    <row r="8" spans="1:33" ht="23.25" hidden="1" customHeight="1">
      <c r="A8" s="4"/>
      <c r="B8" s="275"/>
      <c r="C8" s="275"/>
      <c r="D8" s="275"/>
      <c r="E8" s="275"/>
      <c r="F8" s="131"/>
      <c r="G8" s="131"/>
      <c r="H8" s="131"/>
      <c r="I8" s="131"/>
      <c r="J8" s="131"/>
      <c r="AG8" s="188"/>
    </row>
    <row r="9" spans="1:33" ht="23.25" customHeight="1">
      <c r="A9" s="4"/>
      <c r="B9" s="129" t="s">
        <v>160</v>
      </c>
      <c r="C9" s="98">
        <f>'【年集計表（まとめ）】'!C9</f>
        <v>0</v>
      </c>
      <c r="D9" s="98">
        <f>'【年集計表（まとめ）】'!D9</f>
        <v>0</v>
      </c>
      <c r="E9" s="98">
        <f>'【年集計表（まとめ）】'!E9</f>
        <v>0</v>
      </c>
      <c r="F9" s="131"/>
      <c r="G9" s="131"/>
      <c r="H9" s="131"/>
      <c r="I9" s="131"/>
      <c r="J9" s="131"/>
      <c r="AG9" s="188"/>
    </row>
    <row r="10" spans="1:33" ht="23.25" hidden="1" customHeight="1">
      <c r="A10" s="4"/>
      <c r="B10" s="131"/>
      <c r="C10" s="131"/>
      <c r="D10" s="131"/>
      <c r="E10" s="131"/>
      <c r="AG10" s="188"/>
    </row>
    <row r="11" spans="1:33" ht="23.25" hidden="1" customHeight="1">
      <c r="A11" s="4"/>
      <c r="B11" s="131"/>
      <c r="C11" s="131"/>
      <c r="D11" s="131"/>
      <c r="E11" s="131"/>
      <c r="F11" s="8"/>
      <c r="G11" s="4"/>
      <c r="H11" s="4"/>
      <c r="AG11" s="188"/>
    </row>
    <row r="12" spans="1:33" s="198" customFormat="1" ht="23.25" customHeight="1" thickBot="1">
      <c r="A12" s="4"/>
      <c r="B12" s="4"/>
      <c r="C12" s="4"/>
      <c r="AG12" s="199"/>
    </row>
    <row r="13" spans="1:33" ht="26.25" customHeight="1" thickBot="1">
      <c r="A13" s="567" t="s">
        <v>4</v>
      </c>
      <c r="B13" s="200" t="s">
        <v>163</v>
      </c>
      <c r="C13" s="571"/>
      <c r="D13" s="572"/>
      <c r="E13" s="571"/>
      <c r="F13" s="580"/>
      <c r="G13" s="571"/>
      <c r="H13" s="572"/>
      <c r="I13" s="569" t="s">
        <v>164</v>
      </c>
      <c r="J13" s="570"/>
      <c r="K13" s="569" t="s">
        <v>165</v>
      </c>
      <c r="L13" s="570"/>
      <c r="M13" s="569" t="s">
        <v>166</v>
      </c>
      <c r="N13" s="570"/>
      <c r="O13" s="569" t="s">
        <v>167</v>
      </c>
      <c r="P13" s="570"/>
      <c r="Q13" s="363" t="s">
        <v>168</v>
      </c>
      <c r="R13" s="363"/>
      <c r="S13" s="575" t="s">
        <v>169</v>
      </c>
      <c r="T13" s="575"/>
    </row>
    <row r="14" spans="1:33" ht="26.25" customHeight="1" thickBot="1">
      <c r="A14" s="568"/>
      <c r="B14" s="200" t="s">
        <v>55</v>
      </c>
      <c r="C14" s="201"/>
      <c r="D14" s="201"/>
      <c r="E14" s="201"/>
      <c r="F14" s="202"/>
      <c r="G14" s="201"/>
      <c r="H14" s="201"/>
      <c r="I14" s="200" t="s">
        <v>37</v>
      </c>
      <c r="J14" s="200" t="s">
        <v>170</v>
      </c>
      <c r="K14" s="200" t="s">
        <v>37</v>
      </c>
      <c r="L14" s="200" t="s">
        <v>170</v>
      </c>
      <c r="M14" s="200" t="s">
        <v>37</v>
      </c>
      <c r="N14" s="200" t="s">
        <v>170</v>
      </c>
      <c r="O14" s="200" t="s">
        <v>37</v>
      </c>
      <c r="P14" s="200" t="s">
        <v>170</v>
      </c>
      <c r="Q14" s="200" t="s">
        <v>171</v>
      </c>
      <c r="R14" s="200" t="s">
        <v>172</v>
      </c>
      <c r="S14" s="203" t="s">
        <v>171</v>
      </c>
      <c r="T14" s="203" t="s">
        <v>172</v>
      </c>
    </row>
    <row r="15" spans="1:33" ht="26.25" customHeight="1">
      <c r="A15" s="590" t="s">
        <v>173</v>
      </c>
      <c r="B15" s="247" t="s">
        <v>174</v>
      </c>
      <c r="C15" s="204"/>
      <c r="D15" s="204"/>
      <c r="E15" s="204"/>
      <c r="F15" s="204"/>
      <c r="G15" s="204"/>
      <c r="H15" s="204"/>
      <c r="I15" s="204"/>
      <c r="J15" s="204"/>
      <c r="K15" s="204"/>
      <c r="L15" s="204"/>
      <c r="M15" s="204"/>
      <c r="N15" s="204"/>
      <c r="O15" s="204"/>
      <c r="P15" s="204"/>
      <c r="Q15" s="204"/>
      <c r="R15" s="276"/>
      <c r="S15" s="250"/>
      <c r="T15" s="251"/>
    </row>
    <row r="16" spans="1:33" ht="26.25" customHeight="1">
      <c r="A16" s="591"/>
      <c r="B16" s="252" t="s">
        <v>175</v>
      </c>
      <c r="C16" s="208"/>
      <c r="D16" s="208"/>
      <c r="E16" s="208"/>
      <c r="F16" s="208"/>
      <c r="G16" s="208"/>
      <c r="H16" s="208"/>
      <c r="I16" s="208"/>
      <c r="J16" s="208"/>
      <c r="K16" s="208"/>
      <c r="L16" s="208"/>
      <c r="M16" s="208"/>
      <c r="N16" s="208"/>
      <c r="O16" s="208"/>
      <c r="P16" s="208"/>
      <c r="Q16" s="208"/>
      <c r="R16" s="277"/>
      <c r="S16" s="255"/>
      <c r="T16" s="256"/>
    </row>
    <row r="17" spans="1:34" ht="26.25" customHeight="1">
      <c r="A17" s="591"/>
      <c r="B17" s="252" t="s">
        <v>176</v>
      </c>
      <c r="C17" s="208"/>
      <c r="D17" s="208"/>
      <c r="E17" s="208"/>
      <c r="F17" s="208"/>
      <c r="G17" s="208"/>
      <c r="H17" s="208"/>
      <c r="I17" s="208"/>
      <c r="J17" s="208"/>
      <c r="K17" s="208"/>
      <c r="L17" s="208"/>
      <c r="M17" s="208"/>
      <c r="N17" s="208"/>
      <c r="O17" s="208"/>
      <c r="P17" s="208"/>
      <c r="Q17" s="208"/>
      <c r="R17" s="277"/>
      <c r="S17" s="255"/>
      <c r="T17" s="256"/>
    </row>
    <row r="18" spans="1:34" ht="26.25" customHeight="1" thickBot="1">
      <c r="A18" s="592"/>
      <c r="B18" s="257" t="s">
        <v>177</v>
      </c>
      <c r="C18" s="213"/>
      <c r="D18" s="214"/>
      <c r="E18" s="213"/>
      <c r="F18" s="214"/>
      <c r="G18" s="214"/>
      <c r="H18" s="214"/>
      <c r="I18" s="213"/>
      <c r="J18" s="214"/>
      <c r="K18" s="213"/>
      <c r="L18" s="214"/>
      <c r="M18" s="213"/>
      <c r="N18" s="214"/>
      <c r="O18" s="213"/>
      <c r="P18" s="214"/>
      <c r="Q18" s="214"/>
      <c r="R18" s="278"/>
      <c r="S18" s="261"/>
      <c r="T18" s="219"/>
    </row>
    <row r="19" spans="1:34" ht="26.25" customHeight="1" thickBot="1">
      <c r="A19" s="549" t="s">
        <v>178</v>
      </c>
      <c r="B19" s="220" t="s">
        <v>179</v>
      </c>
      <c r="C19" s="551"/>
      <c r="D19" s="221"/>
      <c r="E19" s="551"/>
      <c r="F19" s="222"/>
      <c r="G19" s="551"/>
      <c r="H19" s="221"/>
      <c r="I19" s="545"/>
      <c r="J19" s="143">
        <f>【6月】月集計表!$AW$60</f>
        <v>0</v>
      </c>
      <c r="K19" s="545"/>
      <c r="L19" s="143">
        <f>【7月】月集計表!$AW$60</f>
        <v>0</v>
      </c>
      <c r="M19" s="545"/>
      <c r="N19" s="143">
        <f>【8月】月集計表!$AW$60</f>
        <v>0</v>
      </c>
      <c r="O19" s="545"/>
      <c r="P19" s="143">
        <f>【9月】月集計表!$AW$60</f>
        <v>0</v>
      </c>
      <c r="Q19" s="546"/>
      <c r="R19" s="143">
        <f>SUM(J19,L19,N19,P19)</f>
        <v>0</v>
      </c>
      <c r="S19" s="555"/>
      <c r="T19" s="223">
        <f>R19</f>
        <v>0</v>
      </c>
    </row>
    <row r="20" spans="1:34" ht="26.25" customHeight="1" thickBot="1">
      <c r="A20" s="549"/>
      <c r="B20" s="224" t="s">
        <v>180</v>
      </c>
      <c r="C20" s="551"/>
      <c r="D20" s="208"/>
      <c r="E20" s="551"/>
      <c r="F20" s="225"/>
      <c r="G20" s="551"/>
      <c r="H20" s="208"/>
      <c r="I20" s="545"/>
      <c r="J20" s="134">
        <f>ROUNDDOWN(J19*0.06,0)</f>
        <v>0</v>
      </c>
      <c r="K20" s="545"/>
      <c r="L20" s="134">
        <f>ROUNDDOWN(L19*0.06,0)</f>
        <v>0</v>
      </c>
      <c r="M20" s="545"/>
      <c r="N20" s="134">
        <f>ROUNDDOWN(N19*0.06,0)</f>
        <v>0</v>
      </c>
      <c r="O20" s="545"/>
      <c r="P20" s="134">
        <f>ROUNDDOWN(P19*0.06,0)</f>
        <v>0</v>
      </c>
      <c r="Q20" s="574"/>
      <c r="R20" s="134">
        <f t="shared" ref="R20:R28" si="0">SUM(J20,L20,N20,P20)</f>
        <v>0</v>
      </c>
      <c r="S20" s="556"/>
      <c r="T20" s="226">
        <f>R20</f>
        <v>0</v>
      </c>
    </row>
    <row r="21" spans="1:34" ht="26.25" customHeight="1" thickBot="1">
      <c r="A21" s="549"/>
      <c r="B21" s="224" t="s">
        <v>125</v>
      </c>
      <c r="C21" s="551"/>
      <c r="D21" s="208"/>
      <c r="E21" s="551"/>
      <c r="F21" s="225"/>
      <c r="G21" s="551"/>
      <c r="H21" s="208"/>
      <c r="I21" s="545"/>
      <c r="J21" s="134">
        <f>【6月】月集計表!$AY$60</f>
        <v>0</v>
      </c>
      <c r="K21" s="545"/>
      <c r="L21" s="134">
        <f>【7月】月集計表!$AY$60</f>
        <v>0</v>
      </c>
      <c r="M21" s="545"/>
      <c r="N21" s="134">
        <f>【8月】月集計表!$AY$60</f>
        <v>0</v>
      </c>
      <c r="O21" s="545"/>
      <c r="P21" s="134">
        <f>【9月】月集計表!$AY$60</f>
        <v>0</v>
      </c>
      <c r="Q21" s="574"/>
      <c r="R21" s="134">
        <f t="shared" si="0"/>
        <v>0</v>
      </c>
      <c r="S21" s="556"/>
      <c r="T21" s="226">
        <f>R21</f>
        <v>0</v>
      </c>
    </row>
    <row r="22" spans="1:34" ht="26.25" customHeight="1" thickBot="1">
      <c r="A22" s="550"/>
      <c r="B22" s="224" t="s">
        <v>181</v>
      </c>
      <c r="C22" s="551"/>
      <c r="D22" s="208"/>
      <c r="E22" s="551"/>
      <c r="F22" s="225"/>
      <c r="G22" s="551"/>
      <c r="H22" s="208"/>
      <c r="I22" s="545"/>
      <c r="J22" s="134">
        <f>【6月】月集計表!$BA$60</f>
        <v>0</v>
      </c>
      <c r="K22" s="545"/>
      <c r="L22" s="134">
        <f>【7月】月集計表!$BA$60</f>
        <v>0</v>
      </c>
      <c r="M22" s="545"/>
      <c r="N22" s="134">
        <f>【8月】月集計表!$BA$60</f>
        <v>0</v>
      </c>
      <c r="O22" s="545"/>
      <c r="P22" s="134">
        <f>【9月】月集計表!$BA$60</f>
        <v>0</v>
      </c>
      <c r="Q22" s="574"/>
      <c r="R22" s="134">
        <f t="shared" si="0"/>
        <v>0</v>
      </c>
      <c r="S22" s="556"/>
      <c r="T22" s="226">
        <f>R22</f>
        <v>0</v>
      </c>
    </row>
    <row r="23" spans="1:34" ht="26.25" customHeight="1" thickBot="1">
      <c r="A23" s="593" t="s">
        <v>182</v>
      </c>
      <c r="B23" s="264" t="s">
        <v>183</v>
      </c>
      <c r="C23" s="551"/>
      <c r="D23" s="208"/>
      <c r="E23" s="551"/>
      <c r="F23" s="225"/>
      <c r="G23" s="551"/>
      <c r="H23" s="208"/>
      <c r="I23" s="545"/>
      <c r="J23" s="208"/>
      <c r="K23" s="545"/>
      <c r="L23" s="208"/>
      <c r="M23" s="545"/>
      <c r="N23" s="208"/>
      <c r="O23" s="545"/>
      <c r="P23" s="208"/>
      <c r="Q23" s="574"/>
      <c r="R23" s="208"/>
      <c r="S23" s="556"/>
      <c r="T23" s="263"/>
    </row>
    <row r="24" spans="1:34" ht="26.25" customHeight="1" thickBot="1">
      <c r="A24" s="594"/>
      <c r="B24" s="229" t="s">
        <v>184</v>
      </c>
      <c r="C24" s="551"/>
      <c r="D24" s="208"/>
      <c r="E24" s="551"/>
      <c r="F24" s="225"/>
      <c r="G24" s="551"/>
      <c r="H24" s="208"/>
      <c r="I24" s="545"/>
      <c r="J24" s="134">
        <f>【6月】月集計表!$BB$60</f>
        <v>0</v>
      </c>
      <c r="K24" s="545"/>
      <c r="L24" s="134">
        <f>【7月】月集計表!$BB$60</f>
        <v>0</v>
      </c>
      <c r="M24" s="545"/>
      <c r="N24" s="134">
        <f>【8月】月集計表!$BB$60</f>
        <v>0</v>
      </c>
      <c r="O24" s="545"/>
      <c r="P24" s="134">
        <f>【9月】月集計表!$BB$60</f>
        <v>0</v>
      </c>
      <c r="Q24" s="574"/>
      <c r="R24" s="134">
        <f t="shared" si="0"/>
        <v>0</v>
      </c>
      <c r="S24" s="556"/>
      <c r="T24" s="226">
        <f>IF(R24&gt;40000*SUM($C$8:$C$9),40000*SUM($C$8:$C$9),R24)</f>
        <v>0</v>
      </c>
    </row>
    <row r="25" spans="1:34" ht="26.25" customHeight="1" thickBot="1">
      <c r="A25" s="594"/>
      <c r="B25" s="229" t="s">
        <v>129</v>
      </c>
      <c r="C25" s="551"/>
      <c r="D25" s="208"/>
      <c r="E25" s="551"/>
      <c r="F25" s="225"/>
      <c r="G25" s="551"/>
      <c r="H25" s="208"/>
      <c r="I25" s="545"/>
      <c r="J25" s="134">
        <f>【6月】月集計表!$BC$60</f>
        <v>0</v>
      </c>
      <c r="K25" s="545"/>
      <c r="L25" s="134">
        <f>【7月】月集計表!$BC$60</f>
        <v>0</v>
      </c>
      <c r="M25" s="545"/>
      <c r="N25" s="134">
        <f>【8月】月集計表!$BC$60</f>
        <v>0</v>
      </c>
      <c r="O25" s="545"/>
      <c r="P25" s="134">
        <f>【9月】月集計表!$BC$60</f>
        <v>0</v>
      </c>
      <c r="Q25" s="574"/>
      <c r="R25" s="134">
        <f t="shared" si="0"/>
        <v>0</v>
      </c>
      <c r="S25" s="556"/>
      <c r="T25" s="226">
        <f>IF(R25&gt;100000*SUM($D$9),100000*SUM($D$9),R25)</f>
        <v>0</v>
      </c>
    </row>
    <row r="26" spans="1:34" ht="26.25" customHeight="1" thickBot="1">
      <c r="A26" s="594"/>
      <c r="B26" s="229" t="s">
        <v>185</v>
      </c>
      <c r="C26" s="551"/>
      <c r="D26" s="208"/>
      <c r="E26" s="551"/>
      <c r="F26" s="225"/>
      <c r="G26" s="551"/>
      <c r="H26" s="208"/>
      <c r="I26" s="545"/>
      <c r="J26" s="134">
        <f>【6月】月集計表!$BD$60</f>
        <v>0</v>
      </c>
      <c r="K26" s="545"/>
      <c r="L26" s="134">
        <f>【7月】月集計表!$BD$60</f>
        <v>0</v>
      </c>
      <c r="M26" s="545"/>
      <c r="N26" s="134">
        <f>【8月】月集計表!$BD$60</f>
        <v>0</v>
      </c>
      <c r="O26" s="545"/>
      <c r="P26" s="134">
        <f>【9月】月集計表!$BD$60</f>
        <v>0</v>
      </c>
      <c r="Q26" s="574"/>
      <c r="R26" s="134">
        <f t="shared" si="0"/>
        <v>0</v>
      </c>
      <c r="S26" s="556"/>
      <c r="T26" s="226">
        <f>IF(R26&gt;50000*SUM($E$9:$E$11),50000*SUM($E$9:$E$11),R26)</f>
        <v>0</v>
      </c>
    </row>
    <row r="27" spans="1:34" ht="26.25" customHeight="1" thickBot="1">
      <c r="A27" s="595"/>
      <c r="B27" s="229" t="s">
        <v>186</v>
      </c>
      <c r="C27" s="551"/>
      <c r="D27" s="208"/>
      <c r="E27" s="551"/>
      <c r="F27" s="225"/>
      <c r="G27" s="551"/>
      <c r="H27" s="208"/>
      <c r="I27" s="545"/>
      <c r="J27" s="134">
        <f>【6月】月集計表!$BE$60</f>
        <v>0</v>
      </c>
      <c r="K27" s="545"/>
      <c r="L27" s="134">
        <f>【7月】月集計表!$BE$60</f>
        <v>0</v>
      </c>
      <c r="M27" s="545"/>
      <c r="N27" s="134">
        <f>【8月】月集計表!$BE$60</f>
        <v>0</v>
      </c>
      <c r="O27" s="545"/>
      <c r="P27" s="134">
        <f>【9月】月集計表!$BE$60</f>
        <v>0</v>
      </c>
      <c r="Q27" s="574"/>
      <c r="R27" s="134">
        <f t="shared" si="0"/>
        <v>0</v>
      </c>
      <c r="S27" s="556"/>
      <c r="T27" s="226">
        <f>IF(R27&gt;20000*SUM($C$5)*4,20000*SUM($C$5)*4,R27)</f>
        <v>0</v>
      </c>
    </row>
    <row r="28" spans="1:34" ht="26.25" customHeight="1" thickBot="1">
      <c r="A28" s="363" t="s">
        <v>187</v>
      </c>
      <c r="B28" s="363"/>
      <c r="C28" s="552"/>
      <c r="D28" s="208"/>
      <c r="E28" s="552"/>
      <c r="F28" s="225"/>
      <c r="G28" s="552"/>
      <c r="H28" s="208"/>
      <c r="I28" s="546"/>
      <c r="J28" s="134">
        <f>SUM(J18:J27)</f>
        <v>0</v>
      </c>
      <c r="K28" s="546"/>
      <c r="L28" s="134">
        <f>SUM(L18:L27)</f>
        <v>0</v>
      </c>
      <c r="M28" s="546"/>
      <c r="N28" s="134">
        <f>SUM(N18:N27)</f>
        <v>0</v>
      </c>
      <c r="O28" s="546"/>
      <c r="P28" s="134">
        <f>SUM(P18:P27)</f>
        <v>0</v>
      </c>
      <c r="Q28" s="574"/>
      <c r="R28" s="134">
        <f t="shared" si="0"/>
        <v>0</v>
      </c>
      <c r="S28" s="556"/>
      <c r="T28" s="230">
        <f>SUM(T18:T27)</f>
        <v>0</v>
      </c>
    </row>
    <row r="29" spans="1:34" s="199" customFormat="1" ht="26.25" customHeight="1" thickBot="1">
      <c r="A29" s="231"/>
      <c r="B29" s="231"/>
      <c r="C29" s="198"/>
      <c r="D29" s="232"/>
      <c r="E29" s="198"/>
      <c r="F29" s="232"/>
      <c r="G29" s="198"/>
      <c r="H29" s="232"/>
      <c r="I29" s="198"/>
      <c r="J29" s="232"/>
      <c r="K29" s="232"/>
      <c r="L29" s="232"/>
      <c r="M29" s="232"/>
      <c r="N29" s="232"/>
      <c r="O29" s="232"/>
      <c r="P29" s="232"/>
      <c r="Q29" s="232"/>
      <c r="R29" s="233"/>
      <c r="S29" s="232"/>
      <c r="T29" s="232"/>
      <c r="U29" s="232"/>
      <c r="V29" s="232"/>
      <c r="W29" s="232"/>
      <c r="X29" s="232"/>
      <c r="Y29" s="232"/>
      <c r="Z29" s="232"/>
      <c r="AA29" s="232"/>
      <c r="AB29" s="232"/>
      <c r="AC29" s="232"/>
      <c r="AD29" s="232"/>
      <c r="AE29" s="232"/>
      <c r="AF29" s="232"/>
      <c r="AG29" s="232"/>
      <c r="AH29" s="232"/>
    </row>
    <row r="30" spans="1:34" ht="26.25" customHeight="1" thickBot="1">
      <c r="A30" s="567" t="s">
        <v>4</v>
      </c>
      <c r="B30" s="200" t="s">
        <v>163</v>
      </c>
      <c r="C30" s="569" t="s">
        <v>188</v>
      </c>
      <c r="D30" s="570"/>
      <c r="E30" s="569" t="s">
        <v>189</v>
      </c>
      <c r="F30" s="570"/>
      <c r="G30" s="569" t="s">
        <v>190</v>
      </c>
      <c r="H30" s="570"/>
      <c r="I30" s="569" t="s">
        <v>191</v>
      </c>
      <c r="J30" s="570"/>
      <c r="K30" s="571"/>
      <c r="L30" s="572"/>
      <c r="M30" s="363" t="s">
        <v>192</v>
      </c>
      <c r="N30" s="554"/>
      <c r="O30" s="557" t="s">
        <v>193</v>
      </c>
      <c r="P30" s="557"/>
      <c r="Q30" s="558" t="s">
        <v>194</v>
      </c>
      <c r="R30" s="559"/>
      <c r="S30" s="559"/>
      <c r="T30" s="560"/>
    </row>
    <row r="31" spans="1:34" ht="26.25" customHeight="1" thickBot="1">
      <c r="A31" s="568"/>
      <c r="B31" s="200" t="s">
        <v>55</v>
      </c>
      <c r="C31" s="200" t="s">
        <v>37</v>
      </c>
      <c r="D31" s="200" t="s">
        <v>170</v>
      </c>
      <c r="E31" s="200" t="s">
        <v>37</v>
      </c>
      <c r="F31" s="200" t="s">
        <v>170</v>
      </c>
      <c r="G31" s="200" t="s">
        <v>37</v>
      </c>
      <c r="H31" s="200" t="s">
        <v>170</v>
      </c>
      <c r="I31" s="200" t="s">
        <v>37</v>
      </c>
      <c r="J31" s="200" t="s">
        <v>170</v>
      </c>
      <c r="K31" s="201"/>
      <c r="L31" s="201"/>
      <c r="M31" s="200" t="s">
        <v>171</v>
      </c>
      <c r="N31" s="234" t="s">
        <v>172</v>
      </c>
      <c r="O31" s="235" t="s">
        <v>171</v>
      </c>
      <c r="P31" s="235" t="s">
        <v>172</v>
      </c>
      <c r="Q31" s="561"/>
      <c r="R31" s="562"/>
      <c r="S31" s="562"/>
      <c r="T31" s="563"/>
    </row>
    <row r="32" spans="1:34" ht="26.25" customHeight="1">
      <c r="A32" s="590" t="s">
        <v>173</v>
      </c>
      <c r="B32" s="247" t="s">
        <v>174</v>
      </c>
      <c r="C32" s="204"/>
      <c r="D32" s="204"/>
      <c r="E32" s="204"/>
      <c r="F32" s="204"/>
      <c r="G32" s="204"/>
      <c r="H32" s="204"/>
      <c r="I32" s="204"/>
      <c r="J32" s="204"/>
      <c r="K32" s="204"/>
      <c r="L32" s="204"/>
      <c r="M32" s="204"/>
      <c r="N32" s="266"/>
      <c r="O32" s="267"/>
      <c r="P32" s="268"/>
      <c r="Q32" s="542"/>
      <c r="R32" s="543"/>
      <c r="S32" s="543"/>
      <c r="T32" s="544"/>
    </row>
    <row r="33" spans="1:20" ht="26.25" customHeight="1">
      <c r="A33" s="591"/>
      <c r="B33" s="252" t="s">
        <v>175</v>
      </c>
      <c r="C33" s="208"/>
      <c r="D33" s="208"/>
      <c r="E33" s="208"/>
      <c r="F33" s="208"/>
      <c r="G33" s="208"/>
      <c r="H33" s="208"/>
      <c r="I33" s="208"/>
      <c r="J33" s="208"/>
      <c r="K33" s="208"/>
      <c r="L33" s="208"/>
      <c r="M33" s="208"/>
      <c r="N33" s="225"/>
      <c r="O33" s="269"/>
      <c r="P33" s="270"/>
      <c r="Q33" s="542"/>
      <c r="R33" s="543"/>
      <c r="S33" s="543"/>
      <c r="T33" s="544"/>
    </row>
    <row r="34" spans="1:20" ht="26.25" customHeight="1">
      <c r="A34" s="591"/>
      <c r="B34" s="252" t="s">
        <v>176</v>
      </c>
      <c r="C34" s="208"/>
      <c r="D34" s="208"/>
      <c r="E34" s="208"/>
      <c r="F34" s="208"/>
      <c r="G34" s="208"/>
      <c r="H34" s="208"/>
      <c r="I34" s="208"/>
      <c r="J34" s="208"/>
      <c r="K34" s="208"/>
      <c r="L34" s="208"/>
      <c r="M34" s="208"/>
      <c r="N34" s="225"/>
      <c r="O34" s="269"/>
      <c r="P34" s="270"/>
      <c r="Q34" s="542"/>
      <c r="R34" s="543"/>
      <c r="S34" s="543"/>
      <c r="T34" s="544"/>
    </row>
    <row r="35" spans="1:20" ht="26.25" customHeight="1" thickBot="1">
      <c r="A35" s="592"/>
      <c r="B35" s="257" t="s">
        <v>177</v>
      </c>
      <c r="C35" s="213"/>
      <c r="D35" s="214"/>
      <c r="E35" s="213"/>
      <c r="F35" s="214"/>
      <c r="G35" s="213"/>
      <c r="H35" s="214"/>
      <c r="I35" s="213"/>
      <c r="J35" s="214"/>
      <c r="K35" s="213"/>
      <c r="L35" s="214"/>
      <c r="M35" s="213"/>
      <c r="N35" s="213"/>
      <c r="O35" s="271"/>
      <c r="P35" s="242"/>
      <c r="Q35" s="542"/>
      <c r="R35" s="543"/>
      <c r="S35" s="543"/>
      <c r="T35" s="544"/>
    </row>
    <row r="36" spans="1:20" ht="26.25" customHeight="1" thickBot="1">
      <c r="A36" s="549" t="s">
        <v>178</v>
      </c>
      <c r="B36" s="220" t="s">
        <v>179</v>
      </c>
      <c r="C36" s="545"/>
      <c r="D36" s="143">
        <f>【10月】月集計表!$AW$60</f>
        <v>0</v>
      </c>
      <c r="E36" s="545"/>
      <c r="F36" s="143">
        <f>【11月】月集計表!$AW$60</f>
        <v>0</v>
      </c>
      <c r="G36" s="545"/>
      <c r="H36" s="143">
        <f>【12月】月集計表!$AW$60</f>
        <v>0</v>
      </c>
      <c r="I36" s="545"/>
      <c r="J36" s="143">
        <f>【1月】月集計表!$AW$60</f>
        <v>0</v>
      </c>
      <c r="K36" s="551"/>
      <c r="L36" s="221"/>
      <c r="M36" s="545"/>
      <c r="N36" s="243">
        <f>SUM(D36,F36,H36,J36)</f>
        <v>0</v>
      </c>
      <c r="O36" s="547"/>
      <c r="P36" s="244">
        <f>N36+R19</f>
        <v>0</v>
      </c>
      <c r="Q36" s="542"/>
      <c r="R36" s="543"/>
      <c r="S36" s="543"/>
      <c r="T36" s="544"/>
    </row>
    <row r="37" spans="1:20" ht="26.25" customHeight="1" thickBot="1">
      <c r="A37" s="549"/>
      <c r="B37" s="224" t="s">
        <v>180</v>
      </c>
      <c r="C37" s="545"/>
      <c r="D37" s="134">
        <f>ROUNDDOWN(D36*0.06,0)</f>
        <v>0</v>
      </c>
      <c r="E37" s="545"/>
      <c r="F37" s="134">
        <f>ROUNDDOWN(F36*0.06,0)</f>
        <v>0</v>
      </c>
      <c r="G37" s="545"/>
      <c r="H37" s="134">
        <f>ROUNDDOWN(H36*0.06,0)</f>
        <v>0</v>
      </c>
      <c r="I37" s="545"/>
      <c r="J37" s="134">
        <f>ROUNDDOWN(J36*0.06,0)</f>
        <v>0</v>
      </c>
      <c r="K37" s="551"/>
      <c r="L37" s="208"/>
      <c r="M37" s="545"/>
      <c r="N37" s="209">
        <f t="shared" ref="N37:N45" si="1">SUM(D37,F37,H37,J37)</f>
        <v>0</v>
      </c>
      <c r="O37" s="548"/>
      <c r="P37" s="245">
        <f>N37+R20</f>
        <v>0</v>
      </c>
      <c r="Q37" s="542"/>
      <c r="R37" s="543"/>
      <c r="S37" s="543"/>
      <c r="T37" s="544"/>
    </row>
    <row r="38" spans="1:20" ht="26.25" customHeight="1" thickBot="1">
      <c r="A38" s="549"/>
      <c r="B38" s="224" t="s">
        <v>125</v>
      </c>
      <c r="C38" s="545"/>
      <c r="D38" s="134">
        <f>【10月】月集計表!$AY$60</f>
        <v>0</v>
      </c>
      <c r="E38" s="545"/>
      <c r="F38" s="134">
        <f>【11月】月集計表!$AY$60</f>
        <v>0</v>
      </c>
      <c r="G38" s="545"/>
      <c r="H38" s="134">
        <f>【12月】月集計表!$AY$60</f>
        <v>0</v>
      </c>
      <c r="I38" s="545"/>
      <c r="J38" s="134">
        <f>【1月】月集計表!$AY$60</f>
        <v>0</v>
      </c>
      <c r="K38" s="551"/>
      <c r="L38" s="208"/>
      <c r="M38" s="545"/>
      <c r="N38" s="209">
        <f t="shared" si="1"/>
        <v>0</v>
      </c>
      <c r="O38" s="548"/>
      <c r="P38" s="245">
        <f>N38+R21</f>
        <v>0</v>
      </c>
      <c r="Q38" s="542"/>
      <c r="R38" s="543"/>
      <c r="S38" s="543"/>
      <c r="T38" s="544"/>
    </row>
    <row r="39" spans="1:20" ht="26.25" customHeight="1" thickBot="1">
      <c r="A39" s="550"/>
      <c r="B39" s="224" t="s">
        <v>181</v>
      </c>
      <c r="C39" s="545"/>
      <c r="D39" s="134">
        <f>【10月】月集計表!$BA$60</f>
        <v>0</v>
      </c>
      <c r="E39" s="545"/>
      <c r="F39" s="134">
        <f>【11月】月集計表!$BA$60</f>
        <v>0</v>
      </c>
      <c r="G39" s="545"/>
      <c r="H39" s="134">
        <f>【12月】月集計表!$BA$60</f>
        <v>0</v>
      </c>
      <c r="I39" s="545"/>
      <c r="J39" s="134">
        <f>【1月】月集計表!$BA$60</f>
        <v>0</v>
      </c>
      <c r="K39" s="551"/>
      <c r="L39" s="208"/>
      <c r="M39" s="545"/>
      <c r="N39" s="209">
        <f t="shared" si="1"/>
        <v>0</v>
      </c>
      <c r="O39" s="548"/>
      <c r="P39" s="245">
        <f>N39+R22</f>
        <v>0</v>
      </c>
      <c r="Q39" s="542"/>
      <c r="R39" s="543"/>
      <c r="S39" s="543"/>
      <c r="T39" s="544"/>
    </row>
    <row r="40" spans="1:20" ht="26.25" customHeight="1" thickBot="1">
      <c r="A40" s="593" t="s">
        <v>182</v>
      </c>
      <c r="B40" s="264" t="s">
        <v>183</v>
      </c>
      <c r="C40" s="545"/>
      <c r="D40" s="208"/>
      <c r="E40" s="545"/>
      <c r="F40" s="208"/>
      <c r="G40" s="545"/>
      <c r="H40" s="208"/>
      <c r="I40" s="545"/>
      <c r="J40" s="208"/>
      <c r="K40" s="551"/>
      <c r="L40" s="208"/>
      <c r="M40" s="545"/>
      <c r="N40" s="225"/>
      <c r="O40" s="548"/>
      <c r="P40" s="274"/>
      <c r="Q40" s="542"/>
      <c r="R40" s="543"/>
      <c r="S40" s="543"/>
      <c r="T40" s="544"/>
    </row>
    <row r="41" spans="1:20" ht="26.25" customHeight="1" thickBot="1">
      <c r="A41" s="594"/>
      <c r="B41" s="229" t="s">
        <v>184</v>
      </c>
      <c r="C41" s="545"/>
      <c r="D41" s="134">
        <f>【10月】月集計表!$BB$60</f>
        <v>0</v>
      </c>
      <c r="E41" s="545"/>
      <c r="F41" s="134">
        <f>【11月】月集計表!$BB$60</f>
        <v>0</v>
      </c>
      <c r="G41" s="545"/>
      <c r="H41" s="134">
        <f>【12月】月集計表!$BB$60</f>
        <v>0</v>
      </c>
      <c r="I41" s="545"/>
      <c r="J41" s="134">
        <f>【1月】月集計表!$BB$60</f>
        <v>0</v>
      </c>
      <c r="K41" s="551"/>
      <c r="L41" s="208"/>
      <c r="M41" s="545"/>
      <c r="N41" s="209">
        <f t="shared" si="1"/>
        <v>0</v>
      </c>
      <c r="O41" s="548"/>
      <c r="P41" s="245">
        <f>IF(N41+R24&gt;40000*SUM($C$8:$C$9),40000*SUM($C$8:$C$9),N41+R24)</f>
        <v>0</v>
      </c>
      <c r="Q41" s="542"/>
      <c r="R41" s="543"/>
      <c r="S41" s="543"/>
      <c r="T41" s="544"/>
    </row>
    <row r="42" spans="1:20" ht="26.25" customHeight="1" thickBot="1">
      <c r="A42" s="594"/>
      <c r="B42" s="229" t="s">
        <v>129</v>
      </c>
      <c r="C42" s="545"/>
      <c r="D42" s="134">
        <f>【10月】月集計表!$BC$60</f>
        <v>0</v>
      </c>
      <c r="E42" s="545"/>
      <c r="F42" s="134">
        <f>【11月】月集計表!$BC$60</f>
        <v>0</v>
      </c>
      <c r="G42" s="545"/>
      <c r="H42" s="134">
        <f>【12月】月集計表!$BC$60</f>
        <v>0</v>
      </c>
      <c r="I42" s="545"/>
      <c r="J42" s="134">
        <f>【1月】月集計表!$BC$60</f>
        <v>0</v>
      </c>
      <c r="K42" s="551"/>
      <c r="L42" s="208"/>
      <c r="M42" s="545"/>
      <c r="N42" s="209">
        <f t="shared" si="1"/>
        <v>0</v>
      </c>
      <c r="O42" s="548"/>
      <c r="P42" s="245">
        <f>IF(N42+R25&gt;100000*SUM($D$9),100000*SUM($D$9),N42+R25)</f>
        <v>0</v>
      </c>
      <c r="Q42" s="542"/>
      <c r="R42" s="543"/>
      <c r="S42" s="543"/>
      <c r="T42" s="544"/>
    </row>
    <row r="43" spans="1:20" ht="26.25" customHeight="1" thickBot="1">
      <c r="A43" s="594"/>
      <c r="B43" s="229" t="s">
        <v>185</v>
      </c>
      <c r="C43" s="545"/>
      <c r="D43" s="134">
        <f>【10月】月集計表!$BD$60</f>
        <v>0</v>
      </c>
      <c r="E43" s="545"/>
      <c r="F43" s="134">
        <f>【11月】月集計表!$BD$60</f>
        <v>0</v>
      </c>
      <c r="G43" s="545"/>
      <c r="H43" s="134">
        <f>【12月】月集計表!$BD$60</f>
        <v>0</v>
      </c>
      <c r="I43" s="545"/>
      <c r="J43" s="134">
        <f>【1月】月集計表!$BD$60</f>
        <v>0</v>
      </c>
      <c r="K43" s="551"/>
      <c r="L43" s="208"/>
      <c r="M43" s="545"/>
      <c r="N43" s="209">
        <f t="shared" si="1"/>
        <v>0</v>
      </c>
      <c r="O43" s="548"/>
      <c r="P43" s="245">
        <f>IF(N43+R26&gt;50000*SUM($E$9:$E$11),50000*SUM($E$9:$E$11),N43+R26)</f>
        <v>0</v>
      </c>
      <c r="Q43" s="542"/>
      <c r="R43" s="543"/>
      <c r="S43" s="543"/>
      <c r="T43" s="544"/>
    </row>
    <row r="44" spans="1:20" ht="26.25" customHeight="1" thickBot="1">
      <c r="A44" s="595"/>
      <c r="B44" s="229" t="s">
        <v>186</v>
      </c>
      <c r="C44" s="545"/>
      <c r="D44" s="134">
        <f>【10月】月集計表!$BE$60</f>
        <v>0</v>
      </c>
      <c r="E44" s="545"/>
      <c r="F44" s="134">
        <f>【11月】月集計表!$BE$60</f>
        <v>0</v>
      </c>
      <c r="G44" s="545"/>
      <c r="H44" s="134">
        <f>【12月】月集計表!$BE$60</f>
        <v>0</v>
      </c>
      <c r="I44" s="545"/>
      <c r="J44" s="134">
        <f>【1月】月集計表!$BE$60</f>
        <v>0</v>
      </c>
      <c r="K44" s="551"/>
      <c r="L44" s="208"/>
      <c r="M44" s="545"/>
      <c r="N44" s="209">
        <f t="shared" si="1"/>
        <v>0</v>
      </c>
      <c r="O44" s="548"/>
      <c r="P44" s="245">
        <f>IF(N44+R27&gt;20000*SUM($C$5)*8,20000*SUM($C$5)*8,N44+R27)</f>
        <v>0</v>
      </c>
      <c r="Q44" s="542"/>
      <c r="R44" s="543"/>
      <c r="S44" s="543"/>
      <c r="T44" s="544"/>
    </row>
    <row r="45" spans="1:20" ht="26.25" customHeight="1" thickBot="1">
      <c r="A45" s="363" t="s">
        <v>187</v>
      </c>
      <c r="B45" s="363"/>
      <c r="C45" s="546"/>
      <c r="D45" s="134">
        <f>SUM(D35:D44)</f>
        <v>0</v>
      </c>
      <c r="E45" s="546"/>
      <c r="F45" s="134">
        <f>SUM(F35:F44)</f>
        <v>0</v>
      </c>
      <c r="G45" s="546"/>
      <c r="H45" s="134">
        <f>SUM(H35:H44)</f>
        <v>0</v>
      </c>
      <c r="I45" s="546"/>
      <c r="J45" s="134">
        <f>SUM(J35:J44)</f>
        <v>0</v>
      </c>
      <c r="K45" s="552"/>
      <c r="L45" s="208"/>
      <c r="M45" s="546"/>
      <c r="N45" s="209">
        <f t="shared" si="1"/>
        <v>0</v>
      </c>
      <c r="O45" s="548"/>
      <c r="P45" s="246">
        <f>SUM(P35:P44)</f>
        <v>0</v>
      </c>
      <c r="Q45" s="542"/>
      <c r="R45" s="543"/>
      <c r="S45" s="543"/>
      <c r="T45" s="544"/>
    </row>
  </sheetData>
  <sheetProtection password="FA39" sheet="1" objects="1" scenarios="1"/>
  <mergeCells count="64">
    <mergeCell ref="A1:B1"/>
    <mergeCell ref="D2:P3"/>
    <mergeCell ref="T2:T3"/>
    <mergeCell ref="J5:L5"/>
    <mergeCell ref="M5:O5"/>
    <mergeCell ref="P5:Q5"/>
    <mergeCell ref="R5:T5"/>
    <mergeCell ref="S13:T13"/>
    <mergeCell ref="A15:A18"/>
    <mergeCell ref="A19:A22"/>
    <mergeCell ref="C19:C28"/>
    <mergeCell ref="E19:E28"/>
    <mergeCell ref="G19:G28"/>
    <mergeCell ref="I19:I28"/>
    <mergeCell ref="A13:A14"/>
    <mergeCell ref="C13:D13"/>
    <mergeCell ref="E13:F13"/>
    <mergeCell ref="G13:H13"/>
    <mergeCell ref="I13:J13"/>
    <mergeCell ref="K13:L13"/>
    <mergeCell ref="A23:A27"/>
    <mergeCell ref="A28:B28"/>
    <mergeCell ref="M13:N13"/>
    <mergeCell ref="O13:P13"/>
    <mergeCell ref="Q13:R13"/>
    <mergeCell ref="K19:K28"/>
    <mergeCell ref="M19:M28"/>
    <mergeCell ref="O19:O28"/>
    <mergeCell ref="Q19:Q28"/>
    <mergeCell ref="S19:S28"/>
    <mergeCell ref="O30:P30"/>
    <mergeCell ref="Q30:T31"/>
    <mergeCell ref="A32:A35"/>
    <mergeCell ref="Q32:T32"/>
    <mergeCell ref="Q33:T33"/>
    <mergeCell ref="Q34:T34"/>
    <mergeCell ref="Q35:T35"/>
    <mergeCell ref="A30:A31"/>
    <mergeCell ref="C30:D30"/>
    <mergeCell ref="E30:F30"/>
    <mergeCell ref="G30:H30"/>
    <mergeCell ref="I30:J30"/>
    <mergeCell ref="K30:L30"/>
    <mergeCell ref="G36:G45"/>
    <mergeCell ref="I36:I45"/>
    <mergeCell ref="K36:K45"/>
    <mergeCell ref="A40:A44"/>
    <mergeCell ref="M30:N30"/>
    <mergeCell ref="Q44:T44"/>
    <mergeCell ref="A45:B45"/>
    <mergeCell ref="Q45:T45"/>
    <mergeCell ref="M36:M45"/>
    <mergeCell ref="O36:O45"/>
    <mergeCell ref="Q36:T36"/>
    <mergeCell ref="Q37:T37"/>
    <mergeCell ref="Q38:T38"/>
    <mergeCell ref="Q39:T39"/>
    <mergeCell ref="Q40:T40"/>
    <mergeCell ref="Q41:T41"/>
    <mergeCell ref="Q42:T42"/>
    <mergeCell ref="Q43:T43"/>
    <mergeCell ref="A36:A39"/>
    <mergeCell ref="C36:C45"/>
    <mergeCell ref="E36:E45"/>
  </mergeCells>
  <phoneticPr fontId="1"/>
  <conditionalFormatting sqref="C5 C9:E9">
    <cfRule type="containsBlanks" dxfId="19" priority="3" stopIfTrue="1">
      <formula>LEN(TRIM(C5))=0</formula>
    </cfRule>
  </conditionalFormatting>
  <conditionalFormatting sqref="Q32:T45">
    <cfRule type="expression" dxfId="18" priority="2" stopIfTrue="1">
      <formula>Q32=""</formula>
    </cfRule>
  </conditionalFormatting>
  <conditionalFormatting sqref="M5:T5">
    <cfRule type="expression" dxfId="17" priority="1" stopIfTrue="1">
      <formula>M5=""</formula>
    </cfRule>
  </conditionalFormatting>
  <printOptions horizontalCentered="1" verticalCentered="1"/>
  <pageMargins left="0" right="0" top="0.59055118110236227" bottom="0.19685039370078741" header="0" footer="0"/>
  <pageSetup paperSize="9" scale="5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AH44"/>
  <sheetViews>
    <sheetView view="pageBreakPreview" zoomScale="55" zoomScaleNormal="25" zoomScaleSheetLayoutView="55" workbookViewId="0">
      <selection activeCell="U1" sqref="U1"/>
    </sheetView>
  </sheetViews>
  <sheetFormatPr defaultColWidth="5.375" defaultRowHeight="15" customHeight="1"/>
  <cols>
    <col min="1" max="1" width="8.375" style="186" customWidth="1"/>
    <col min="2" max="2" width="24.625" style="186" customWidth="1"/>
    <col min="3" max="14" width="12.375" style="186" customWidth="1"/>
    <col min="15" max="16" width="13.625" style="186" customWidth="1"/>
    <col min="17" max="20" width="13.75" style="186" customWidth="1"/>
    <col min="21" max="33" width="5.375" style="186" customWidth="1"/>
    <col min="34" max="34" width="6.375" style="186" customWidth="1"/>
    <col min="35" max="256" width="5.375" style="186"/>
    <col min="257" max="257" width="8.375" style="186" customWidth="1"/>
    <col min="258" max="258" width="24.625" style="186" customWidth="1"/>
    <col min="259" max="270" width="12.375" style="186" customWidth="1"/>
    <col min="271" max="272" width="13.625" style="186" customWidth="1"/>
    <col min="273" max="276" width="13.75" style="186" customWidth="1"/>
    <col min="277" max="289" width="5.375" style="186" customWidth="1"/>
    <col min="290" max="290" width="6.375" style="186" customWidth="1"/>
    <col min="291" max="512" width="5.375" style="186"/>
    <col min="513" max="513" width="8.375" style="186" customWidth="1"/>
    <col min="514" max="514" width="24.625" style="186" customWidth="1"/>
    <col min="515" max="526" width="12.375" style="186" customWidth="1"/>
    <col min="527" max="528" width="13.625" style="186" customWidth="1"/>
    <col min="529" max="532" width="13.75" style="186" customWidth="1"/>
    <col min="533" max="545" width="5.375" style="186" customWidth="1"/>
    <col min="546" max="546" width="6.375" style="186" customWidth="1"/>
    <col min="547" max="768" width="5.375" style="186"/>
    <col min="769" max="769" width="8.375" style="186" customWidth="1"/>
    <col min="770" max="770" width="24.625" style="186" customWidth="1"/>
    <col min="771" max="782" width="12.375" style="186" customWidth="1"/>
    <col min="783" max="784" width="13.625" style="186" customWidth="1"/>
    <col min="785" max="788" width="13.75" style="186" customWidth="1"/>
    <col min="789" max="801" width="5.375" style="186" customWidth="1"/>
    <col min="802" max="802" width="6.375" style="186" customWidth="1"/>
    <col min="803" max="1024" width="5.375" style="186"/>
    <col min="1025" max="1025" width="8.375" style="186" customWidth="1"/>
    <col min="1026" max="1026" width="24.625" style="186" customWidth="1"/>
    <col min="1027" max="1038" width="12.375" style="186" customWidth="1"/>
    <col min="1039" max="1040" width="13.625" style="186" customWidth="1"/>
    <col min="1041" max="1044" width="13.75" style="186" customWidth="1"/>
    <col min="1045" max="1057" width="5.375" style="186" customWidth="1"/>
    <col min="1058" max="1058" width="6.375" style="186" customWidth="1"/>
    <col min="1059" max="1280" width="5.375" style="186"/>
    <col min="1281" max="1281" width="8.375" style="186" customWidth="1"/>
    <col min="1282" max="1282" width="24.625" style="186" customWidth="1"/>
    <col min="1283" max="1294" width="12.375" style="186" customWidth="1"/>
    <col min="1295" max="1296" width="13.625" style="186" customWidth="1"/>
    <col min="1297" max="1300" width="13.75" style="186" customWidth="1"/>
    <col min="1301" max="1313" width="5.375" style="186" customWidth="1"/>
    <col min="1314" max="1314" width="6.375" style="186" customWidth="1"/>
    <col min="1315" max="1536" width="5.375" style="186"/>
    <col min="1537" max="1537" width="8.375" style="186" customWidth="1"/>
    <col min="1538" max="1538" width="24.625" style="186" customWidth="1"/>
    <col min="1539" max="1550" width="12.375" style="186" customWidth="1"/>
    <col min="1551" max="1552" width="13.625" style="186" customWidth="1"/>
    <col min="1553" max="1556" width="13.75" style="186" customWidth="1"/>
    <col min="1557" max="1569" width="5.375" style="186" customWidth="1"/>
    <col min="1570" max="1570" width="6.375" style="186" customWidth="1"/>
    <col min="1571" max="1792" width="5.375" style="186"/>
    <col min="1793" max="1793" width="8.375" style="186" customWidth="1"/>
    <col min="1794" max="1794" width="24.625" style="186" customWidth="1"/>
    <col min="1795" max="1806" width="12.375" style="186" customWidth="1"/>
    <col min="1807" max="1808" width="13.625" style="186" customWidth="1"/>
    <col min="1809" max="1812" width="13.75" style="186" customWidth="1"/>
    <col min="1813" max="1825" width="5.375" style="186" customWidth="1"/>
    <col min="1826" max="1826" width="6.375" style="186" customWidth="1"/>
    <col min="1827" max="2048" width="5.375" style="186"/>
    <col min="2049" max="2049" width="8.375" style="186" customWidth="1"/>
    <col min="2050" max="2050" width="24.625" style="186" customWidth="1"/>
    <col min="2051" max="2062" width="12.375" style="186" customWidth="1"/>
    <col min="2063" max="2064" width="13.625" style="186" customWidth="1"/>
    <col min="2065" max="2068" width="13.75" style="186" customWidth="1"/>
    <col min="2069" max="2081" width="5.375" style="186" customWidth="1"/>
    <col min="2082" max="2082" width="6.375" style="186" customWidth="1"/>
    <col min="2083" max="2304" width="5.375" style="186"/>
    <col min="2305" max="2305" width="8.375" style="186" customWidth="1"/>
    <col min="2306" max="2306" width="24.625" style="186" customWidth="1"/>
    <col min="2307" max="2318" width="12.375" style="186" customWidth="1"/>
    <col min="2319" max="2320" width="13.625" style="186" customWidth="1"/>
    <col min="2321" max="2324" width="13.75" style="186" customWidth="1"/>
    <col min="2325" max="2337" width="5.375" style="186" customWidth="1"/>
    <col min="2338" max="2338" width="6.375" style="186" customWidth="1"/>
    <col min="2339" max="2560" width="5.375" style="186"/>
    <col min="2561" max="2561" width="8.375" style="186" customWidth="1"/>
    <col min="2562" max="2562" width="24.625" style="186" customWidth="1"/>
    <col min="2563" max="2574" width="12.375" style="186" customWidth="1"/>
    <col min="2575" max="2576" width="13.625" style="186" customWidth="1"/>
    <col min="2577" max="2580" width="13.75" style="186" customWidth="1"/>
    <col min="2581" max="2593" width="5.375" style="186" customWidth="1"/>
    <col min="2594" max="2594" width="6.375" style="186" customWidth="1"/>
    <col min="2595" max="2816" width="5.375" style="186"/>
    <col min="2817" max="2817" width="8.375" style="186" customWidth="1"/>
    <col min="2818" max="2818" width="24.625" style="186" customWidth="1"/>
    <col min="2819" max="2830" width="12.375" style="186" customWidth="1"/>
    <col min="2831" max="2832" width="13.625" style="186" customWidth="1"/>
    <col min="2833" max="2836" width="13.75" style="186" customWidth="1"/>
    <col min="2837" max="2849" width="5.375" style="186" customWidth="1"/>
    <col min="2850" max="2850" width="6.375" style="186" customWidth="1"/>
    <col min="2851" max="3072" width="5.375" style="186"/>
    <col min="3073" max="3073" width="8.375" style="186" customWidth="1"/>
    <col min="3074" max="3074" width="24.625" style="186" customWidth="1"/>
    <col min="3075" max="3086" width="12.375" style="186" customWidth="1"/>
    <col min="3087" max="3088" width="13.625" style="186" customWidth="1"/>
    <col min="3089" max="3092" width="13.75" style="186" customWidth="1"/>
    <col min="3093" max="3105" width="5.375" style="186" customWidth="1"/>
    <col min="3106" max="3106" width="6.375" style="186" customWidth="1"/>
    <col min="3107" max="3328" width="5.375" style="186"/>
    <col min="3329" max="3329" width="8.375" style="186" customWidth="1"/>
    <col min="3330" max="3330" width="24.625" style="186" customWidth="1"/>
    <col min="3331" max="3342" width="12.375" style="186" customWidth="1"/>
    <col min="3343" max="3344" width="13.625" style="186" customWidth="1"/>
    <col min="3345" max="3348" width="13.75" style="186" customWidth="1"/>
    <col min="3349" max="3361" width="5.375" style="186" customWidth="1"/>
    <col min="3362" max="3362" width="6.375" style="186" customWidth="1"/>
    <col min="3363" max="3584" width="5.375" style="186"/>
    <col min="3585" max="3585" width="8.375" style="186" customWidth="1"/>
    <col min="3586" max="3586" width="24.625" style="186" customWidth="1"/>
    <col min="3587" max="3598" width="12.375" style="186" customWidth="1"/>
    <col min="3599" max="3600" width="13.625" style="186" customWidth="1"/>
    <col min="3601" max="3604" width="13.75" style="186" customWidth="1"/>
    <col min="3605" max="3617" width="5.375" style="186" customWidth="1"/>
    <col min="3618" max="3618" width="6.375" style="186" customWidth="1"/>
    <col min="3619" max="3840" width="5.375" style="186"/>
    <col min="3841" max="3841" width="8.375" style="186" customWidth="1"/>
    <col min="3842" max="3842" width="24.625" style="186" customWidth="1"/>
    <col min="3843" max="3854" width="12.375" style="186" customWidth="1"/>
    <col min="3855" max="3856" width="13.625" style="186" customWidth="1"/>
    <col min="3857" max="3860" width="13.75" style="186" customWidth="1"/>
    <col min="3861" max="3873" width="5.375" style="186" customWidth="1"/>
    <col min="3874" max="3874" width="6.375" style="186" customWidth="1"/>
    <col min="3875" max="4096" width="5.375" style="186"/>
    <col min="4097" max="4097" width="8.375" style="186" customWidth="1"/>
    <col min="4098" max="4098" width="24.625" style="186" customWidth="1"/>
    <col min="4099" max="4110" width="12.375" style="186" customWidth="1"/>
    <col min="4111" max="4112" width="13.625" style="186" customWidth="1"/>
    <col min="4113" max="4116" width="13.75" style="186" customWidth="1"/>
    <col min="4117" max="4129" width="5.375" style="186" customWidth="1"/>
    <col min="4130" max="4130" width="6.375" style="186" customWidth="1"/>
    <col min="4131" max="4352" width="5.375" style="186"/>
    <col min="4353" max="4353" width="8.375" style="186" customWidth="1"/>
    <col min="4354" max="4354" width="24.625" style="186" customWidth="1"/>
    <col min="4355" max="4366" width="12.375" style="186" customWidth="1"/>
    <col min="4367" max="4368" width="13.625" style="186" customWidth="1"/>
    <col min="4369" max="4372" width="13.75" style="186" customWidth="1"/>
    <col min="4373" max="4385" width="5.375" style="186" customWidth="1"/>
    <col min="4386" max="4386" width="6.375" style="186" customWidth="1"/>
    <col min="4387" max="4608" width="5.375" style="186"/>
    <col min="4609" max="4609" width="8.375" style="186" customWidth="1"/>
    <col min="4610" max="4610" width="24.625" style="186" customWidth="1"/>
    <col min="4611" max="4622" width="12.375" style="186" customWidth="1"/>
    <col min="4623" max="4624" width="13.625" style="186" customWidth="1"/>
    <col min="4625" max="4628" width="13.75" style="186" customWidth="1"/>
    <col min="4629" max="4641" width="5.375" style="186" customWidth="1"/>
    <col min="4642" max="4642" width="6.375" style="186" customWidth="1"/>
    <col min="4643" max="4864" width="5.375" style="186"/>
    <col min="4865" max="4865" width="8.375" style="186" customWidth="1"/>
    <col min="4866" max="4866" width="24.625" style="186" customWidth="1"/>
    <col min="4867" max="4878" width="12.375" style="186" customWidth="1"/>
    <col min="4879" max="4880" width="13.625" style="186" customWidth="1"/>
    <col min="4881" max="4884" width="13.75" style="186" customWidth="1"/>
    <col min="4885" max="4897" width="5.375" style="186" customWidth="1"/>
    <col min="4898" max="4898" width="6.375" style="186" customWidth="1"/>
    <col min="4899" max="5120" width="5.375" style="186"/>
    <col min="5121" max="5121" width="8.375" style="186" customWidth="1"/>
    <col min="5122" max="5122" width="24.625" style="186" customWidth="1"/>
    <col min="5123" max="5134" width="12.375" style="186" customWidth="1"/>
    <col min="5135" max="5136" width="13.625" style="186" customWidth="1"/>
    <col min="5137" max="5140" width="13.75" style="186" customWidth="1"/>
    <col min="5141" max="5153" width="5.375" style="186" customWidth="1"/>
    <col min="5154" max="5154" width="6.375" style="186" customWidth="1"/>
    <col min="5155" max="5376" width="5.375" style="186"/>
    <col min="5377" max="5377" width="8.375" style="186" customWidth="1"/>
    <col min="5378" max="5378" width="24.625" style="186" customWidth="1"/>
    <col min="5379" max="5390" width="12.375" style="186" customWidth="1"/>
    <col min="5391" max="5392" width="13.625" style="186" customWidth="1"/>
    <col min="5393" max="5396" width="13.75" style="186" customWidth="1"/>
    <col min="5397" max="5409" width="5.375" style="186" customWidth="1"/>
    <col min="5410" max="5410" width="6.375" style="186" customWidth="1"/>
    <col min="5411" max="5632" width="5.375" style="186"/>
    <col min="5633" max="5633" width="8.375" style="186" customWidth="1"/>
    <col min="5634" max="5634" width="24.625" style="186" customWidth="1"/>
    <col min="5635" max="5646" width="12.375" style="186" customWidth="1"/>
    <col min="5647" max="5648" width="13.625" style="186" customWidth="1"/>
    <col min="5649" max="5652" width="13.75" style="186" customWidth="1"/>
    <col min="5653" max="5665" width="5.375" style="186" customWidth="1"/>
    <col min="5666" max="5666" width="6.375" style="186" customWidth="1"/>
    <col min="5667" max="5888" width="5.375" style="186"/>
    <col min="5889" max="5889" width="8.375" style="186" customWidth="1"/>
    <col min="5890" max="5890" width="24.625" style="186" customWidth="1"/>
    <col min="5891" max="5902" width="12.375" style="186" customWidth="1"/>
    <col min="5903" max="5904" width="13.625" style="186" customWidth="1"/>
    <col min="5905" max="5908" width="13.75" style="186" customWidth="1"/>
    <col min="5909" max="5921" width="5.375" style="186" customWidth="1"/>
    <col min="5922" max="5922" width="6.375" style="186" customWidth="1"/>
    <col min="5923" max="6144" width="5.375" style="186"/>
    <col min="6145" max="6145" width="8.375" style="186" customWidth="1"/>
    <col min="6146" max="6146" width="24.625" style="186" customWidth="1"/>
    <col min="6147" max="6158" width="12.375" style="186" customWidth="1"/>
    <col min="6159" max="6160" width="13.625" style="186" customWidth="1"/>
    <col min="6161" max="6164" width="13.75" style="186" customWidth="1"/>
    <col min="6165" max="6177" width="5.375" style="186" customWidth="1"/>
    <col min="6178" max="6178" width="6.375" style="186" customWidth="1"/>
    <col min="6179" max="6400" width="5.375" style="186"/>
    <col min="6401" max="6401" width="8.375" style="186" customWidth="1"/>
    <col min="6402" max="6402" width="24.625" style="186" customWidth="1"/>
    <col min="6403" max="6414" width="12.375" style="186" customWidth="1"/>
    <col min="6415" max="6416" width="13.625" style="186" customWidth="1"/>
    <col min="6417" max="6420" width="13.75" style="186" customWidth="1"/>
    <col min="6421" max="6433" width="5.375" style="186" customWidth="1"/>
    <col min="6434" max="6434" width="6.375" style="186" customWidth="1"/>
    <col min="6435" max="6656" width="5.375" style="186"/>
    <col min="6657" max="6657" width="8.375" style="186" customWidth="1"/>
    <col min="6658" max="6658" width="24.625" style="186" customWidth="1"/>
    <col min="6659" max="6670" width="12.375" style="186" customWidth="1"/>
    <col min="6671" max="6672" width="13.625" style="186" customWidth="1"/>
    <col min="6673" max="6676" width="13.75" style="186" customWidth="1"/>
    <col min="6677" max="6689" width="5.375" style="186" customWidth="1"/>
    <col min="6690" max="6690" width="6.375" style="186" customWidth="1"/>
    <col min="6691" max="6912" width="5.375" style="186"/>
    <col min="6913" max="6913" width="8.375" style="186" customWidth="1"/>
    <col min="6914" max="6914" width="24.625" style="186" customWidth="1"/>
    <col min="6915" max="6926" width="12.375" style="186" customWidth="1"/>
    <col min="6927" max="6928" width="13.625" style="186" customWidth="1"/>
    <col min="6929" max="6932" width="13.75" style="186" customWidth="1"/>
    <col min="6933" max="6945" width="5.375" style="186" customWidth="1"/>
    <col min="6946" max="6946" width="6.375" style="186" customWidth="1"/>
    <col min="6947" max="7168" width="5.375" style="186"/>
    <col min="7169" max="7169" width="8.375" style="186" customWidth="1"/>
    <col min="7170" max="7170" width="24.625" style="186" customWidth="1"/>
    <col min="7171" max="7182" width="12.375" style="186" customWidth="1"/>
    <col min="7183" max="7184" width="13.625" style="186" customWidth="1"/>
    <col min="7185" max="7188" width="13.75" style="186" customWidth="1"/>
    <col min="7189" max="7201" width="5.375" style="186" customWidth="1"/>
    <col min="7202" max="7202" width="6.375" style="186" customWidth="1"/>
    <col min="7203" max="7424" width="5.375" style="186"/>
    <col min="7425" max="7425" width="8.375" style="186" customWidth="1"/>
    <col min="7426" max="7426" width="24.625" style="186" customWidth="1"/>
    <col min="7427" max="7438" width="12.375" style="186" customWidth="1"/>
    <col min="7439" max="7440" width="13.625" style="186" customWidth="1"/>
    <col min="7441" max="7444" width="13.75" style="186" customWidth="1"/>
    <col min="7445" max="7457" width="5.375" style="186" customWidth="1"/>
    <col min="7458" max="7458" width="6.375" style="186" customWidth="1"/>
    <col min="7459" max="7680" width="5.375" style="186"/>
    <col min="7681" max="7681" width="8.375" style="186" customWidth="1"/>
    <col min="7682" max="7682" width="24.625" style="186" customWidth="1"/>
    <col min="7683" max="7694" width="12.375" style="186" customWidth="1"/>
    <col min="7695" max="7696" width="13.625" style="186" customWidth="1"/>
    <col min="7697" max="7700" width="13.75" style="186" customWidth="1"/>
    <col min="7701" max="7713" width="5.375" style="186" customWidth="1"/>
    <col min="7714" max="7714" width="6.375" style="186" customWidth="1"/>
    <col min="7715" max="7936" width="5.375" style="186"/>
    <col min="7937" max="7937" width="8.375" style="186" customWidth="1"/>
    <col min="7938" max="7938" width="24.625" style="186" customWidth="1"/>
    <col min="7939" max="7950" width="12.375" style="186" customWidth="1"/>
    <col min="7951" max="7952" width="13.625" style="186" customWidth="1"/>
    <col min="7953" max="7956" width="13.75" style="186" customWidth="1"/>
    <col min="7957" max="7969" width="5.375" style="186" customWidth="1"/>
    <col min="7970" max="7970" width="6.375" style="186" customWidth="1"/>
    <col min="7971" max="8192" width="5.375" style="186"/>
    <col min="8193" max="8193" width="8.375" style="186" customWidth="1"/>
    <col min="8194" max="8194" width="24.625" style="186" customWidth="1"/>
    <col min="8195" max="8206" width="12.375" style="186" customWidth="1"/>
    <col min="8207" max="8208" width="13.625" style="186" customWidth="1"/>
    <col min="8209" max="8212" width="13.75" style="186" customWidth="1"/>
    <col min="8213" max="8225" width="5.375" style="186" customWidth="1"/>
    <col min="8226" max="8226" width="6.375" style="186" customWidth="1"/>
    <col min="8227" max="8448" width="5.375" style="186"/>
    <col min="8449" max="8449" width="8.375" style="186" customWidth="1"/>
    <col min="8450" max="8450" width="24.625" style="186" customWidth="1"/>
    <col min="8451" max="8462" width="12.375" style="186" customWidth="1"/>
    <col min="8463" max="8464" width="13.625" style="186" customWidth="1"/>
    <col min="8465" max="8468" width="13.75" style="186" customWidth="1"/>
    <col min="8469" max="8481" width="5.375" style="186" customWidth="1"/>
    <col min="8482" max="8482" width="6.375" style="186" customWidth="1"/>
    <col min="8483" max="8704" width="5.375" style="186"/>
    <col min="8705" max="8705" width="8.375" style="186" customWidth="1"/>
    <col min="8706" max="8706" width="24.625" style="186" customWidth="1"/>
    <col min="8707" max="8718" width="12.375" style="186" customWidth="1"/>
    <col min="8719" max="8720" width="13.625" style="186" customWidth="1"/>
    <col min="8721" max="8724" width="13.75" style="186" customWidth="1"/>
    <col min="8725" max="8737" width="5.375" style="186" customWidth="1"/>
    <col min="8738" max="8738" width="6.375" style="186" customWidth="1"/>
    <col min="8739" max="8960" width="5.375" style="186"/>
    <col min="8961" max="8961" width="8.375" style="186" customWidth="1"/>
    <col min="8962" max="8962" width="24.625" style="186" customWidth="1"/>
    <col min="8963" max="8974" width="12.375" style="186" customWidth="1"/>
    <col min="8975" max="8976" width="13.625" style="186" customWidth="1"/>
    <col min="8977" max="8980" width="13.75" style="186" customWidth="1"/>
    <col min="8981" max="8993" width="5.375" style="186" customWidth="1"/>
    <col min="8994" max="8994" width="6.375" style="186" customWidth="1"/>
    <col min="8995" max="9216" width="5.375" style="186"/>
    <col min="9217" max="9217" width="8.375" style="186" customWidth="1"/>
    <col min="9218" max="9218" width="24.625" style="186" customWidth="1"/>
    <col min="9219" max="9230" width="12.375" style="186" customWidth="1"/>
    <col min="9231" max="9232" width="13.625" style="186" customWidth="1"/>
    <col min="9233" max="9236" width="13.75" style="186" customWidth="1"/>
    <col min="9237" max="9249" width="5.375" style="186" customWidth="1"/>
    <col min="9250" max="9250" width="6.375" style="186" customWidth="1"/>
    <col min="9251" max="9472" width="5.375" style="186"/>
    <col min="9473" max="9473" width="8.375" style="186" customWidth="1"/>
    <col min="9474" max="9474" width="24.625" style="186" customWidth="1"/>
    <col min="9475" max="9486" width="12.375" style="186" customWidth="1"/>
    <col min="9487" max="9488" width="13.625" style="186" customWidth="1"/>
    <col min="9489" max="9492" width="13.75" style="186" customWidth="1"/>
    <col min="9493" max="9505" width="5.375" style="186" customWidth="1"/>
    <col min="9506" max="9506" width="6.375" style="186" customWidth="1"/>
    <col min="9507" max="9728" width="5.375" style="186"/>
    <col min="9729" max="9729" width="8.375" style="186" customWidth="1"/>
    <col min="9730" max="9730" width="24.625" style="186" customWidth="1"/>
    <col min="9731" max="9742" width="12.375" style="186" customWidth="1"/>
    <col min="9743" max="9744" width="13.625" style="186" customWidth="1"/>
    <col min="9745" max="9748" width="13.75" style="186" customWidth="1"/>
    <col min="9749" max="9761" width="5.375" style="186" customWidth="1"/>
    <col min="9762" max="9762" width="6.375" style="186" customWidth="1"/>
    <col min="9763" max="9984" width="5.375" style="186"/>
    <col min="9985" max="9985" width="8.375" style="186" customWidth="1"/>
    <col min="9986" max="9986" width="24.625" style="186" customWidth="1"/>
    <col min="9987" max="9998" width="12.375" style="186" customWidth="1"/>
    <col min="9999" max="10000" width="13.625" style="186" customWidth="1"/>
    <col min="10001" max="10004" width="13.75" style="186" customWidth="1"/>
    <col min="10005" max="10017" width="5.375" style="186" customWidth="1"/>
    <col min="10018" max="10018" width="6.375" style="186" customWidth="1"/>
    <col min="10019" max="10240" width="5.375" style="186"/>
    <col min="10241" max="10241" width="8.375" style="186" customWidth="1"/>
    <col min="10242" max="10242" width="24.625" style="186" customWidth="1"/>
    <col min="10243" max="10254" width="12.375" style="186" customWidth="1"/>
    <col min="10255" max="10256" width="13.625" style="186" customWidth="1"/>
    <col min="10257" max="10260" width="13.75" style="186" customWidth="1"/>
    <col min="10261" max="10273" width="5.375" style="186" customWidth="1"/>
    <col min="10274" max="10274" width="6.375" style="186" customWidth="1"/>
    <col min="10275" max="10496" width="5.375" style="186"/>
    <col min="10497" max="10497" width="8.375" style="186" customWidth="1"/>
    <col min="10498" max="10498" width="24.625" style="186" customWidth="1"/>
    <col min="10499" max="10510" width="12.375" style="186" customWidth="1"/>
    <col min="10511" max="10512" width="13.625" style="186" customWidth="1"/>
    <col min="10513" max="10516" width="13.75" style="186" customWidth="1"/>
    <col min="10517" max="10529" width="5.375" style="186" customWidth="1"/>
    <col min="10530" max="10530" width="6.375" style="186" customWidth="1"/>
    <col min="10531" max="10752" width="5.375" style="186"/>
    <col min="10753" max="10753" width="8.375" style="186" customWidth="1"/>
    <col min="10754" max="10754" width="24.625" style="186" customWidth="1"/>
    <col min="10755" max="10766" width="12.375" style="186" customWidth="1"/>
    <col min="10767" max="10768" width="13.625" style="186" customWidth="1"/>
    <col min="10769" max="10772" width="13.75" style="186" customWidth="1"/>
    <col min="10773" max="10785" width="5.375" style="186" customWidth="1"/>
    <col min="10786" max="10786" width="6.375" style="186" customWidth="1"/>
    <col min="10787" max="11008" width="5.375" style="186"/>
    <col min="11009" max="11009" width="8.375" style="186" customWidth="1"/>
    <col min="11010" max="11010" width="24.625" style="186" customWidth="1"/>
    <col min="11011" max="11022" width="12.375" style="186" customWidth="1"/>
    <col min="11023" max="11024" width="13.625" style="186" customWidth="1"/>
    <col min="11025" max="11028" width="13.75" style="186" customWidth="1"/>
    <col min="11029" max="11041" width="5.375" style="186" customWidth="1"/>
    <col min="11042" max="11042" width="6.375" style="186" customWidth="1"/>
    <col min="11043" max="11264" width="5.375" style="186"/>
    <col min="11265" max="11265" width="8.375" style="186" customWidth="1"/>
    <col min="11266" max="11266" width="24.625" style="186" customWidth="1"/>
    <col min="11267" max="11278" width="12.375" style="186" customWidth="1"/>
    <col min="11279" max="11280" width="13.625" style="186" customWidth="1"/>
    <col min="11281" max="11284" width="13.75" style="186" customWidth="1"/>
    <col min="11285" max="11297" width="5.375" style="186" customWidth="1"/>
    <col min="11298" max="11298" width="6.375" style="186" customWidth="1"/>
    <col min="11299" max="11520" width="5.375" style="186"/>
    <col min="11521" max="11521" width="8.375" style="186" customWidth="1"/>
    <col min="11522" max="11522" width="24.625" style="186" customWidth="1"/>
    <col min="11523" max="11534" width="12.375" style="186" customWidth="1"/>
    <col min="11535" max="11536" width="13.625" style="186" customWidth="1"/>
    <col min="11537" max="11540" width="13.75" style="186" customWidth="1"/>
    <col min="11541" max="11553" width="5.375" style="186" customWidth="1"/>
    <col min="11554" max="11554" width="6.375" style="186" customWidth="1"/>
    <col min="11555" max="11776" width="5.375" style="186"/>
    <col min="11777" max="11777" width="8.375" style="186" customWidth="1"/>
    <col min="11778" max="11778" width="24.625" style="186" customWidth="1"/>
    <col min="11779" max="11790" width="12.375" style="186" customWidth="1"/>
    <col min="11791" max="11792" width="13.625" style="186" customWidth="1"/>
    <col min="11793" max="11796" width="13.75" style="186" customWidth="1"/>
    <col min="11797" max="11809" width="5.375" style="186" customWidth="1"/>
    <col min="11810" max="11810" width="6.375" style="186" customWidth="1"/>
    <col min="11811" max="12032" width="5.375" style="186"/>
    <col min="12033" max="12033" width="8.375" style="186" customWidth="1"/>
    <col min="12034" max="12034" width="24.625" style="186" customWidth="1"/>
    <col min="12035" max="12046" width="12.375" style="186" customWidth="1"/>
    <col min="12047" max="12048" width="13.625" style="186" customWidth="1"/>
    <col min="12049" max="12052" width="13.75" style="186" customWidth="1"/>
    <col min="12053" max="12065" width="5.375" style="186" customWidth="1"/>
    <col min="12066" max="12066" width="6.375" style="186" customWidth="1"/>
    <col min="12067" max="12288" width="5.375" style="186"/>
    <col min="12289" max="12289" width="8.375" style="186" customWidth="1"/>
    <col min="12290" max="12290" width="24.625" style="186" customWidth="1"/>
    <col min="12291" max="12302" width="12.375" style="186" customWidth="1"/>
    <col min="12303" max="12304" width="13.625" style="186" customWidth="1"/>
    <col min="12305" max="12308" width="13.75" style="186" customWidth="1"/>
    <col min="12309" max="12321" width="5.375" style="186" customWidth="1"/>
    <col min="12322" max="12322" width="6.375" style="186" customWidth="1"/>
    <col min="12323" max="12544" width="5.375" style="186"/>
    <col min="12545" max="12545" width="8.375" style="186" customWidth="1"/>
    <col min="12546" max="12546" width="24.625" style="186" customWidth="1"/>
    <col min="12547" max="12558" width="12.375" style="186" customWidth="1"/>
    <col min="12559" max="12560" width="13.625" style="186" customWidth="1"/>
    <col min="12561" max="12564" width="13.75" style="186" customWidth="1"/>
    <col min="12565" max="12577" width="5.375" style="186" customWidth="1"/>
    <col min="12578" max="12578" width="6.375" style="186" customWidth="1"/>
    <col min="12579" max="12800" width="5.375" style="186"/>
    <col min="12801" max="12801" width="8.375" style="186" customWidth="1"/>
    <col min="12802" max="12802" width="24.625" style="186" customWidth="1"/>
    <col min="12803" max="12814" width="12.375" style="186" customWidth="1"/>
    <col min="12815" max="12816" width="13.625" style="186" customWidth="1"/>
    <col min="12817" max="12820" width="13.75" style="186" customWidth="1"/>
    <col min="12821" max="12833" width="5.375" style="186" customWidth="1"/>
    <col min="12834" max="12834" width="6.375" style="186" customWidth="1"/>
    <col min="12835" max="13056" width="5.375" style="186"/>
    <col min="13057" max="13057" width="8.375" style="186" customWidth="1"/>
    <col min="13058" max="13058" width="24.625" style="186" customWidth="1"/>
    <col min="13059" max="13070" width="12.375" style="186" customWidth="1"/>
    <col min="13071" max="13072" width="13.625" style="186" customWidth="1"/>
    <col min="13073" max="13076" width="13.75" style="186" customWidth="1"/>
    <col min="13077" max="13089" width="5.375" style="186" customWidth="1"/>
    <col min="13090" max="13090" width="6.375" style="186" customWidth="1"/>
    <col min="13091" max="13312" width="5.375" style="186"/>
    <col min="13313" max="13313" width="8.375" style="186" customWidth="1"/>
    <col min="13314" max="13314" width="24.625" style="186" customWidth="1"/>
    <col min="13315" max="13326" width="12.375" style="186" customWidth="1"/>
    <col min="13327" max="13328" width="13.625" style="186" customWidth="1"/>
    <col min="13329" max="13332" width="13.75" style="186" customWidth="1"/>
    <col min="13333" max="13345" width="5.375" style="186" customWidth="1"/>
    <col min="13346" max="13346" width="6.375" style="186" customWidth="1"/>
    <col min="13347" max="13568" width="5.375" style="186"/>
    <col min="13569" max="13569" width="8.375" style="186" customWidth="1"/>
    <col min="13570" max="13570" width="24.625" style="186" customWidth="1"/>
    <col min="13571" max="13582" width="12.375" style="186" customWidth="1"/>
    <col min="13583" max="13584" width="13.625" style="186" customWidth="1"/>
    <col min="13585" max="13588" width="13.75" style="186" customWidth="1"/>
    <col min="13589" max="13601" width="5.375" style="186" customWidth="1"/>
    <col min="13602" max="13602" width="6.375" style="186" customWidth="1"/>
    <col min="13603" max="13824" width="5.375" style="186"/>
    <col min="13825" max="13825" width="8.375" style="186" customWidth="1"/>
    <col min="13826" max="13826" width="24.625" style="186" customWidth="1"/>
    <col min="13827" max="13838" width="12.375" style="186" customWidth="1"/>
    <col min="13839" max="13840" width="13.625" style="186" customWidth="1"/>
    <col min="13841" max="13844" width="13.75" style="186" customWidth="1"/>
    <col min="13845" max="13857" width="5.375" style="186" customWidth="1"/>
    <col min="13858" max="13858" width="6.375" style="186" customWidth="1"/>
    <col min="13859" max="14080" width="5.375" style="186"/>
    <col min="14081" max="14081" width="8.375" style="186" customWidth="1"/>
    <col min="14082" max="14082" width="24.625" style="186" customWidth="1"/>
    <col min="14083" max="14094" width="12.375" style="186" customWidth="1"/>
    <col min="14095" max="14096" width="13.625" style="186" customWidth="1"/>
    <col min="14097" max="14100" width="13.75" style="186" customWidth="1"/>
    <col min="14101" max="14113" width="5.375" style="186" customWidth="1"/>
    <col min="14114" max="14114" width="6.375" style="186" customWidth="1"/>
    <col min="14115" max="14336" width="5.375" style="186"/>
    <col min="14337" max="14337" width="8.375" style="186" customWidth="1"/>
    <col min="14338" max="14338" width="24.625" style="186" customWidth="1"/>
    <col min="14339" max="14350" width="12.375" style="186" customWidth="1"/>
    <col min="14351" max="14352" width="13.625" style="186" customWidth="1"/>
    <col min="14353" max="14356" width="13.75" style="186" customWidth="1"/>
    <col min="14357" max="14369" width="5.375" style="186" customWidth="1"/>
    <col min="14370" max="14370" width="6.375" style="186" customWidth="1"/>
    <col min="14371" max="14592" width="5.375" style="186"/>
    <col min="14593" max="14593" width="8.375" style="186" customWidth="1"/>
    <col min="14594" max="14594" width="24.625" style="186" customWidth="1"/>
    <col min="14595" max="14606" width="12.375" style="186" customWidth="1"/>
    <col min="14607" max="14608" width="13.625" style="186" customWidth="1"/>
    <col min="14609" max="14612" width="13.75" style="186" customWidth="1"/>
    <col min="14613" max="14625" width="5.375" style="186" customWidth="1"/>
    <col min="14626" max="14626" width="6.375" style="186" customWidth="1"/>
    <col min="14627" max="14848" width="5.375" style="186"/>
    <col min="14849" max="14849" width="8.375" style="186" customWidth="1"/>
    <col min="14850" max="14850" width="24.625" style="186" customWidth="1"/>
    <col min="14851" max="14862" width="12.375" style="186" customWidth="1"/>
    <col min="14863" max="14864" width="13.625" style="186" customWidth="1"/>
    <col min="14865" max="14868" width="13.75" style="186" customWidth="1"/>
    <col min="14869" max="14881" width="5.375" style="186" customWidth="1"/>
    <col min="14882" max="14882" width="6.375" style="186" customWidth="1"/>
    <col min="14883" max="15104" width="5.375" style="186"/>
    <col min="15105" max="15105" width="8.375" style="186" customWidth="1"/>
    <col min="15106" max="15106" width="24.625" style="186" customWidth="1"/>
    <col min="15107" max="15118" width="12.375" style="186" customWidth="1"/>
    <col min="15119" max="15120" width="13.625" style="186" customWidth="1"/>
    <col min="15121" max="15124" width="13.75" style="186" customWidth="1"/>
    <col min="15125" max="15137" width="5.375" style="186" customWidth="1"/>
    <col min="15138" max="15138" width="6.375" style="186" customWidth="1"/>
    <col min="15139" max="15360" width="5.375" style="186"/>
    <col min="15361" max="15361" width="8.375" style="186" customWidth="1"/>
    <col min="15362" max="15362" width="24.625" style="186" customWidth="1"/>
    <col min="15363" max="15374" width="12.375" style="186" customWidth="1"/>
    <col min="15375" max="15376" width="13.625" style="186" customWidth="1"/>
    <col min="15377" max="15380" width="13.75" style="186" customWidth="1"/>
    <col min="15381" max="15393" width="5.375" style="186" customWidth="1"/>
    <col min="15394" max="15394" width="6.375" style="186" customWidth="1"/>
    <col min="15395" max="15616" width="5.375" style="186"/>
    <col min="15617" max="15617" width="8.375" style="186" customWidth="1"/>
    <col min="15618" max="15618" width="24.625" style="186" customWidth="1"/>
    <col min="15619" max="15630" width="12.375" style="186" customWidth="1"/>
    <col min="15631" max="15632" width="13.625" style="186" customWidth="1"/>
    <col min="15633" max="15636" width="13.75" style="186" customWidth="1"/>
    <col min="15637" max="15649" width="5.375" style="186" customWidth="1"/>
    <col min="15650" max="15650" width="6.375" style="186" customWidth="1"/>
    <col min="15651" max="15872" width="5.375" style="186"/>
    <col min="15873" max="15873" width="8.375" style="186" customWidth="1"/>
    <col min="15874" max="15874" width="24.625" style="186" customWidth="1"/>
    <col min="15875" max="15886" width="12.375" style="186" customWidth="1"/>
    <col min="15887" max="15888" width="13.625" style="186" customWidth="1"/>
    <col min="15889" max="15892" width="13.75" style="186" customWidth="1"/>
    <col min="15893" max="15905" width="5.375" style="186" customWidth="1"/>
    <col min="15906" max="15906" width="6.375" style="186" customWidth="1"/>
    <col min="15907" max="16128" width="5.375" style="186"/>
    <col min="16129" max="16129" width="8.375" style="186" customWidth="1"/>
    <col min="16130" max="16130" width="24.625" style="186" customWidth="1"/>
    <col min="16131" max="16142" width="12.375" style="186" customWidth="1"/>
    <col min="16143" max="16144" width="13.625" style="186" customWidth="1"/>
    <col min="16145" max="16148" width="13.75" style="186" customWidth="1"/>
    <col min="16149" max="16161" width="5.375" style="186" customWidth="1"/>
    <col min="16162" max="16162" width="6.375" style="186" customWidth="1"/>
    <col min="16163" max="16384" width="5.375" style="186"/>
  </cols>
  <sheetData>
    <row r="1" spans="1:33" ht="23.25" customHeight="1">
      <c r="A1" s="581" t="s">
        <v>156</v>
      </c>
      <c r="B1" s="582"/>
      <c r="C1" s="185"/>
      <c r="T1" s="187" t="s">
        <v>1</v>
      </c>
    </row>
    <row r="2" spans="1:33" ht="23.25" customHeight="1">
      <c r="A2" s="8"/>
      <c r="B2" s="188"/>
      <c r="D2" s="583" t="s">
        <v>207</v>
      </c>
      <c r="E2" s="583"/>
      <c r="F2" s="583"/>
      <c r="G2" s="583"/>
      <c r="H2" s="583"/>
      <c r="I2" s="584"/>
      <c r="J2" s="584"/>
      <c r="K2" s="584"/>
      <c r="L2" s="584"/>
      <c r="M2" s="584"/>
      <c r="N2" s="584"/>
      <c r="O2" s="584"/>
      <c r="P2" s="584"/>
      <c r="T2" s="585"/>
    </row>
    <row r="3" spans="1:33" ht="23.25" customHeight="1">
      <c r="A3" s="8"/>
      <c r="B3" s="188"/>
      <c r="D3" s="584"/>
      <c r="E3" s="584"/>
      <c r="F3" s="584"/>
      <c r="G3" s="584"/>
      <c r="H3" s="584"/>
      <c r="I3" s="584"/>
      <c r="J3" s="584"/>
      <c r="K3" s="584"/>
      <c r="L3" s="584"/>
      <c r="M3" s="584"/>
      <c r="N3" s="584"/>
      <c r="O3" s="584"/>
      <c r="P3" s="584"/>
      <c r="T3" s="586"/>
    </row>
    <row r="4" spans="1:33" ht="8.25" customHeight="1">
      <c r="I4" s="189"/>
    </row>
    <row r="5" spans="1:33" ht="23.25" customHeight="1">
      <c r="A5" s="4"/>
      <c r="B5" s="129" t="s">
        <v>195</v>
      </c>
      <c r="C5" s="98">
        <f>'【年集計表（まとめ）】'!F10</f>
        <v>0</v>
      </c>
      <c r="D5" s="4"/>
      <c r="E5" s="4"/>
      <c r="F5" s="4"/>
      <c r="G5" s="8"/>
      <c r="H5" s="8"/>
      <c r="I5" s="189"/>
      <c r="J5" s="331" t="s">
        <v>2</v>
      </c>
      <c r="K5" s="331"/>
      <c r="L5" s="331"/>
      <c r="M5" s="587" t="str">
        <f>IF(【6月】月集計表!AE5&lt;&gt;"",【6月】月集計表!AE5,"")</f>
        <v/>
      </c>
      <c r="N5" s="588"/>
      <c r="O5" s="588"/>
      <c r="P5" s="581" t="s">
        <v>3</v>
      </c>
      <c r="Q5" s="582"/>
      <c r="R5" s="589" t="str">
        <f>IF(【6月】月集計表!AM5&lt;&gt;"",【6月】月集計表!AM5,"")</f>
        <v/>
      </c>
      <c r="S5" s="589"/>
      <c r="T5" s="589"/>
      <c r="AE5" s="190"/>
    </row>
    <row r="6" spans="1:33" ht="23.25" customHeight="1">
      <c r="A6" s="4"/>
      <c r="C6" s="4"/>
      <c r="D6" s="4"/>
      <c r="E6" s="4"/>
      <c r="F6" s="4"/>
      <c r="G6" s="8"/>
      <c r="H6" s="8"/>
      <c r="I6" s="189"/>
      <c r="J6" s="131"/>
      <c r="K6" s="131"/>
      <c r="L6" s="131"/>
      <c r="M6" s="190"/>
      <c r="N6" s="190"/>
      <c r="O6" s="190"/>
      <c r="P6" s="131"/>
      <c r="Q6" s="131"/>
      <c r="R6" s="190"/>
      <c r="S6" s="190"/>
      <c r="T6" s="190"/>
      <c r="AE6" s="190"/>
    </row>
    <row r="7" spans="1:33" ht="23.25" customHeight="1">
      <c r="A7" s="4"/>
      <c r="B7" s="129" t="s">
        <v>157</v>
      </c>
      <c r="C7" s="129" t="s">
        <v>128</v>
      </c>
      <c r="D7" s="129" t="s">
        <v>129</v>
      </c>
      <c r="E7" s="129" t="s">
        <v>130</v>
      </c>
      <c r="F7" s="131"/>
      <c r="G7" s="131"/>
      <c r="H7" s="131"/>
      <c r="I7" s="131"/>
      <c r="J7" s="131"/>
      <c r="K7" s="131"/>
      <c r="L7" s="131"/>
      <c r="M7" s="190"/>
      <c r="N7" s="190"/>
      <c r="O7" s="190"/>
      <c r="P7" s="131"/>
      <c r="Q7" s="131"/>
      <c r="R7" s="190"/>
      <c r="S7" s="190"/>
      <c r="T7" s="190"/>
      <c r="AE7" s="190"/>
    </row>
    <row r="8" spans="1:33" ht="23.25" hidden="1" customHeight="1">
      <c r="A8" s="4"/>
      <c r="B8" s="275"/>
      <c r="C8" s="275"/>
      <c r="D8" s="275"/>
      <c r="E8" s="275"/>
      <c r="F8" s="131"/>
      <c r="G8" s="131"/>
      <c r="H8" s="131"/>
      <c r="I8" s="131"/>
      <c r="J8" s="131"/>
      <c r="AG8" s="188"/>
    </row>
    <row r="9" spans="1:33" ht="23.25" hidden="1" customHeight="1">
      <c r="A9" s="4"/>
      <c r="B9" s="275"/>
      <c r="C9" s="275"/>
      <c r="D9" s="275"/>
      <c r="E9" s="275"/>
      <c r="F9" s="131"/>
      <c r="G9" s="131"/>
      <c r="H9" s="131"/>
      <c r="I9" s="131"/>
      <c r="J9" s="131"/>
      <c r="AG9" s="188"/>
    </row>
    <row r="10" spans="1:33" ht="23.25" customHeight="1">
      <c r="A10" s="4"/>
      <c r="B10" s="129" t="s">
        <v>161</v>
      </c>
      <c r="C10" s="193"/>
      <c r="D10" s="193"/>
      <c r="E10" s="98">
        <f>'【年集計表（まとめ）】'!E10</f>
        <v>0</v>
      </c>
      <c r="AG10" s="188"/>
    </row>
    <row r="11" spans="1:33" ht="23.25" customHeight="1" thickBot="1">
      <c r="A11" s="4"/>
      <c r="B11" s="131"/>
      <c r="C11" s="131"/>
      <c r="D11" s="131"/>
      <c r="E11" s="131"/>
      <c r="F11" s="8"/>
      <c r="G11" s="4"/>
      <c r="H11" s="4"/>
      <c r="AG11" s="188"/>
    </row>
    <row r="12" spans="1:33" ht="26.25" customHeight="1" thickBot="1">
      <c r="A12" s="567" t="s">
        <v>4</v>
      </c>
      <c r="B12" s="200" t="s">
        <v>163</v>
      </c>
      <c r="C12" s="571"/>
      <c r="D12" s="572"/>
      <c r="E12" s="571"/>
      <c r="F12" s="580"/>
      <c r="G12" s="571"/>
      <c r="H12" s="572"/>
      <c r="I12" s="569" t="s">
        <v>164</v>
      </c>
      <c r="J12" s="570"/>
      <c r="K12" s="569" t="s">
        <v>165</v>
      </c>
      <c r="L12" s="570"/>
      <c r="M12" s="569" t="s">
        <v>166</v>
      </c>
      <c r="N12" s="570"/>
      <c r="O12" s="569" t="s">
        <v>167</v>
      </c>
      <c r="P12" s="570"/>
      <c r="Q12" s="363" t="s">
        <v>168</v>
      </c>
      <c r="R12" s="363"/>
      <c r="S12" s="575" t="s">
        <v>169</v>
      </c>
      <c r="T12" s="575"/>
    </row>
    <row r="13" spans="1:33" ht="26.25" customHeight="1" thickBot="1">
      <c r="A13" s="568"/>
      <c r="B13" s="200" t="s">
        <v>55</v>
      </c>
      <c r="C13" s="201"/>
      <c r="D13" s="201"/>
      <c r="E13" s="201"/>
      <c r="F13" s="202"/>
      <c r="G13" s="201"/>
      <c r="H13" s="201"/>
      <c r="I13" s="200" t="s">
        <v>37</v>
      </c>
      <c r="J13" s="200" t="s">
        <v>170</v>
      </c>
      <c r="K13" s="200" t="s">
        <v>37</v>
      </c>
      <c r="L13" s="200" t="s">
        <v>170</v>
      </c>
      <c r="M13" s="200" t="s">
        <v>37</v>
      </c>
      <c r="N13" s="200" t="s">
        <v>170</v>
      </c>
      <c r="O13" s="200" t="s">
        <v>37</v>
      </c>
      <c r="P13" s="200" t="s">
        <v>170</v>
      </c>
      <c r="Q13" s="200" t="s">
        <v>171</v>
      </c>
      <c r="R13" s="200" t="s">
        <v>172</v>
      </c>
      <c r="S13" s="203" t="s">
        <v>171</v>
      </c>
      <c r="T13" s="203" t="s">
        <v>172</v>
      </c>
    </row>
    <row r="14" spans="1:33" ht="26.25" customHeight="1">
      <c r="A14" s="590" t="s">
        <v>173</v>
      </c>
      <c r="B14" s="247" t="s">
        <v>174</v>
      </c>
      <c r="C14" s="204"/>
      <c r="D14" s="204"/>
      <c r="E14" s="204"/>
      <c r="F14" s="204"/>
      <c r="G14" s="204"/>
      <c r="H14" s="204"/>
      <c r="I14" s="204"/>
      <c r="J14" s="204"/>
      <c r="K14" s="204"/>
      <c r="L14" s="204"/>
      <c r="M14" s="204"/>
      <c r="N14" s="204"/>
      <c r="O14" s="204"/>
      <c r="P14" s="204"/>
      <c r="Q14" s="204"/>
      <c r="R14" s="276"/>
      <c r="S14" s="250"/>
      <c r="T14" s="251"/>
    </row>
    <row r="15" spans="1:33" ht="26.25" customHeight="1">
      <c r="A15" s="591"/>
      <c r="B15" s="252" t="s">
        <v>175</v>
      </c>
      <c r="C15" s="208"/>
      <c r="D15" s="208"/>
      <c r="E15" s="208"/>
      <c r="F15" s="208"/>
      <c r="G15" s="208"/>
      <c r="H15" s="208"/>
      <c r="I15" s="208"/>
      <c r="J15" s="208"/>
      <c r="K15" s="208"/>
      <c r="L15" s="208"/>
      <c r="M15" s="208"/>
      <c r="N15" s="208"/>
      <c r="O15" s="208"/>
      <c r="P15" s="208"/>
      <c r="Q15" s="208"/>
      <c r="R15" s="277"/>
      <c r="S15" s="255"/>
      <c r="T15" s="256"/>
    </row>
    <row r="16" spans="1:33" ht="26.25" customHeight="1">
      <c r="A16" s="591"/>
      <c r="B16" s="252" t="s">
        <v>176</v>
      </c>
      <c r="C16" s="208"/>
      <c r="D16" s="208"/>
      <c r="E16" s="208"/>
      <c r="F16" s="208"/>
      <c r="G16" s="208"/>
      <c r="H16" s="208"/>
      <c r="I16" s="208"/>
      <c r="J16" s="208"/>
      <c r="K16" s="208"/>
      <c r="L16" s="208"/>
      <c r="M16" s="208"/>
      <c r="N16" s="208"/>
      <c r="O16" s="208"/>
      <c r="P16" s="208"/>
      <c r="Q16" s="208"/>
      <c r="R16" s="277"/>
      <c r="S16" s="255"/>
      <c r="T16" s="256"/>
    </row>
    <row r="17" spans="1:34" ht="26.25" customHeight="1" thickBot="1">
      <c r="A17" s="592"/>
      <c r="B17" s="257" t="s">
        <v>177</v>
      </c>
      <c r="C17" s="213"/>
      <c r="D17" s="214"/>
      <c r="E17" s="213"/>
      <c r="F17" s="214"/>
      <c r="G17" s="214"/>
      <c r="H17" s="214"/>
      <c r="I17" s="213"/>
      <c r="J17" s="214"/>
      <c r="K17" s="213"/>
      <c r="L17" s="214"/>
      <c r="M17" s="213"/>
      <c r="N17" s="214"/>
      <c r="O17" s="213"/>
      <c r="P17" s="214"/>
      <c r="Q17" s="214"/>
      <c r="R17" s="278"/>
      <c r="S17" s="261"/>
      <c r="T17" s="219"/>
    </row>
    <row r="18" spans="1:34" ht="26.25" customHeight="1" thickBot="1">
      <c r="A18" s="549" t="s">
        <v>178</v>
      </c>
      <c r="B18" s="220" t="s">
        <v>179</v>
      </c>
      <c r="C18" s="551"/>
      <c r="D18" s="221"/>
      <c r="E18" s="551"/>
      <c r="F18" s="222"/>
      <c r="G18" s="551"/>
      <c r="H18" s="221"/>
      <c r="I18" s="545"/>
      <c r="J18" s="143">
        <f>【6月】月集計表!$AW$61</f>
        <v>0</v>
      </c>
      <c r="K18" s="545"/>
      <c r="L18" s="143">
        <f>【7月】月集計表!$AW$61</f>
        <v>0</v>
      </c>
      <c r="M18" s="545"/>
      <c r="N18" s="143">
        <f>【8月】月集計表!$AW$61</f>
        <v>0</v>
      </c>
      <c r="O18" s="545"/>
      <c r="P18" s="143">
        <f>【9月】月集計表!$AW$61</f>
        <v>0</v>
      </c>
      <c r="Q18" s="546"/>
      <c r="R18" s="143">
        <f>SUM(J18,L18,N18,P18)</f>
        <v>0</v>
      </c>
      <c r="S18" s="555"/>
      <c r="T18" s="223">
        <f>R18</f>
        <v>0</v>
      </c>
    </row>
    <row r="19" spans="1:34" ht="26.25" customHeight="1" thickBot="1">
      <c r="A19" s="549"/>
      <c r="B19" s="224" t="s">
        <v>180</v>
      </c>
      <c r="C19" s="551"/>
      <c r="D19" s="208"/>
      <c r="E19" s="551"/>
      <c r="F19" s="225"/>
      <c r="G19" s="551"/>
      <c r="H19" s="208"/>
      <c r="I19" s="545"/>
      <c r="J19" s="134">
        <f>ROUNDDOWN(J18*0.06,0)</f>
        <v>0</v>
      </c>
      <c r="K19" s="545"/>
      <c r="L19" s="134">
        <f>ROUNDDOWN(L18*0.06,0)</f>
        <v>0</v>
      </c>
      <c r="M19" s="545"/>
      <c r="N19" s="134">
        <f>ROUNDDOWN(N18*0.06,0)</f>
        <v>0</v>
      </c>
      <c r="O19" s="545"/>
      <c r="P19" s="134">
        <f>ROUNDDOWN(P18*0.06,0)</f>
        <v>0</v>
      </c>
      <c r="Q19" s="574"/>
      <c r="R19" s="134">
        <f t="shared" ref="R19:R27" si="0">SUM(J19,L19,N19,P19)</f>
        <v>0</v>
      </c>
      <c r="S19" s="556"/>
      <c r="T19" s="226">
        <f>R19</f>
        <v>0</v>
      </c>
    </row>
    <row r="20" spans="1:34" ht="26.25" customHeight="1" thickBot="1">
      <c r="A20" s="549"/>
      <c r="B20" s="224" t="s">
        <v>125</v>
      </c>
      <c r="C20" s="551"/>
      <c r="D20" s="208"/>
      <c r="E20" s="551"/>
      <c r="F20" s="225"/>
      <c r="G20" s="551"/>
      <c r="H20" s="208"/>
      <c r="I20" s="545"/>
      <c r="J20" s="134">
        <f>【6月】月集計表!$AY$61</f>
        <v>0</v>
      </c>
      <c r="K20" s="545"/>
      <c r="L20" s="134">
        <f>【7月】月集計表!$AY$61</f>
        <v>0</v>
      </c>
      <c r="M20" s="545"/>
      <c r="N20" s="134">
        <f>【8月】月集計表!$AY$61</f>
        <v>0</v>
      </c>
      <c r="O20" s="545"/>
      <c r="P20" s="134">
        <f>【9月】月集計表!$AY$61</f>
        <v>0</v>
      </c>
      <c r="Q20" s="574"/>
      <c r="R20" s="134">
        <f t="shared" si="0"/>
        <v>0</v>
      </c>
      <c r="S20" s="556"/>
      <c r="T20" s="226">
        <f>R20</f>
        <v>0</v>
      </c>
    </row>
    <row r="21" spans="1:34" ht="26.25" customHeight="1" thickBot="1">
      <c r="A21" s="550"/>
      <c r="B21" s="262" t="s">
        <v>181</v>
      </c>
      <c r="C21" s="551"/>
      <c r="D21" s="208"/>
      <c r="E21" s="551"/>
      <c r="F21" s="225"/>
      <c r="G21" s="551"/>
      <c r="H21" s="208"/>
      <c r="I21" s="545"/>
      <c r="J21" s="253"/>
      <c r="K21" s="545"/>
      <c r="L21" s="253"/>
      <c r="M21" s="545"/>
      <c r="N21" s="253"/>
      <c r="O21" s="545"/>
      <c r="P21" s="253"/>
      <c r="Q21" s="574"/>
      <c r="R21" s="253">
        <f t="shared" si="0"/>
        <v>0</v>
      </c>
      <c r="S21" s="556"/>
      <c r="T21" s="263"/>
    </row>
    <row r="22" spans="1:34" ht="26.25" customHeight="1" thickBot="1">
      <c r="A22" s="593" t="s">
        <v>182</v>
      </c>
      <c r="B22" s="264" t="s">
        <v>183</v>
      </c>
      <c r="C22" s="551"/>
      <c r="D22" s="208"/>
      <c r="E22" s="551"/>
      <c r="F22" s="225"/>
      <c r="G22" s="551"/>
      <c r="H22" s="208"/>
      <c r="I22" s="545"/>
      <c r="J22" s="208"/>
      <c r="K22" s="545"/>
      <c r="L22" s="208"/>
      <c r="M22" s="545"/>
      <c r="N22" s="208"/>
      <c r="O22" s="545"/>
      <c r="P22" s="208"/>
      <c r="Q22" s="574"/>
      <c r="R22" s="208"/>
      <c r="S22" s="556"/>
      <c r="T22" s="263"/>
    </row>
    <row r="23" spans="1:34" ht="26.25" customHeight="1" thickBot="1">
      <c r="A23" s="594"/>
      <c r="B23" s="264" t="s">
        <v>184</v>
      </c>
      <c r="C23" s="551"/>
      <c r="D23" s="208"/>
      <c r="E23" s="551"/>
      <c r="F23" s="225"/>
      <c r="G23" s="551"/>
      <c r="H23" s="208"/>
      <c r="I23" s="545"/>
      <c r="J23" s="253"/>
      <c r="K23" s="545"/>
      <c r="L23" s="253"/>
      <c r="M23" s="545"/>
      <c r="N23" s="253"/>
      <c r="O23" s="545"/>
      <c r="P23" s="253"/>
      <c r="Q23" s="574"/>
      <c r="R23" s="253">
        <f t="shared" si="0"/>
        <v>0</v>
      </c>
      <c r="S23" s="556"/>
      <c r="T23" s="263"/>
    </row>
    <row r="24" spans="1:34" ht="26.25" customHeight="1" thickBot="1">
      <c r="A24" s="594"/>
      <c r="B24" s="264" t="s">
        <v>129</v>
      </c>
      <c r="C24" s="551"/>
      <c r="D24" s="208"/>
      <c r="E24" s="551"/>
      <c r="F24" s="225"/>
      <c r="G24" s="551"/>
      <c r="H24" s="208"/>
      <c r="I24" s="545"/>
      <c r="J24" s="253"/>
      <c r="K24" s="545"/>
      <c r="L24" s="253"/>
      <c r="M24" s="545"/>
      <c r="N24" s="253"/>
      <c r="O24" s="545"/>
      <c r="P24" s="253"/>
      <c r="Q24" s="574"/>
      <c r="R24" s="253">
        <f t="shared" si="0"/>
        <v>0</v>
      </c>
      <c r="S24" s="556"/>
      <c r="T24" s="263"/>
    </row>
    <row r="25" spans="1:34" ht="26.25" customHeight="1" thickBot="1">
      <c r="A25" s="594"/>
      <c r="B25" s="229" t="s">
        <v>185</v>
      </c>
      <c r="C25" s="551"/>
      <c r="D25" s="208"/>
      <c r="E25" s="551"/>
      <c r="F25" s="225"/>
      <c r="G25" s="551"/>
      <c r="H25" s="208"/>
      <c r="I25" s="545"/>
      <c r="J25" s="134">
        <f>【6月】月集計表!$BD$61</f>
        <v>0</v>
      </c>
      <c r="K25" s="545"/>
      <c r="L25" s="134">
        <f>【7月】月集計表!$BD$61</f>
        <v>0</v>
      </c>
      <c r="M25" s="545"/>
      <c r="N25" s="134">
        <f>【8月】月集計表!$BD$61</f>
        <v>0</v>
      </c>
      <c r="O25" s="545"/>
      <c r="P25" s="134">
        <f>【9月】月集計表!$BD$61</f>
        <v>0</v>
      </c>
      <c r="Q25" s="574"/>
      <c r="R25" s="134">
        <f t="shared" si="0"/>
        <v>0</v>
      </c>
      <c r="S25" s="556"/>
      <c r="T25" s="226">
        <f>IF(R25&gt;50000*SUM($E$9:$E$11),50000*SUM($E$9:$E$11),R25)</f>
        <v>0</v>
      </c>
    </row>
    <row r="26" spans="1:34" ht="26.25" customHeight="1" thickBot="1">
      <c r="A26" s="595"/>
      <c r="B26" s="229" t="s">
        <v>186</v>
      </c>
      <c r="C26" s="551"/>
      <c r="D26" s="208"/>
      <c r="E26" s="551"/>
      <c r="F26" s="225"/>
      <c r="G26" s="551"/>
      <c r="H26" s="208"/>
      <c r="I26" s="545"/>
      <c r="J26" s="134">
        <f>【6月】月集計表!$BE$61</f>
        <v>0</v>
      </c>
      <c r="K26" s="545"/>
      <c r="L26" s="134">
        <f>【7月】月集計表!$BE$61</f>
        <v>0</v>
      </c>
      <c r="M26" s="545"/>
      <c r="N26" s="134">
        <f>【8月】月集計表!$BE$61</f>
        <v>0</v>
      </c>
      <c r="O26" s="545"/>
      <c r="P26" s="134">
        <f>【9月】月集計表!$BE$61</f>
        <v>0</v>
      </c>
      <c r="Q26" s="574"/>
      <c r="R26" s="134">
        <f t="shared" si="0"/>
        <v>0</v>
      </c>
      <c r="S26" s="556"/>
      <c r="T26" s="226">
        <f>IF(R26&gt;20000*SUM($C$5)*4,20000*SUM($C$5)*4,R26)</f>
        <v>0</v>
      </c>
    </row>
    <row r="27" spans="1:34" ht="26.25" customHeight="1" thickBot="1">
      <c r="A27" s="363" t="s">
        <v>187</v>
      </c>
      <c r="B27" s="363"/>
      <c r="C27" s="552"/>
      <c r="D27" s="208"/>
      <c r="E27" s="552"/>
      <c r="F27" s="225"/>
      <c r="G27" s="552"/>
      <c r="H27" s="208"/>
      <c r="I27" s="546"/>
      <c r="J27" s="134">
        <f>SUM(J17:J26)</f>
        <v>0</v>
      </c>
      <c r="K27" s="546"/>
      <c r="L27" s="134">
        <f>SUM(L17:L26)</f>
        <v>0</v>
      </c>
      <c r="M27" s="546"/>
      <c r="N27" s="134">
        <f>SUM(N17:N26)</f>
        <v>0</v>
      </c>
      <c r="O27" s="546"/>
      <c r="P27" s="134">
        <f>SUM(P17:P26)</f>
        <v>0</v>
      </c>
      <c r="Q27" s="574"/>
      <c r="R27" s="134">
        <f t="shared" si="0"/>
        <v>0</v>
      </c>
      <c r="S27" s="556"/>
      <c r="T27" s="230">
        <f>SUM(T17:T26)</f>
        <v>0</v>
      </c>
    </row>
    <row r="28" spans="1:34" s="199" customFormat="1" ht="26.25" customHeight="1" thickBot="1">
      <c r="A28" s="231"/>
      <c r="B28" s="231"/>
      <c r="C28" s="198"/>
      <c r="D28" s="232"/>
      <c r="E28" s="198"/>
      <c r="F28" s="232"/>
      <c r="G28" s="198"/>
      <c r="H28" s="232"/>
      <c r="I28" s="198"/>
      <c r="J28" s="232"/>
      <c r="K28" s="232"/>
      <c r="L28" s="232"/>
      <c r="M28" s="232"/>
      <c r="N28" s="232"/>
      <c r="O28" s="232"/>
      <c r="P28" s="232"/>
      <c r="Q28" s="232"/>
      <c r="R28" s="233"/>
      <c r="S28" s="232"/>
      <c r="T28" s="232"/>
      <c r="U28" s="232"/>
      <c r="V28" s="232"/>
      <c r="W28" s="232"/>
      <c r="X28" s="232"/>
      <c r="Y28" s="232"/>
      <c r="Z28" s="232"/>
      <c r="AA28" s="232"/>
      <c r="AB28" s="232"/>
      <c r="AC28" s="232"/>
      <c r="AD28" s="232"/>
      <c r="AE28" s="232"/>
      <c r="AF28" s="232"/>
      <c r="AG28" s="232"/>
      <c r="AH28" s="232"/>
    </row>
    <row r="29" spans="1:34" ht="26.25" customHeight="1" thickBot="1">
      <c r="A29" s="567" t="s">
        <v>4</v>
      </c>
      <c r="B29" s="200" t="s">
        <v>163</v>
      </c>
      <c r="C29" s="569" t="s">
        <v>188</v>
      </c>
      <c r="D29" s="570"/>
      <c r="E29" s="569" t="s">
        <v>189</v>
      </c>
      <c r="F29" s="570"/>
      <c r="G29" s="569" t="s">
        <v>190</v>
      </c>
      <c r="H29" s="570"/>
      <c r="I29" s="569" t="s">
        <v>191</v>
      </c>
      <c r="J29" s="570"/>
      <c r="K29" s="571"/>
      <c r="L29" s="572"/>
      <c r="M29" s="363" t="s">
        <v>192</v>
      </c>
      <c r="N29" s="554"/>
      <c r="O29" s="557" t="s">
        <v>193</v>
      </c>
      <c r="P29" s="557"/>
      <c r="Q29" s="558" t="s">
        <v>194</v>
      </c>
      <c r="R29" s="559"/>
      <c r="S29" s="559"/>
      <c r="T29" s="560"/>
    </row>
    <row r="30" spans="1:34" ht="26.25" customHeight="1" thickBot="1">
      <c r="A30" s="568"/>
      <c r="B30" s="200" t="s">
        <v>55</v>
      </c>
      <c r="C30" s="200" t="s">
        <v>37</v>
      </c>
      <c r="D30" s="200" t="s">
        <v>170</v>
      </c>
      <c r="E30" s="200" t="s">
        <v>37</v>
      </c>
      <c r="F30" s="200" t="s">
        <v>170</v>
      </c>
      <c r="G30" s="200" t="s">
        <v>37</v>
      </c>
      <c r="H30" s="200" t="s">
        <v>170</v>
      </c>
      <c r="I30" s="200" t="s">
        <v>37</v>
      </c>
      <c r="J30" s="200" t="s">
        <v>170</v>
      </c>
      <c r="K30" s="201"/>
      <c r="L30" s="201"/>
      <c r="M30" s="200" t="s">
        <v>171</v>
      </c>
      <c r="N30" s="234" t="s">
        <v>172</v>
      </c>
      <c r="O30" s="235" t="s">
        <v>171</v>
      </c>
      <c r="P30" s="235" t="s">
        <v>172</v>
      </c>
      <c r="Q30" s="561"/>
      <c r="R30" s="562"/>
      <c r="S30" s="562"/>
      <c r="T30" s="563"/>
    </row>
    <row r="31" spans="1:34" ht="26.25" customHeight="1">
      <c r="A31" s="590" t="s">
        <v>173</v>
      </c>
      <c r="B31" s="247" t="s">
        <v>174</v>
      </c>
      <c r="C31" s="204"/>
      <c r="D31" s="204"/>
      <c r="E31" s="204"/>
      <c r="F31" s="204"/>
      <c r="G31" s="204"/>
      <c r="H31" s="204"/>
      <c r="I31" s="204"/>
      <c r="J31" s="204"/>
      <c r="K31" s="204"/>
      <c r="L31" s="204"/>
      <c r="M31" s="204"/>
      <c r="N31" s="266"/>
      <c r="O31" s="267"/>
      <c r="P31" s="268"/>
      <c r="Q31" s="542"/>
      <c r="R31" s="543"/>
      <c r="S31" s="543"/>
      <c r="T31" s="544"/>
    </row>
    <row r="32" spans="1:34" ht="26.25" customHeight="1">
      <c r="A32" s="591"/>
      <c r="B32" s="252" t="s">
        <v>175</v>
      </c>
      <c r="C32" s="208"/>
      <c r="D32" s="208"/>
      <c r="E32" s="208"/>
      <c r="F32" s="208"/>
      <c r="G32" s="208"/>
      <c r="H32" s="208"/>
      <c r="I32" s="208"/>
      <c r="J32" s="208"/>
      <c r="K32" s="208"/>
      <c r="L32" s="208"/>
      <c r="M32" s="208"/>
      <c r="N32" s="225"/>
      <c r="O32" s="269"/>
      <c r="P32" s="270"/>
      <c r="Q32" s="542"/>
      <c r="R32" s="543"/>
      <c r="S32" s="543"/>
      <c r="T32" s="544"/>
    </row>
    <row r="33" spans="1:20" ht="26.25" customHeight="1">
      <c r="A33" s="591"/>
      <c r="B33" s="252" t="s">
        <v>176</v>
      </c>
      <c r="C33" s="208"/>
      <c r="D33" s="208"/>
      <c r="E33" s="208"/>
      <c r="F33" s="208"/>
      <c r="G33" s="208"/>
      <c r="H33" s="208"/>
      <c r="I33" s="208"/>
      <c r="J33" s="208"/>
      <c r="K33" s="208"/>
      <c r="L33" s="208"/>
      <c r="M33" s="208"/>
      <c r="N33" s="225"/>
      <c r="O33" s="269"/>
      <c r="P33" s="270"/>
      <c r="Q33" s="542"/>
      <c r="R33" s="543"/>
      <c r="S33" s="543"/>
      <c r="T33" s="544"/>
    </row>
    <row r="34" spans="1:20" ht="26.25" customHeight="1" thickBot="1">
      <c r="A34" s="592"/>
      <c r="B34" s="257" t="s">
        <v>177</v>
      </c>
      <c r="C34" s="213"/>
      <c r="D34" s="214"/>
      <c r="E34" s="213"/>
      <c r="F34" s="214"/>
      <c r="G34" s="213"/>
      <c r="H34" s="214"/>
      <c r="I34" s="213"/>
      <c r="J34" s="214"/>
      <c r="K34" s="213"/>
      <c r="L34" s="214"/>
      <c r="M34" s="213"/>
      <c r="N34" s="213"/>
      <c r="O34" s="271"/>
      <c r="P34" s="242"/>
      <c r="Q34" s="542"/>
      <c r="R34" s="543"/>
      <c r="S34" s="543"/>
      <c r="T34" s="544"/>
    </row>
    <row r="35" spans="1:20" ht="26.25" customHeight="1" thickBot="1">
      <c r="A35" s="549" t="s">
        <v>178</v>
      </c>
      <c r="B35" s="220" t="s">
        <v>179</v>
      </c>
      <c r="C35" s="545"/>
      <c r="D35" s="143">
        <f>【10月】月集計表!$AW$61</f>
        <v>0</v>
      </c>
      <c r="E35" s="545"/>
      <c r="F35" s="143">
        <f>【11月】月集計表!$AW$61</f>
        <v>0</v>
      </c>
      <c r="G35" s="545"/>
      <c r="H35" s="143">
        <f>【12月】月集計表!$AW$61</f>
        <v>0</v>
      </c>
      <c r="I35" s="545"/>
      <c r="J35" s="143">
        <f>【1月】月集計表!$AW$61</f>
        <v>0</v>
      </c>
      <c r="K35" s="551"/>
      <c r="L35" s="221"/>
      <c r="M35" s="545"/>
      <c r="N35" s="243">
        <f>SUM(D35,F35,H35,J35)</f>
        <v>0</v>
      </c>
      <c r="O35" s="547"/>
      <c r="P35" s="244">
        <f>N35+R18</f>
        <v>0</v>
      </c>
      <c r="Q35" s="542"/>
      <c r="R35" s="543"/>
      <c r="S35" s="543"/>
      <c r="T35" s="544"/>
    </row>
    <row r="36" spans="1:20" ht="26.25" customHeight="1" thickBot="1">
      <c r="A36" s="549"/>
      <c r="B36" s="224" t="s">
        <v>180</v>
      </c>
      <c r="C36" s="545"/>
      <c r="D36" s="134">
        <f>ROUNDDOWN(D35*0.06,0)</f>
        <v>0</v>
      </c>
      <c r="E36" s="545"/>
      <c r="F36" s="134">
        <f>ROUNDDOWN(F35*0.06,0)</f>
        <v>0</v>
      </c>
      <c r="G36" s="545"/>
      <c r="H36" s="134">
        <f>ROUNDDOWN(H35*0.06,0)</f>
        <v>0</v>
      </c>
      <c r="I36" s="545"/>
      <c r="J36" s="134">
        <f>ROUNDDOWN(J35*0.06,0)</f>
        <v>0</v>
      </c>
      <c r="K36" s="551"/>
      <c r="L36" s="208"/>
      <c r="M36" s="545"/>
      <c r="N36" s="209">
        <f t="shared" ref="N36:N44" si="1">SUM(D36,F36,H36,J36)</f>
        <v>0</v>
      </c>
      <c r="O36" s="548"/>
      <c r="P36" s="245">
        <f>N36+R19</f>
        <v>0</v>
      </c>
      <c r="Q36" s="542"/>
      <c r="R36" s="543"/>
      <c r="S36" s="543"/>
      <c r="T36" s="544"/>
    </row>
    <row r="37" spans="1:20" ht="26.25" customHeight="1" thickBot="1">
      <c r="A37" s="549"/>
      <c r="B37" s="224" t="s">
        <v>125</v>
      </c>
      <c r="C37" s="545"/>
      <c r="D37" s="134">
        <f>【10月】月集計表!$AY$61</f>
        <v>0</v>
      </c>
      <c r="E37" s="545"/>
      <c r="F37" s="134">
        <f>【11月】月集計表!$AY$61</f>
        <v>0</v>
      </c>
      <c r="G37" s="545"/>
      <c r="H37" s="134">
        <f>【12月】月集計表!$AY$61</f>
        <v>0</v>
      </c>
      <c r="I37" s="545"/>
      <c r="J37" s="134">
        <f>【1月】月集計表!$AY$61</f>
        <v>0</v>
      </c>
      <c r="K37" s="551"/>
      <c r="L37" s="208"/>
      <c r="M37" s="545"/>
      <c r="N37" s="209">
        <f t="shared" si="1"/>
        <v>0</v>
      </c>
      <c r="O37" s="548"/>
      <c r="P37" s="245">
        <f>N37+R20</f>
        <v>0</v>
      </c>
      <c r="Q37" s="542"/>
      <c r="R37" s="543"/>
      <c r="S37" s="543"/>
      <c r="T37" s="544"/>
    </row>
    <row r="38" spans="1:20" ht="26.25" customHeight="1" thickBot="1">
      <c r="A38" s="550"/>
      <c r="B38" s="262" t="s">
        <v>181</v>
      </c>
      <c r="C38" s="545"/>
      <c r="D38" s="253"/>
      <c r="E38" s="545"/>
      <c r="F38" s="253"/>
      <c r="G38" s="545"/>
      <c r="H38" s="253"/>
      <c r="I38" s="545"/>
      <c r="J38" s="253"/>
      <c r="K38" s="551"/>
      <c r="L38" s="208"/>
      <c r="M38" s="545"/>
      <c r="N38" s="273"/>
      <c r="O38" s="548"/>
      <c r="P38" s="274"/>
      <c r="Q38" s="542"/>
      <c r="R38" s="543"/>
      <c r="S38" s="543"/>
      <c r="T38" s="544"/>
    </row>
    <row r="39" spans="1:20" ht="26.25" customHeight="1" thickBot="1">
      <c r="A39" s="593" t="s">
        <v>182</v>
      </c>
      <c r="B39" s="264" t="s">
        <v>183</v>
      </c>
      <c r="C39" s="545"/>
      <c r="D39" s="208"/>
      <c r="E39" s="545"/>
      <c r="F39" s="208"/>
      <c r="G39" s="545"/>
      <c r="H39" s="208"/>
      <c r="I39" s="545"/>
      <c r="J39" s="208"/>
      <c r="K39" s="551"/>
      <c r="L39" s="208"/>
      <c r="M39" s="545"/>
      <c r="N39" s="225"/>
      <c r="O39" s="548"/>
      <c r="P39" s="274"/>
      <c r="Q39" s="542"/>
      <c r="R39" s="543"/>
      <c r="S39" s="543"/>
      <c r="T39" s="544"/>
    </row>
    <row r="40" spans="1:20" ht="26.25" customHeight="1" thickBot="1">
      <c r="A40" s="594"/>
      <c r="B40" s="264" t="s">
        <v>184</v>
      </c>
      <c r="C40" s="545"/>
      <c r="D40" s="253"/>
      <c r="E40" s="545"/>
      <c r="F40" s="253"/>
      <c r="G40" s="545"/>
      <c r="H40" s="253"/>
      <c r="I40" s="545"/>
      <c r="J40" s="253"/>
      <c r="K40" s="551"/>
      <c r="L40" s="208"/>
      <c r="M40" s="545"/>
      <c r="N40" s="273"/>
      <c r="O40" s="548"/>
      <c r="P40" s="274"/>
      <c r="Q40" s="542"/>
      <c r="R40" s="543"/>
      <c r="S40" s="543"/>
      <c r="T40" s="544"/>
    </row>
    <row r="41" spans="1:20" ht="26.25" customHeight="1" thickBot="1">
      <c r="A41" s="594"/>
      <c r="B41" s="264" t="s">
        <v>129</v>
      </c>
      <c r="C41" s="545"/>
      <c r="D41" s="253"/>
      <c r="E41" s="545"/>
      <c r="F41" s="253"/>
      <c r="G41" s="545"/>
      <c r="H41" s="253"/>
      <c r="I41" s="545"/>
      <c r="J41" s="253"/>
      <c r="K41" s="551"/>
      <c r="L41" s="208"/>
      <c r="M41" s="545"/>
      <c r="N41" s="273"/>
      <c r="O41" s="548"/>
      <c r="P41" s="274"/>
      <c r="Q41" s="542"/>
      <c r="R41" s="543"/>
      <c r="S41" s="543"/>
      <c r="T41" s="544"/>
    </row>
    <row r="42" spans="1:20" ht="26.25" customHeight="1" thickBot="1">
      <c r="A42" s="594"/>
      <c r="B42" s="229" t="s">
        <v>185</v>
      </c>
      <c r="C42" s="545"/>
      <c r="D42" s="134">
        <f>【10月】月集計表!$BD$61</f>
        <v>0</v>
      </c>
      <c r="E42" s="545"/>
      <c r="F42" s="134">
        <f>【11月】月集計表!$BD$61</f>
        <v>0</v>
      </c>
      <c r="G42" s="545"/>
      <c r="H42" s="134">
        <f>【12月】月集計表!$BD$61</f>
        <v>0</v>
      </c>
      <c r="I42" s="545"/>
      <c r="J42" s="134">
        <f>【1月】月集計表!$BD$61</f>
        <v>0</v>
      </c>
      <c r="K42" s="551"/>
      <c r="L42" s="208"/>
      <c r="M42" s="545"/>
      <c r="N42" s="209">
        <f t="shared" si="1"/>
        <v>0</v>
      </c>
      <c r="O42" s="548"/>
      <c r="P42" s="245">
        <f>IF(N42+R25&gt;50000*SUM($E$9:$E$11),50000*SUM($E$9:$E$11),N42+R25)</f>
        <v>0</v>
      </c>
      <c r="Q42" s="542"/>
      <c r="R42" s="543"/>
      <c r="S42" s="543"/>
      <c r="T42" s="544"/>
    </row>
    <row r="43" spans="1:20" ht="26.25" customHeight="1" thickBot="1">
      <c r="A43" s="595"/>
      <c r="B43" s="229" t="s">
        <v>186</v>
      </c>
      <c r="C43" s="545"/>
      <c r="D43" s="134">
        <f>【10月】月集計表!$BE$61</f>
        <v>0</v>
      </c>
      <c r="E43" s="545"/>
      <c r="F43" s="134">
        <f>【11月】月集計表!$BE$61</f>
        <v>0</v>
      </c>
      <c r="G43" s="545"/>
      <c r="H43" s="134">
        <f>【12月】月集計表!$BE$61</f>
        <v>0</v>
      </c>
      <c r="I43" s="545"/>
      <c r="J43" s="134">
        <f>【1月】月集計表!$BE$61</f>
        <v>0</v>
      </c>
      <c r="K43" s="551"/>
      <c r="L43" s="208"/>
      <c r="M43" s="545"/>
      <c r="N43" s="209">
        <f t="shared" si="1"/>
        <v>0</v>
      </c>
      <c r="O43" s="548"/>
      <c r="P43" s="245">
        <f>IF(N43+R26&gt;20000*SUM($C$5)*8,20000*SUM($C$5)*8,N43+R26)</f>
        <v>0</v>
      </c>
      <c r="Q43" s="542"/>
      <c r="R43" s="543"/>
      <c r="S43" s="543"/>
      <c r="T43" s="544"/>
    </row>
    <row r="44" spans="1:20" ht="26.25" customHeight="1" thickBot="1">
      <c r="A44" s="363" t="s">
        <v>187</v>
      </c>
      <c r="B44" s="363"/>
      <c r="C44" s="546"/>
      <c r="D44" s="134">
        <f>SUM(D34:D43)</f>
        <v>0</v>
      </c>
      <c r="E44" s="546"/>
      <c r="F44" s="134">
        <f>SUM(F34:F43)</f>
        <v>0</v>
      </c>
      <c r="G44" s="546"/>
      <c r="H44" s="134">
        <f>SUM(H34:H43)</f>
        <v>0</v>
      </c>
      <c r="I44" s="546"/>
      <c r="J44" s="134">
        <f>SUM(J34:J43)</f>
        <v>0</v>
      </c>
      <c r="K44" s="552"/>
      <c r="L44" s="208"/>
      <c r="M44" s="546"/>
      <c r="N44" s="209">
        <f t="shared" si="1"/>
        <v>0</v>
      </c>
      <c r="O44" s="548"/>
      <c r="P44" s="246">
        <f>SUM(P34:P43)</f>
        <v>0</v>
      </c>
      <c r="Q44" s="542"/>
      <c r="R44" s="543"/>
      <c r="S44" s="543"/>
      <c r="T44" s="544"/>
    </row>
  </sheetData>
  <sheetProtection password="FA39" sheet="1" objects="1" scenarios="1"/>
  <mergeCells count="64">
    <mergeCell ref="A1:B1"/>
    <mergeCell ref="D2:P3"/>
    <mergeCell ref="T2:T3"/>
    <mergeCell ref="J5:L5"/>
    <mergeCell ref="M5:O5"/>
    <mergeCell ref="P5:Q5"/>
    <mergeCell ref="R5:T5"/>
    <mergeCell ref="S12:T12"/>
    <mergeCell ref="A14:A17"/>
    <mergeCell ref="A18:A21"/>
    <mergeCell ref="C18:C27"/>
    <mergeCell ref="E18:E27"/>
    <mergeCell ref="G18:G27"/>
    <mergeCell ref="I18:I27"/>
    <mergeCell ref="A12:A13"/>
    <mergeCell ref="C12:D12"/>
    <mergeCell ref="E12:F12"/>
    <mergeCell ref="G12:H12"/>
    <mergeCell ref="I12:J12"/>
    <mergeCell ref="K12:L12"/>
    <mergeCell ref="A22:A26"/>
    <mergeCell ref="A27:B27"/>
    <mergeCell ref="M12:N12"/>
    <mergeCell ref="O12:P12"/>
    <mergeCell ref="Q12:R12"/>
    <mergeCell ref="K18:K27"/>
    <mergeCell ref="M18:M27"/>
    <mergeCell ref="O18:O27"/>
    <mergeCell ref="Q18:Q27"/>
    <mergeCell ref="S18:S27"/>
    <mergeCell ref="O29:P29"/>
    <mergeCell ref="Q29:T30"/>
    <mergeCell ref="A31:A34"/>
    <mergeCell ref="Q31:T31"/>
    <mergeCell ref="Q32:T32"/>
    <mergeCell ref="Q33:T33"/>
    <mergeCell ref="Q34:T34"/>
    <mergeCell ref="A29:A30"/>
    <mergeCell ref="C29:D29"/>
    <mergeCell ref="E29:F29"/>
    <mergeCell ref="G29:H29"/>
    <mergeCell ref="I29:J29"/>
    <mergeCell ref="K29:L29"/>
    <mergeCell ref="G35:G44"/>
    <mergeCell ref="I35:I44"/>
    <mergeCell ref="K35:K44"/>
    <mergeCell ref="A39:A43"/>
    <mergeCell ref="M29:N29"/>
    <mergeCell ref="Q43:T43"/>
    <mergeCell ref="A44:B44"/>
    <mergeCell ref="Q44:T44"/>
    <mergeCell ref="M35:M44"/>
    <mergeCell ref="O35:O44"/>
    <mergeCell ref="Q35:T35"/>
    <mergeCell ref="Q36:T36"/>
    <mergeCell ref="Q37:T37"/>
    <mergeCell ref="Q38:T38"/>
    <mergeCell ref="Q39:T39"/>
    <mergeCell ref="Q40:T40"/>
    <mergeCell ref="Q41:T41"/>
    <mergeCell ref="Q42:T42"/>
    <mergeCell ref="A35:A38"/>
    <mergeCell ref="C35:C44"/>
    <mergeCell ref="E35:E44"/>
  </mergeCells>
  <phoneticPr fontId="1"/>
  <conditionalFormatting sqref="C5 E10">
    <cfRule type="containsBlanks" dxfId="16" priority="3" stopIfTrue="1">
      <formula>LEN(TRIM(C5))=0</formula>
    </cfRule>
  </conditionalFormatting>
  <conditionalFormatting sqref="Q31:T44">
    <cfRule type="expression" dxfId="15" priority="2" stopIfTrue="1">
      <formula>Q31=""</formula>
    </cfRule>
  </conditionalFormatting>
  <conditionalFormatting sqref="M5 R5">
    <cfRule type="expression" dxfId="14" priority="1" stopIfTrue="1">
      <formula>M5=""</formula>
    </cfRule>
  </conditionalFormatting>
  <printOptions horizontalCentered="1" verticalCentered="1"/>
  <pageMargins left="0" right="0" top="0.59055118110236227" bottom="0.19685039370078741" header="0" footer="0"/>
  <pageSetup paperSize="9" scale="5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AH45"/>
  <sheetViews>
    <sheetView view="pageBreakPreview" zoomScale="55" zoomScaleNormal="25" zoomScaleSheetLayoutView="55" workbookViewId="0">
      <selection activeCell="U1" sqref="U1"/>
    </sheetView>
  </sheetViews>
  <sheetFormatPr defaultColWidth="5.375" defaultRowHeight="15" customHeight="1"/>
  <cols>
    <col min="1" max="1" width="8.375" style="186" customWidth="1"/>
    <col min="2" max="2" width="24.625" style="186" customWidth="1"/>
    <col min="3" max="14" width="12.375" style="186" customWidth="1"/>
    <col min="15" max="16" width="13.625" style="186" customWidth="1"/>
    <col min="17" max="20" width="13.75" style="186" customWidth="1"/>
    <col min="21" max="33" width="5.375" style="186" customWidth="1"/>
    <col min="34" max="34" width="6.375" style="186" customWidth="1"/>
    <col min="35" max="256" width="5.375" style="186"/>
    <col min="257" max="257" width="8.375" style="186" customWidth="1"/>
    <col min="258" max="258" width="24.625" style="186" customWidth="1"/>
    <col min="259" max="270" width="12.375" style="186" customWidth="1"/>
    <col min="271" max="272" width="13.625" style="186" customWidth="1"/>
    <col min="273" max="276" width="13.75" style="186" customWidth="1"/>
    <col min="277" max="289" width="5.375" style="186" customWidth="1"/>
    <col min="290" max="290" width="6.375" style="186" customWidth="1"/>
    <col min="291" max="512" width="5.375" style="186"/>
    <col min="513" max="513" width="8.375" style="186" customWidth="1"/>
    <col min="514" max="514" width="24.625" style="186" customWidth="1"/>
    <col min="515" max="526" width="12.375" style="186" customWidth="1"/>
    <col min="527" max="528" width="13.625" style="186" customWidth="1"/>
    <col min="529" max="532" width="13.75" style="186" customWidth="1"/>
    <col min="533" max="545" width="5.375" style="186" customWidth="1"/>
    <col min="546" max="546" width="6.375" style="186" customWidth="1"/>
    <col min="547" max="768" width="5.375" style="186"/>
    <col min="769" max="769" width="8.375" style="186" customWidth="1"/>
    <col min="770" max="770" width="24.625" style="186" customWidth="1"/>
    <col min="771" max="782" width="12.375" style="186" customWidth="1"/>
    <col min="783" max="784" width="13.625" style="186" customWidth="1"/>
    <col min="785" max="788" width="13.75" style="186" customWidth="1"/>
    <col min="789" max="801" width="5.375" style="186" customWidth="1"/>
    <col min="802" max="802" width="6.375" style="186" customWidth="1"/>
    <col min="803" max="1024" width="5.375" style="186"/>
    <col min="1025" max="1025" width="8.375" style="186" customWidth="1"/>
    <col min="1026" max="1026" width="24.625" style="186" customWidth="1"/>
    <col min="1027" max="1038" width="12.375" style="186" customWidth="1"/>
    <col min="1039" max="1040" width="13.625" style="186" customWidth="1"/>
    <col min="1041" max="1044" width="13.75" style="186" customWidth="1"/>
    <col min="1045" max="1057" width="5.375" style="186" customWidth="1"/>
    <col min="1058" max="1058" width="6.375" style="186" customWidth="1"/>
    <col min="1059" max="1280" width="5.375" style="186"/>
    <col min="1281" max="1281" width="8.375" style="186" customWidth="1"/>
    <col min="1282" max="1282" width="24.625" style="186" customWidth="1"/>
    <col min="1283" max="1294" width="12.375" style="186" customWidth="1"/>
    <col min="1295" max="1296" width="13.625" style="186" customWidth="1"/>
    <col min="1297" max="1300" width="13.75" style="186" customWidth="1"/>
    <col min="1301" max="1313" width="5.375" style="186" customWidth="1"/>
    <col min="1314" max="1314" width="6.375" style="186" customWidth="1"/>
    <col min="1315" max="1536" width="5.375" style="186"/>
    <col min="1537" max="1537" width="8.375" style="186" customWidth="1"/>
    <col min="1538" max="1538" width="24.625" style="186" customWidth="1"/>
    <col min="1539" max="1550" width="12.375" style="186" customWidth="1"/>
    <col min="1551" max="1552" width="13.625" style="186" customWidth="1"/>
    <col min="1553" max="1556" width="13.75" style="186" customWidth="1"/>
    <col min="1557" max="1569" width="5.375" style="186" customWidth="1"/>
    <col min="1570" max="1570" width="6.375" style="186" customWidth="1"/>
    <col min="1571" max="1792" width="5.375" style="186"/>
    <col min="1793" max="1793" width="8.375" style="186" customWidth="1"/>
    <col min="1794" max="1794" width="24.625" style="186" customWidth="1"/>
    <col min="1795" max="1806" width="12.375" style="186" customWidth="1"/>
    <col min="1807" max="1808" width="13.625" style="186" customWidth="1"/>
    <col min="1809" max="1812" width="13.75" style="186" customWidth="1"/>
    <col min="1813" max="1825" width="5.375" style="186" customWidth="1"/>
    <col min="1826" max="1826" width="6.375" style="186" customWidth="1"/>
    <col min="1827" max="2048" width="5.375" style="186"/>
    <col min="2049" max="2049" width="8.375" style="186" customWidth="1"/>
    <col min="2050" max="2050" width="24.625" style="186" customWidth="1"/>
    <col min="2051" max="2062" width="12.375" style="186" customWidth="1"/>
    <col min="2063" max="2064" width="13.625" style="186" customWidth="1"/>
    <col min="2065" max="2068" width="13.75" style="186" customWidth="1"/>
    <col min="2069" max="2081" width="5.375" style="186" customWidth="1"/>
    <col min="2082" max="2082" width="6.375" style="186" customWidth="1"/>
    <col min="2083" max="2304" width="5.375" style="186"/>
    <col min="2305" max="2305" width="8.375" style="186" customWidth="1"/>
    <col min="2306" max="2306" width="24.625" style="186" customWidth="1"/>
    <col min="2307" max="2318" width="12.375" style="186" customWidth="1"/>
    <col min="2319" max="2320" width="13.625" style="186" customWidth="1"/>
    <col min="2321" max="2324" width="13.75" style="186" customWidth="1"/>
    <col min="2325" max="2337" width="5.375" style="186" customWidth="1"/>
    <col min="2338" max="2338" width="6.375" style="186" customWidth="1"/>
    <col min="2339" max="2560" width="5.375" style="186"/>
    <col min="2561" max="2561" width="8.375" style="186" customWidth="1"/>
    <col min="2562" max="2562" width="24.625" style="186" customWidth="1"/>
    <col min="2563" max="2574" width="12.375" style="186" customWidth="1"/>
    <col min="2575" max="2576" width="13.625" style="186" customWidth="1"/>
    <col min="2577" max="2580" width="13.75" style="186" customWidth="1"/>
    <col min="2581" max="2593" width="5.375" style="186" customWidth="1"/>
    <col min="2594" max="2594" width="6.375" style="186" customWidth="1"/>
    <col min="2595" max="2816" width="5.375" style="186"/>
    <col min="2817" max="2817" width="8.375" style="186" customWidth="1"/>
    <col min="2818" max="2818" width="24.625" style="186" customWidth="1"/>
    <col min="2819" max="2830" width="12.375" style="186" customWidth="1"/>
    <col min="2831" max="2832" width="13.625" style="186" customWidth="1"/>
    <col min="2833" max="2836" width="13.75" style="186" customWidth="1"/>
    <col min="2837" max="2849" width="5.375" style="186" customWidth="1"/>
    <col min="2850" max="2850" width="6.375" style="186" customWidth="1"/>
    <col min="2851" max="3072" width="5.375" style="186"/>
    <col min="3073" max="3073" width="8.375" style="186" customWidth="1"/>
    <col min="3074" max="3074" width="24.625" style="186" customWidth="1"/>
    <col min="3075" max="3086" width="12.375" style="186" customWidth="1"/>
    <col min="3087" max="3088" width="13.625" style="186" customWidth="1"/>
    <col min="3089" max="3092" width="13.75" style="186" customWidth="1"/>
    <col min="3093" max="3105" width="5.375" style="186" customWidth="1"/>
    <col min="3106" max="3106" width="6.375" style="186" customWidth="1"/>
    <col min="3107" max="3328" width="5.375" style="186"/>
    <col min="3329" max="3329" width="8.375" style="186" customWidth="1"/>
    <col min="3330" max="3330" width="24.625" style="186" customWidth="1"/>
    <col min="3331" max="3342" width="12.375" style="186" customWidth="1"/>
    <col min="3343" max="3344" width="13.625" style="186" customWidth="1"/>
    <col min="3345" max="3348" width="13.75" style="186" customWidth="1"/>
    <col min="3349" max="3361" width="5.375" style="186" customWidth="1"/>
    <col min="3362" max="3362" width="6.375" style="186" customWidth="1"/>
    <col min="3363" max="3584" width="5.375" style="186"/>
    <col min="3585" max="3585" width="8.375" style="186" customWidth="1"/>
    <col min="3586" max="3586" width="24.625" style="186" customWidth="1"/>
    <col min="3587" max="3598" width="12.375" style="186" customWidth="1"/>
    <col min="3599" max="3600" width="13.625" style="186" customWidth="1"/>
    <col min="3601" max="3604" width="13.75" style="186" customWidth="1"/>
    <col min="3605" max="3617" width="5.375" style="186" customWidth="1"/>
    <col min="3618" max="3618" width="6.375" style="186" customWidth="1"/>
    <col min="3619" max="3840" width="5.375" style="186"/>
    <col min="3841" max="3841" width="8.375" style="186" customWidth="1"/>
    <col min="3842" max="3842" width="24.625" style="186" customWidth="1"/>
    <col min="3843" max="3854" width="12.375" style="186" customWidth="1"/>
    <col min="3855" max="3856" width="13.625" style="186" customWidth="1"/>
    <col min="3857" max="3860" width="13.75" style="186" customWidth="1"/>
    <col min="3861" max="3873" width="5.375" style="186" customWidth="1"/>
    <col min="3874" max="3874" width="6.375" style="186" customWidth="1"/>
    <col min="3875" max="4096" width="5.375" style="186"/>
    <col min="4097" max="4097" width="8.375" style="186" customWidth="1"/>
    <col min="4098" max="4098" width="24.625" style="186" customWidth="1"/>
    <col min="4099" max="4110" width="12.375" style="186" customWidth="1"/>
    <col min="4111" max="4112" width="13.625" style="186" customWidth="1"/>
    <col min="4113" max="4116" width="13.75" style="186" customWidth="1"/>
    <col min="4117" max="4129" width="5.375" style="186" customWidth="1"/>
    <col min="4130" max="4130" width="6.375" style="186" customWidth="1"/>
    <col min="4131" max="4352" width="5.375" style="186"/>
    <col min="4353" max="4353" width="8.375" style="186" customWidth="1"/>
    <col min="4354" max="4354" width="24.625" style="186" customWidth="1"/>
    <col min="4355" max="4366" width="12.375" style="186" customWidth="1"/>
    <col min="4367" max="4368" width="13.625" style="186" customWidth="1"/>
    <col min="4369" max="4372" width="13.75" style="186" customWidth="1"/>
    <col min="4373" max="4385" width="5.375" style="186" customWidth="1"/>
    <col min="4386" max="4386" width="6.375" style="186" customWidth="1"/>
    <col min="4387" max="4608" width="5.375" style="186"/>
    <col min="4609" max="4609" width="8.375" style="186" customWidth="1"/>
    <col min="4610" max="4610" width="24.625" style="186" customWidth="1"/>
    <col min="4611" max="4622" width="12.375" style="186" customWidth="1"/>
    <col min="4623" max="4624" width="13.625" style="186" customWidth="1"/>
    <col min="4625" max="4628" width="13.75" style="186" customWidth="1"/>
    <col min="4629" max="4641" width="5.375" style="186" customWidth="1"/>
    <col min="4642" max="4642" width="6.375" style="186" customWidth="1"/>
    <col min="4643" max="4864" width="5.375" style="186"/>
    <col min="4865" max="4865" width="8.375" style="186" customWidth="1"/>
    <col min="4866" max="4866" width="24.625" style="186" customWidth="1"/>
    <col min="4867" max="4878" width="12.375" style="186" customWidth="1"/>
    <col min="4879" max="4880" width="13.625" style="186" customWidth="1"/>
    <col min="4881" max="4884" width="13.75" style="186" customWidth="1"/>
    <col min="4885" max="4897" width="5.375" style="186" customWidth="1"/>
    <col min="4898" max="4898" width="6.375" style="186" customWidth="1"/>
    <col min="4899" max="5120" width="5.375" style="186"/>
    <col min="5121" max="5121" width="8.375" style="186" customWidth="1"/>
    <col min="5122" max="5122" width="24.625" style="186" customWidth="1"/>
    <col min="5123" max="5134" width="12.375" style="186" customWidth="1"/>
    <col min="5135" max="5136" width="13.625" style="186" customWidth="1"/>
    <col min="5137" max="5140" width="13.75" style="186" customWidth="1"/>
    <col min="5141" max="5153" width="5.375" style="186" customWidth="1"/>
    <col min="5154" max="5154" width="6.375" style="186" customWidth="1"/>
    <col min="5155" max="5376" width="5.375" style="186"/>
    <col min="5377" max="5377" width="8.375" style="186" customWidth="1"/>
    <col min="5378" max="5378" width="24.625" style="186" customWidth="1"/>
    <col min="5379" max="5390" width="12.375" style="186" customWidth="1"/>
    <col min="5391" max="5392" width="13.625" style="186" customWidth="1"/>
    <col min="5393" max="5396" width="13.75" style="186" customWidth="1"/>
    <col min="5397" max="5409" width="5.375" style="186" customWidth="1"/>
    <col min="5410" max="5410" width="6.375" style="186" customWidth="1"/>
    <col min="5411" max="5632" width="5.375" style="186"/>
    <col min="5633" max="5633" width="8.375" style="186" customWidth="1"/>
    <col min="5634" max="5634" width="24.625" style="186" customWidth="1"/>
    <col min="5635" max="5646" width="12.375" style="186" customWidth="1"/>
    <col min="5647" max="5648" width="13.625" style="186" customWidth="1"/>
    <col min="5649" max="5652" width="13.75" style="186" customWidth="1"/>
    <col min="5653" max="5665" width="5.375" style="186" customWidth="1"/>
    <col min="5666" max="5666" width="6.375" style="186" customWidth="1"/>
    <col min="5667" max="5888" width="5.375" style="186"/>
    <col min="5889" max="5889" width="8.375" style="186" customWidth="1"/>
    <col min="5890" max="5890" width="24.625" style="186" customWidth="1"/>
    <col min="5891" max="5902" width="12.375" style="186" customWidth="1"/>
    <col min="5903" max="5904" width="13.625" style="186" customWidth="1"/>
    <col min="5905" max="5908" width="13.75" style="186" customWidth="1"/>
    <col min="5909" max="5921" width="5.375" style="186" customWidth="1"/>
    <col min="5922" max="5922" width="6.375" style="186" customWidth="1"/>
    <col min="5923" max="6144" width="5.375" style="186"/>
    <col min="6145" max="6145" width="8.375" style="186" customWidth="1"/>
    <col min="6146" max="6146" width="24.625" style="186" customWidth="1"/>
    <col min="6147" max="6158" width="12.375" style="186" customWidth="1"/>
    <col min="6159" max="6160" width="13.625" style="186" customWidth="1"/>
    <col min="6161" max="6164" width="13.75" style="186" customWidth="1"/>
    <col min="6165" max="6177" width="5.375" style="186" customWidth="1"/>
    <col min="6178" max="6178" width="6.375" style="186" customWidth="1"/>
    <col min="6179" max="6400" width="5.375" style="186"/>
    <col min="6401" max="6401" width="8.375" style="186" customWidth="1"/>
    <col min="6402" max="6402" width="24.625" style="186" customWidth="1"/>
    <col min="6403" max="6414" width="12.375" style="186" customWidth="1"/>
    <col min="6415" max="6416" width="13.625" style="186" customWidth="1"/>
    <col min="6417" max="6420" width="13.75" style="186" customWidth="1"/>
    <col min="6421" max="6433" width="5.375" style="186" customWidth="1"/>
    <col min="6434" max="6434" width="6.375" style="186" customWidth="1"/>
    <col min="6435" max="6656" width="5.375" style="186"/>
    <col min="6657" max="6657" width="8.375" style="186" customWidth="1"/>
    <col min="6658" max="6658" width="24.625" style="186" customWidth="1"/>
    <col min="6659" max="6670" width="12.375" style="186" customWidth="1"/>
    <col min="6671" max="6672" width="13.625" style="186" customWidth="1"/>
    <col min="6673" max="6676" width="13.75" style="186" customWidth="1"/>
    <col min="6677" max="6689" width="5.375" style="186" customWidth="1"/>
    <col min="6690" max="6690" width="6.375" style="186" customWidth="1"/>
    <col min="6691" max="6912" width="5.375" style="186"/>
    <col min="6913" max="6913" width="8.375" style="186" customWidth="1"/>
    <col min="6914" max="6914" width="24.625" style="186" customWidth="1"/>
    <col min="6915" max="6926" width="12.375" style="186" customWidth="1"/>
    <col min="6927" max="6928" width="13.625" style="186" customWidth="1"/>
    <col min="6929" max="6932" width="13.75" style="186" customWidth="1"/>
    <col min="6933" max="6945" width="5.375" style="186" customWidth="1"/>
    <col min="6946" max="6946" width="6.375" style="186" customWidth="1"/>
    <col min="6947" max="7168" width="5.375" style="186"/>
    <col min="7169" max="7169" width="8.375" style="186" customWidth="1"/>
    <col min="7170" max="7170" width="24.625" style="186" customWidth="1"/>
    <col min="7171" max="7182" width="12.375" style="186" customWidth="1"/>
    <col min="7183" max="7184" width="13.625" style="186" customWidth="1"/>
    <col min="7185" max="7188" width="13.75" style="186" customWidth="1"/>
    <col min="7189" max="7201" width="5.375" style="186" customWidth="1"/>
    <col min="7202" max="7202" width="6.375" style="186" customWidth="1"/>
    <col min="7203" max="7424" width="5.375" style="186"/>
    <col min="7425" max="7425" width="8.375" style="186" customWidth="1"/>
    <col min="7426" max="7426" width="24.625" style="186" customWidth="1"/>
    <col min="7427" max="7438" width="12.375" style="186" customWidth="1"/>
    <col min="7439" max="7440" width="13.625" style="186" customWidth="1"/>
    <col min="7441" max="7444" width="13.75" style="186" customWidth="1"/>
    <col min="7445" max="7457" width="5.375" style="186" customWidth="1"/>
    <col min="7458" max="7458" width="6.375" style="186" customWidth="1"/>
    <col min="7459" max="7680" width="5.375" style="186"/>
    <col min="7681" max="7681" width="8.375" style="186" customWidth="1"/>
    <col min="7682" max="7682" width="24.625" style="186" customWidth="1"/>
    <col min="7683" max="7694" width="12.375" style="186" customWidth="1"/>
    <col min="7695" max="7696" width="13.625" style="186" customWidth="1"/>
    <col min="7697" max="7700" width="13.75" style="186" customWidth="1"/>
    <col min="7701" max="7713" width="5.375" style="186" customWidth="1"/>
    <col min="7714" max="7714" width="6.375" style="186" customWidth="1"/>
    <col min="7715" max="7936" width="5.375" style="186"/>
    <col min="7937" max="7937" width="8.375" style="186" customWidth="1"/>
    <col min="7938" max="7938" width="24.625" style="186" customWidth="1"/>
    <col min="7939" max="7950" width="12.375" style="186" customWidth="1"/>
    <col min="7951" max="7952" width="13.625" style="186" customWidth="1"/>
    <col min="7953" max="7956" width="13.75" style="186" customWidth="1"/>
    <col min="7957" max="7969" width="5.375" style="186" customWidth="1"/>
    <col min="7970" max="7970" width="6.375" style="186" customWidth="1"/>
    <col min="7971" max="8192" width="5.375" style="186"/>
    <col min="8193" max="8193" width="8.375" style="186" customWidth="1"/>
    <col min="8194" max="8194" width="24.625" style="186" customWidth="1"/>
    <col min="8195" max="8206" width="12.375" style="186" customWidth="1"/>
    <col min="8207" max="8208" width="13.625" style="186" customWidth="1"/>
    <col min="8209" max="8212" width="13.75" style="186" customWidth="1"/>
    <col min="8213" max="8225" width="5.375" style="186" customWidth="1"/>
    <col min="8226" max="8226" width="6.375" style="186" customWidth="1"/>
    <col min="8227" max="8448" width="5.375" style="186"/>
    <col min="8449" max="8449" width="8.375" style="186" customWidth="1"/>
    <col min="8450" max="8450" width="24.625" style="186" customWidth="1"/>
    <col min="8451" max="8462" width="12.375" style="186" customWidth="1"/>
    <col min="8463" max="8464" width="13.625" style="186" customWidth="1"/>
    <col min="8465" max="8468" width="13.75" style="186" customWidth="1"/>
    <col min="8469" max="8481" width="5.375" style="186" customWidth="1"/>
    <col min="8482" max="8482" width="6.375" style="186" customWidth="1"/>
    <col min="8483" max="8704" width="5.375" style="186"/>
    <col min="8705" max="8705" width="8.375" style="186" customWidth="1"/>
    <col min="8706" max="8706" width="24.625" style="186" customWidth="1"/>
    <col min="8707" max="8718" width="12.375" style="186" customWidth="1"/>
    <col min="8719" max="8720" width="13.625" style="186" customWidth="1"/>
    <col min="8721" max="8724" width="13.75" style="186" customWidth="1"/>
    <col min="8725" max="8737" width="5.375" style="186" customWidth="1"/>
    <col min="8738" max="8738" width="6.375" style="186" customWidth="1"/>
    <col min="8739" max="8960" width="5.375" style="186"/>
    <col min="8961" max="8961" width="8.375" style="186" customWidth="1"/>
    <col min="8962" max="8962" width="24.625" style="186" customWidth="1"/>
    <col min="8963" max="8974" width="12.375" style="186" customWidth="1"/>
    <col min="8975" max="8976" width="13.625" style="186" customWidth="1"/>
    <col min="8977" max="8980" width="13.75" style="186" customWidth="1"/>
    <col min="8981" max="8993" width="5.375" style="186" customWidth="1"/>
    <col min="8994" max="8994" width="6.375" style="186" customWidth="1"/>
    <col min="8995" max="9216" width="5.375" style="186"/>
    <col min="9217" max="9217" width="8.375" style="186" customWidth="1"/>
    <col min="9218" max="9218" width="24.625" style="186" customWidth="1"/>
    <col min="9219" max="9230" width="12.375" style="186" customWidth="1"/>
    <col min="9231" max="9232" width="13.625" style="186" customWidth="1"/>
    <col min="9233" max="9236" width="13.75" style="186" customWidth="1"/>
    <col min="9237" max="9249" width="5.375" style="186" customWidth="1"/>
    <col min="9250" max="9250" width="6.375" style="186" customWidth="1"/>
    <col min="9251" max="9472" width="5.375" style="186"/>
    <col min="9473" max="9473" width="8.375" style="186" customWidth="1"/>
    <col min="9474" max="9474" width="24.625" style="186" customWidth="1"/>
    <col min="9475" max="9486" width="12.375" style="186" customWidth="1"/>
    <col min="9487" max="9488" width="13.625" style="186" customWidth="1"/>
    <col min="9489" max="9492" width="13.75" style="186" customWidth="1"/>
    <col min="9493" max="9505" width="5.375" style="186" customWidth="1"/>
    <col min="9506" max="9506" width="6.375" style="186" customWidth="1"/>
    <col min="9507" max="9728" width="5.375" style="186"/>
    <col min="9729" max="9729" width="8.375" style="186" customWidth="1"/>
    <col min="9730" max="9730" width="24.625" style="186" customWidth="1"/>
    <col min="9731" max="9742" width="12.375" style="186" customWidth="1"/>
    <col min="9743" max="9744" width="13.625" style="186" customWidth="1"/>
    <col min="9745" max="9748" width="13.75" style="186" customWidth="1"/>
    <col min="9749" max="9761" width="5.375" style="186" customWidth="1"/>
    <col min="9762" max="9762" width="6.375" style="186" customWidth="1"/>
    <col min="9763" max="9984" width="5.375" style="186"/>
    <col min="9985" max="9985" width="8.375" style="186" customWidth="1"/>
    <col min="9986" max="9986" width="24.625" style="186" customWidth="1"/>
    <col min="9987" max="9998" width="12.375" style="186" customWidth="1"/>
    <col min="9999" max="10000" width="13.625" style="186" customWidth="1"/>
    <col min="10001" max="10004" width="13.75" style="186" customWidth="1"/>
    <col min="10005" max="10017" width="5.375" style="186" customWidth="1"/>
    <col min="10018" max="10018" width="6.375" style="186" customWidth="1"/>
    <col min="10019" max="10240" width="5.375" style="186"/>
    <col min="10241" max="10241" width="8.375" style="186" customWidth="1"/>
    <col min="10242" max="10242" width="24.625" style="186" customWidth="1"/>
    <col min="10243" max="10254" width="12.375" style="186" customWidth="1"/>
    <col min="10255" max="10256" width="13.625" style="186" customWidth="1"/>
    <col min="10257" max="10260" width="13.75" style="186" customWidth="1"/>
    <col min="10261" max="10273" width="5.375" style="186" customWidth="1"/>
    <col min="10274" max="10274" width="6.375" style="186" customWidth="1"/>
    <col min="10275" max="10496" width="5.375" style="186"/>
    <col min="10497" max="10497" width="8.375" style="186" customWidth="1"/>
    <col min="10498" max="10498" width="24.625" style="186" customWidth="1"/>
    <col min="10499" max="10510" width="12.375" style="186" customWidth="1"/>
    <col min="10511" max="10512" width="13.625" style="186" customWidth="1"/>
    <col min="10513" max="10516" width="13.75" style="186" customWidth="1"/>
    <col min="10517" max="10529" width="5.375" style="186" customWidth="1"/>
    <col min="10530" max="10530" width="6.375" style="186" customWidth="1"/>
    <col min="10531" max="10752" width="5.375" style="186"/>
    <col min="10753" max="10753" width="8.375" style="186" customWidth="1"/>
    <col min="10754" max="10754" width="24.625" style="186" customWidth="1"/>
    <col min="10755" max="10766" width="12.375" style="186" customWidth="1"/>
    <col min="10767" max="10768" width="13.625" style="186" customWidth="1"/>
    <col min="10769" max="10772" width="13.75" style="186" customWidth="1"/>
    <col min="10773" max="10785" width="5.375" style="186" customWidth="1"/>
    <col min="10786" max="10786" width="6.375" style="186" customWidth="1"/>
    <col min="10787" max="11008" width="5.375" style="186"/>
    <col min="11009" max="11009" width="8.375" style="186" customWidth="1"/>
    <col min="11010" max="11010" width="24.625" style="186" customWidth="1"/>
    <col min="11011" max="11022" width="12.375" style="186" customWidth="1"/>
    <col min="11023" max="11024" width="13.625" style="186" customWidth="1"/>
    <col min="11025" max="11028" width="13.75" style="186" customWidth="1"/>
    <col min="11029" max="11041" width="5.375" style="186" customWidth="1"/>
    <col min="11042" max="11042" width="6.375" style="186" customWidth="1"/>
    <col min="11043" max="11264" width="5.375" style="186"/>
    <col min="11265" max="11265" width="8.375" style="186" customWidth="1"/>
    <col min="11266" max="11266" width="24.625" style="186" customWidth="1"/>
    <col min="11267" max="11278" width="12.375" style="186" customWidth="1"/>
    <col min="11279" max="11280" width="13.625" style="186" customWidth="1"/>
    <col min="11281" max="11284" width="13.75" style="186" customWidth="1"/>
    <col min="11285" max="11297" width="5.375" style="186" customWidth="1"/>
    <col min="11298" max="11298" width="6.375" style="186" customWidth="1"/>
    <col min="11299" max="11520" width="5.375" style="186"/>
    <col min="11521" max="11521" width="8.375" style="186" customWidth="1"/>
    <col min="11522" max="11522" width="24.625" style="186" customWidth="1"/>
    <col min="11523" max="11534" width="12.375" style="186" customWidth="1"/>
    <col min="11535" max="11536" width="13.625" style="186" customWidth="1"/>
    <col min="11537" max="11540" width="13.75" style="186" customWidth="1"/>
    <col min="11541" max="11553" width="5.375" style="186" customWidth="1"/>
    <col min="11554" max="11554" width="6.375" style="186" customWidth="1"/>
    <col min="11555" max="11776" width="5.375" style="186"/>
    <col min="11777" max="11777" width="8.375" style="186" customWidth="1"/>
    <col min="11778" max="11778" width="24.625" style="186" customWidth="1"/>
    <col min="11779" max="11790" width="12.375" style="186" customWidth="1"/>
    <col min="11791" max="11792" width="13.625" style="186" customWidth="1"/>
    <col min="11793" max="11796" width="13.75" style="186" customWidth="1"/>
    <col min="11797" max="11809" width="5.375" style="186" customWidth="1"/>
    <col min="11810" max="11810" width="6.375" style="186" customWidth="1"/>
    <col min="11811" max="12032" width="5.375" style="186"/>
    <col min="12033" max="12033" width="8.375" style="186" customWidth="1"/>
    <col min="12034" max="12034" width="24.625" style="186" customWidth="1"/>
    <col min="12035" max="12046" width="12.375" style="186" customWidth="1"/>
    <col min="12047" max="12048" width="13.625" style="186" customWidth="1"/>
    <col min="12049" max="12052" width="13.75" style="186" customWidth="1"/>
    <col min="12053" max="12065" width="5.375" style="186" customWidth="1"/>
    <col min="12066" max="12066" width="6.375" style="186" customWidth="1"/>
    <col min="12067" max="12288" width="5.375" style="186"/>
    <col min="12289" max="12289" width="8.375" style="186" customWidth="1"/>
    <col min="12290" max="12290" width="24.625" style="186" customWidth="1"/>
    <col min="12291" max="12302" width="12.375" style="186" customWidth="1"/>
    <col min="12303" max="12304" width="13.625" style="186" customWidth="1"/>
    <col min="12305" max="12308" width="13.75" style="186" customWidth="1"/>
    <col min="12309" max="12321" width="5.375" style="186" customWidth="1"/>
    <col min="12322" max="12322" width="6.375" style="186" customWidth="1"/>
    <col min="12323" max="12544" width="5.375" style="186"/>
    <col min="12545" max="12545" width="8.375" style="186" customWidth="1"/>
    <col min="12546" max="12546" width="24.625" style="186" customWidth="1"/>
    <col min="12547" max="12558" width="12.375" style="186" customWidth="1"/>
    <col min="12559" max="12560" width="13.625" style="186" customWidth="1"/>
    <col min="12561" max="12564" width="13.75" style="186" customWidth="1"/>
    <col min="12565" max="12577" width="5.375" style="186" customWidth="1"/>
    <col min="12578" max="12578" width="6.375" style="186" customWidth="1"/>
    <col min="12579" max="12800" width="5.375" style="186"/>
    <col min="12801" max="12801" width="8.375" style="186" customWidth="1"/>
    <col min="12802" max="12802" width="24.625" style="186" customWidth="1"/>
    <col min="12803" max="12814" width="12.375" style="186" customWidth="1"/>
    <col min="12815" max="12816" width="13.625" style="186" customWidth="1"/>
    <col min="12817" max="12820" width="13.75" style="186" customWidth="1"/>
    <col min="12821" max="12833" width="5.375" style="186" customWidth="1"/>
    <col min="12834" max="12834" width="6.375" style="186" customWidth="1"/>
    <col min="12835" max="13056" width="5.375" style="186"/>
    <col min="13057" max="13057" width="8.375" style="186" customWidth="1"/>
    <col min="13058" max="13058" width="24.625" style="186" customWidth="1"/>
    <col min="13059" max="13070" width="12.375" style="186" customWidth="1"/>
    <col min="13071" max="13072" width="13.625" style="186" customWidth="1"/>
    <col min="13073" max="13076" width="13.75" style="186" customWidth="1"/>
    <col min="13077" max="13089" width="5.375" style="186" customWidth="1"/>
    <col min="13090" max="13090" width="6.375" style="186" customWidth="1"/>
    <col min="13091" max="13312" width="5.375" style="186"/>
    <col min="13313" max="13313" width="8.375" style="186" customWidth="1"/>
    <col min="13314" max="13314" width="24.625" style="186" customWidth="1"/>
    <col min="13315" max="13326" width="12.375" style="186" customWidth="1"/>
    <col min="13327" max="13328" width="13.625" style="186" customWidth="1"/>
    <col min="13329" max="13332" width="13.75" style="186" customWidth="1"/>
    <col min="13333" max="13345" width="5.375" style="186" customWidth="1"/>
    <col min="13346" max="13346" width="6.375" style="186" customWidth="1"/>
    <col min="13347" max="13568" width="5.375" style="186"/>
    <col min="13569" max="13569" width="8.375" style="186" customWidth="1"/>
    <col min="13570" max="13570" width="24.625" style="186" customWidth="1"/>
    <col min="13571" max="13582" width="12.375" style="186" customWidth="1"/>
    <col min="13583" max="13584" width="13.625" style="186" customWidth="1"/>
    <col min="13585" max="13588" width="13.75" style="186" customWidth="1"/>
    <col min="13589" max="13601" width="5.375" style="186" customWidth="1"/>
    <col min="13602" max="13602" width="6.375" style="186" customWidth="1"/>
    <col min="13603" max="13824" width="5.375" style="186"/>
    <col min="13825" max="13825" width="8.375" style="186" customWidth="1"/>
    <col min="13826" max="13826" width="24.625" style="186" customWidth="1"/>
    <col min="13827" max="13838" width="12.375" style="186" customWidth="1"/>
    <col min="13839" max="13840" width="13.625" style="186" customWidth="1"/>
    <col min="13841" max="13844" width="13.75" style="186" customWidth="1"/>
    <col min="13845" max="13857" width="5.375" style="186" customWidth="1"/>
    <col min="13858" max="13858" width="6.375" style="186" customWidth="1"/>
    <col min="13859" max="14080" width="5.375" style="186"/>
    <col min="14081" max="14081" width="8.375" style="186" customWidth="1"/>
    <col min="14082" max="14082" width="24.625" style="186" customWidth="1"/>
    <col min="14083" max="14094" width="12.375" style="186" customWidth="1"/>
    <col min="14095" max="14096" width="13.625" style="186" customWidth="1"/>
    <col min="14097" max="14100" width="13.75" style="186" customWidth="1"/>
    <col min="14101" max="14113" width="5.375" style="186" customWidth="1"/>
    <col min="14114" max="14114" width="6.375" style="186" customWidth="1"/>
    <col min="14115" max="14336" width="5.375" style="186"/>
    <col min="14337" max="14337" width="8.375" style="186" customWidth="1"/>
    <col min="14338" max="14338" width="24.625" style="186" customWidth="1"/>
    <col min="14339" max="14350" width="12.375" style="186" customWidth="1"/>
    <col min="14351" max="14352" width="13.625" style="186" customWidth="1"/>
    <col min="14353" max="14356" width="13.75" style="186" customWidth="1"/>
    <col min="14357" max="14369" width="5.375" style="186" customWidth="1"/>
    <col min="14370" max="14370" width="6.375" style="186" customWidth="1"/>
    <col min="14371" max="14592" width="5.375" style="186"/>
    <col min="14593" max="14593" width="8.375" style="186" customWidth="1"/>
    <col min="14594" max="14594" width="24.625" style="186" customWidth="1"/>
    <col min="14595" max="14606" width="12.375" style="186" customWidth="1"/>
    <col min="14607" max="14608" width="13.625" style="186" customWidth="1"/>
    <col min="14609" max="14612" width="13.75" style="186" customWidth="1"/>
    <col min="14613" max="14625" width="5.375" style="186" customWidth="1"/>
    <col min="14626" max="14626" width="6.375" style="186" customWidth="1"/>
    <col min="14627" max="14848" width="5.375" style="186"/>
    <col min="14849" max="14849" width="8.375" style="186" customWidth="1"/>
    <col min="14850" max="14850" width="24.625" style="186" customWidth="1"/>
    <col min="14851" max="14862" width="12.375" style="186" customWidth="1"/>
    <col min="14863" max="14864" width="13.625" style="186" customWidth="1"/>
    <col min="14865" max="14868" width="13.75" style="186" customWidth="1"/>
    <col min="14869" max="14881" width="5.375" style="186" customWidth="1"/>
    <col min="14882" max="14882" width="6.375" style="186" customWidth="1"/>
    <col min="14883" max="15104" width="5.375" style="186"/>
    <col min="15105" max="15105" width="8.375" style="186" customWidth="1"/>
    <col min="15106" max="15106" width="24.625" style="186" customWidth="1"/>
    <col min="15107" max="15118" width="12.375" style="186" customWidth="1"/>
    <col min="15119" max="15120" width="13.625" style="186" customWidth="1"/>
    <col min="15121" max="15124" width="13.75" style="186" customWidth="1"/>
    <col min="15125" max="15137" width="5.375" style="186" customWidth="1"/>
    <col min="15138" max="15138" width="6.375" style="186" customWidth="1"/>
    <col min="15139" max="15360" width="5.375" style="186"/>
    <col min="15361" max="15361" width="8.375" style="186" customWidth="1"/>
    <col min="15362" max="15362" width="24.625" style="186" customWidth="1"/>
    <col min="15363" max="15374" width="12.375" style="186" customWidth="1"/>
    <col min="15375" max="15376" width="13.625" style="186" customWidth="1"/>
    <col min="15377" max="15380" width="13.75" style="186" customWidth="1"/>
    <col min="15381" max="15393" width="5.375" style="186" customWidth="1"/>
    <col min="15394" max="15394" width="6.375" style="186" customWidth="1"/>
    <col min="15395" max="15616" width="5.375" style="186"/>
    <col min="15617" max="15617" width="8.375" style="186" customWidth="1"/>
    <col min="15618" max="15618" width="24.625" style="186" customWidth="1"/>
    <col min="15619" max="15630" width="12.375" style="186" customWidth="1"/>
    <col min="15631" max="15632" width="13.625" style="186" customWidth="1"/>
    <col min="15633" max="15636" width="13.75" style="186" customWidth="1"/>
    <col min="15637" max="15649" width="5.375" style="186" customWidth="1"/>
    <col min="15650" max="15650" width="6.375" style="186" customWidth="1"/>
    <col min="15651" max="15872" width="5.375" style="186"/>
    <col min="15873" max="15873" width="8.375" style="186" customWidth="1"/>
    <col min="15874" max="15874" width="24.625" style="186" customWidth="1"/>
    <col min="15875" max="15886" width="12.375" style="186" customWidth="1"/>
    <col min="15887" max="15888" width="13.625" style="186" customWidth="1"/>
    <col min="15889" max="15892" width="13.75" style="186" customWidth="1"/>
    <col min="15893" max="15905" width="5.375" style="186" customWidth="1"/>
    <col min="15906" max="15906" width="6.375" style="186" customWidth="1"/>
    <col min="15907" max="16128" width="5.375" style="186"/>
    <col min="16129" max="16129" width="8.375" style="186" customWidth="1"/>
    <col min="16130" max="16130" width="24.625" style="186" customWidth="1"/>
    <col min="16131" max="16142" width="12.375" style="186" customWidth="1"/>
    <col min="16143" max="16144" width="13.625" style="186" customWidth="1"/>
    <col min="16145" max="16148" width="13.75" style="186" customWidth="1"/>
    <col min="16149" max="16161" width="5.375" style="186" customWidth="1"/>
    <col min="16162" max="16162" width="6.375" style="186" customWidth="1"/>
    <col min="16163" max="16384" width="5.375" style="186"/>
  </cols>
  <sheetData>
    <row r="1" spans="1:33" ht="23.25" customHeight="1">
      <c r="A1" s="581" t="s">
        <v>156</v>
      </c>
      <c r="B1" s="582"/>
      <c r="C1" s="185"/>
      <c r="T1" s="187" t="s">
        <v>1</v>
      </c>
    </row>
    <row r="2" spans="1:33" ht="23.25" customHeight="1">
      <c r="A2" s="8"/>
      <c r="B2" s="188"/>
      <c r="D2" s="583" t="s">
        <v>206</v>
      </c>
      <c r="E2" s="583"/>
      <c r="F2" s="583"/>
      <c r="G2" s="583"/>
      <c r="H2" s="583"/>
      <c r="I2" s="584"/>
      <c r="J2" s="584"/>
      <c r="K2" s="584"/>
      <c r="L2" s="584"/>
      <c r="M2" s="584"/>
      <c r="N2" s="584"/>
      <c r="O2" s="584"/>
      <c r="P2" s="584"/>
      <c r="T2" s="585"/>
    </row>
    <row r="3" spans="1:33" ht="23.25" customHeight="1">
      <c r="A3" s="8"/>
      <c r="B3" s="188"/>
      <c r="D3" s="584"/>
      <c r="E3" s="584"/>
      <c r="F3" s="584"/>
      <c r="G3" s="584"/>
      <c r="H3" s="584"/>
      <c r="I3" s="584"/>
      <c r="J3" s="584"/>
      <c r="K3" s="584"/>
      <c r="L3" s="584"/>
      <c r="M3" s="584"/>
      <c r="N3" s="584"/>
      <c r="O3" s="584"/>
      <c r="P3" s="584"/>
      <c r="T3" s="586"/>
    </row>
    <row r="4" spans="1:33" ht="8.25" customHeight="1">
      <c r="I4" s="189"/>
    </row>
    <row r="5" spans="1:33" ht="23.25" customHeight="1">
      <c r="A5" s="4"/>
      <c r="B5" s="129" t="s">
        <v>195</v>
      </c>
      <c r="C5" s="98">
        <f>'【年集計表（まとめ）】'!F11</f>
        <v>0</v>
      </c>
      <c r="D5" s="4"/>
      <c r="E5" s="4"/>
      <c r="F5" s="4"/>
      <c r="G5" s="8"/>
      <c r="H5" s="8"/>
      <c r="I5" s="189"/>
      <c r="J5" s="331" t="s">
        <v>2</v>
      </c>
      <c r="K5" s="331"/>
      <c r="L5" s="331"/>
      <c r="M5" s="587" t="str">
        <f>IF(【6月】月集計表!AE5&lt;&gt;"",【6月】月集計表!AE5,"")</f>
        <v/>
      </c>
      <c r="N5" s="588"/>
      <c r="O5" s="588"/>
      <c r="P5" s="581" t="s">
        <v>3</v>
      </c>
      <c r="Q5" s="582"/>
      <c r="R5" s="589" t="str">
        <f>IF(【6月】月集計表!AM5&lt;&gt;"",【6月】月集計表!AM5,"")</f>
        <v/>
      </c>
      <c r="S5" s="589"/>
      <c r="T5" s="589"/>
      <c r="AE5" s="190"/>
    </row>
    <row r="6" spans="1:33" ht="23.25" customHeight="1">
      <c r="A6" s="4"/>
      <c r="C6" s="4"/>
      <c r="D6" s="4"/>
      <c r="E6" s="4"/>
      <c r="F6" s="4"/>
      <c r="G6" s="8"/>
      <c r="H6" s="8"/>
      <c r="I6" s="189"/>
      <c r="J6" s="131"/>
      <c r="K6" s="131"/>
      <c r="L6" s="131"/>
      <c r="M6" s="190"/>
      <c r="N6" s="190"/>
      <c r="O6" s="190"/>
      <c r="P6" s="131"/>
      <c r="Q6" s="131"/>
      <c r="R6" s="190"/>
      <c r="S6" s="190"/>
      <c r="T6" s="190"/>
      <c r="AE6" s="190"/>
    </row>
    <row r="7" spans="1:33" ht="23.25" customHeight="1">
      <c r="A7" s="4"/>
      <c r="B7" s="129" t="s">
        <v>157</v>
      </c>
      <c r="C7" s="129" t="s">
        <v>128</v>
      </c>
      <c r="D7" s="129" t="s">
        <v>129</v>
      </c>
      <c r="E7" s="129" t="s">
        <v>130</v>
      </c>
      <c r="F7" s="131"/>
      <c r="G7" s="131"/>
      <c r="H7" s="131"/>
      <c r="I7" s="131"/>
      <c r="J7" s="131"/>
      <c r="K7" s="131"/>
      <c r="L7" s="131"/>
      <c r="M7" s="190"/>
      <c r="N7" s="190"/>
      <c r="O7" s="190"/>
      <c r="P7" s="131"/>
      <c r="Q7" s="131"/>
      <c r="R7" s="190"/>
      <c r="S7" s="190"/>
      <c r="T7" s="190"/>
      <c r="AE7" s="190"/>
    </row>
    <row r="8" spans="1:33" ht="23.25" hidden="1" customHeight="1">
      <c r="A8" s="4"/>
      <c r="B8" s="275"/>
      <c r="C8" s="275"/>
      <c r="D8" s="275"/>
      <c r="E8" s="275"/>
      <c r="F8" s="131"/>
      <c r="G8" s="131"/>
      <c r="H8" s="131"/>
      <c r="I8" s="131"/>
      <c r="J8" s="131"/>
      <c r="AG8" s="188"/>
    </row>
    <row r="9" spans="1:33" ht="23.25" hidden="1" customHeight="1">
      <c r="A9" s="4"/>
      <c r="B9" s="275"/>
      <c r="C9" s="275"/>
      <c r="D9" s="275"/>
      <c r="E9" s="275"/>
      <c r="F9" s="131"/>
      <c r="G9" s="131"/>
      <c r="H9" s="131"/>
      <c r="I9" s="131"/>
      <c r="J9" s="131"/>
      <c r="AG9" s="188"/>
    </row>
    <row r="10" spans="1:33" ht="23.25" hidden="1" customHeight="1">
      <c r="A10" s="4"/>
      <c r="B10" s="275"/>
      <c r="C10" s="275"/>
      <c r="D10" s="275"/>
      <c r="E10" s="275"/>
      <c r="AG10" s="188"/>
    </row>
    <row r="11" spans="1:33" ht="23.25" customHeight="1">
      <c r="A11" s="4"/>
      <c r="B11" s="129" t="s">
        <v>162</v>
      </c>
      <c r="C11" s="193"/>
      <c r="D11" s="193"/>
      <c r="E11" s="98">
        <f>'【年集計表（まとめ）】'!E11</f>
        <v>0</v>
      </c>
      <c r="F11" s="8"/>
      <c r="G11" s="4"/>
      <c r="H11" s="4"/>
      <c r="AG11" s="188"/>
    </row>
    <row r="12" spans="1:33" s="198" customFormat="1" ht="23.25" customHeight="1" thickBot="1">
      <c r="A12" s="4"/>
      <c r="B12" s="4"/>
      <c r="C12" s="4"/>
      <c r="AG12" s="199"/>
    </row>
    <row r="13" spans="1:33" ht="26.25" customHeight="1" thickBot="1">
      <c r="A13" s="567" t="s">
        <v>4</v>
      </c>
      <c r="B13" s="200" t="s">
        <v>163</v>
      </c>
      <c r="C13" s="571"/>
      <c r="D13" s="572"/>
      <c r="E13" s="571"/>
      <c r="F13" s="580"/>
      <c r="G13" s="571"/>
      <c r="H13" s="572"/>
      <c r="I13" s="569" t="s">
        <v>164</v>
      </c>
      <c r="J13" s="570"/>
      <c r="K13" s="569" t="s">
        <v>165</v>
      </c>
      <c r="L13" s="570"/>
      <c r="M13" s="569" t="s">
        <v>166</v>
      </c>
      <c r="N13" s="570"/>
      <c r="O13" s="569" t="s">
        <v>167</v>
      </c>
      <c r="P13" s="570"/>
      <c r="Q13" s="363" t="s">
        <v>168</v>
      </c>
      <c r="R13" s="363"/>
      <c r="S13" s="575" t="s">
        <v>169</v>
      </c>
      <c r="T13" s="575"/>
    </row>
    <row r="14" spans="1:33" ht="26.25" customHeight="1" thickBot="1">
      <c r="A14" s="568"/>
      <c r="B14" s="200" t="s">
        <v>55</v>
      </c>
      <c r="C14" s="201"/>
      <c r="D14" s="201"/>
      <c r="E14" s="201"/>
      <c r="F14" s="202"/>
      <c r="G14" s="201"/>
      <c r="H14" s="201"/>
      <c r="I14" s="200" t="s">
        <v>37</v>
      </c>
      <c r="J14" s="200" t="s">
        <v>170</v>
      </c>
      <c r="K14" s="200" t="s">
        <v>37</v>
      </c>
      <c r="L14" s="200" t="s">
        <v>170</v>
      </c>
      <c r="M14" s="200" t="s">
        <v>37</v>
      </c>
      <c r="N14" s="200" t="s">
        <v>170</v>
      </c>
      <c r="O14" s="200" t="s">
        <v>37</v>
      </c>
      <c r="P14" s="200" t="s">
        <v>170</v>
      </c>
      <c r="Q14" s="200" t="s">
        <v>171</v>
      </c>
      <c r="R14" s="200" t="s">
        <v>172</v>
      </c>
      <c r="S14" s="203" t="s">
        <v>171</v>
      </c>
      <c r="T14" s="203" t="s">
        <v>172</v>
      </c>
    </row>
    <row r="15" spans="1:33" ht="26.25" customHeight="1">
      <c r="A15" s="590" t="s">
        <v>173</v>
      </c>
      <c r="B15" s="247" t="s">
        <v>174</v>
      </c>
      <c r="C15" s="204"/>
      <c r="D15" s="204"/>
      <c r="E15" s="204"/>
      <c r="F15" s="204"/>
      <c r="G15" s="204"/>
      <c r="H15" s="204"/>
      <c r="I15" s="204"/>
      <c r="J15" s="204"/>
      <c r="K15" s="204"/>
      <c r="L15" s="204"/>
      <c r="M15" s="204"/>
      <c r="N15" s="204"/>
      <c r="O15" s="204"/>
      <c r="P15" s="204"/>
      <c r="Q15" s="204"/>
      <c r="R15" s="276"/>
      <c r="S15" s="250"/>
      <c r="T15" s="251"/>
    </row>
    <row r="16" spans="1:33" ht="26.25" customHeight="1">
      <c r="A16" s="591"/>
      <c r="B16" s="252" t="s">
        <v>175</v>
      </c>
      <c r="C16" s="208"/>
      <c r="D16" s="208"/>
      <c r="E16" s="208"/>
      <c r="F16" s="208"/>
      <c r="G16" s="208"/>
      <c r="H16" s="208"/>
      <c r="I16" s="208"/>
      <c r="J16" s="208"/>
      <c r="K16" s="208"/>
      <c r="L16" s="208"/>
      <c r="M16" s="208"/>
      <c r="N16" s="208"/>
      <c r="O16" s="208"/>
      <c r="P16" s="208"/>
      <c r="Q16" s="208"/>
      <c r="R16" s="277"/>
      <c r="S16" s="255"/>
      <c r="T16" s="256"/>
    </row>
    <row r="17" spans="1:34" ht="26.25" customHeight="1">
      <c r="A17" s="591"/>
      <c r="B17" s="252" t="s">
        <v>176</v>
      </c>
      <c r="C17" s="208"/>
      <c r="D17" s="208"/>
      <c r="E17" s="208"/>
      <c r="F17" s="208"/>
      <c r="G17" s="208"/>
      <c r="H17" s="208"/>
      <c r="I17" s="208"/>
      <c r="J17" s="208"/>
      <c r="K17" s="208"/>
      <c r="L17" s="208"/>
      <c r="M17" s="208"/>
      <c r="N17" s="208"/>
      <c r="O17" s="208"/>
      <c r="P17" s="208"/>
      <c r="Q17" s="208"/>
      <c r="R17" s="277"/>
      <c r="S17" s="255"/>
      <c r="T17" s="256"/>
    </row>
    <row r="18" spans="1:34" ht="26.25" customHeight="1" thickBot="1">
      <c r="A18" s="592"/>
      <c r="B18" s="257" t="s">
        <v>177</v>
      </c>
      <c r="C18" s="213"/>
      <c r="D18" s="214"/>
      <c r="E18" s="213"/>
      <c r="F18" s="214"/>
      <c r="G18" s="214"/>
      <c r="H18" s="214"/>
      <c r="I18" s="213"/>
      <c r="J18" s="214"/>
      <c r="K18" s="213"/>
      <c r="L18" s="214"/>
      <c r="M18" s="213"/>
      <c r="N18" s="214"/>
      <c r="O18" s="213"/>
      <c r="P18" s="214"/>
      <c r="Q18" s="214"/>
      <c r="R18" s="278"/>
      <c r="S18" s="261"/>
      <c r="T18" s="219"/>
    </row>
    <row r="19" spans="1:34" ht="26.25" customHeight="1" thickBot="1">
      <c r="A19" s="549" t="s">
        <v>178</v>
      </c>
      <c r="B19" s="220" t="s">
        <v>179</v>
      </c>
      <c r="C19" s="551"/>
      <c r="D19" s="221"/>
      <c r="E19" s="551"/>
      <c r="F19" s="222"/>
      <c r="G19" s="551"/>
      <c r="H19" s="221"/>
      <c r="I19" s="545"/>
      <c r="J19" s="143">
        <f>【6月】月集計表!$AW$62</f>
        <v>0</v>
      </c>
      <c r="K19" s="545"/>
      <c r="L19" s="143">
        <f>【7月】月集計表!$AW$62</f>
        <v>0</v>
      </c>
      <c r="M19" s="545"/>
      <c r="N19" s="143">
        <f>【8月】月集計表!$AW$62</f>
        <v>0</v>
      </c>
      <c r="O19" s="545"/>
      <c r="P19" s="143">
        <f>【9月】月集計表!$AW$62</f>
        <v>0</v>
      </c>
      <c r="Q19" s="546"/>
      <c r="R19" s="143">
        <f>SUM(J19,L19,N19,P19)</f>
        <v>0</v>
      </c>
      <c r="S19" s="555"/>
      <c r="T19" s="223">
        <f>R19</f>
        <v>0</v>
      </c>
    </row>
    <row r="20" spans="1:34" ht="26.25" customHeight="1" thickBot="1">
      <c r="A20" s="549"/>
      <c r="B20" s="224" t="s">
        <v>180</v>
      </c>
      <c r="C20" s="551"/>
      <c r="D20" s="208"/>
      <c r="E20" s="551"/>
      <c r="F20" s="225"/>
      <c r="G20" s="551"/>
      <c r="H20" s="208"/>
      <c r="I20" s="545"/>
      <c r="J20" s="134">
        <f>ROUNDDOWN(J19*0.06,0)</f>
        <v>0</v>
      </c>
      <c r="K20" s="545"/>
      <c r="L20" s="134">
        <f>ROUNDDOWN(L19*0.06,0)</f>
        <v>0</v>
      </c>
      <c r="M20" s="545"/>
      <c r="N20" s="134">
        <f>ROUNDDOWN(N19*0.06,0)</f>
        <v>0</v>
      </c>
      <c r="O20" s="545"/>
      <c r="P20" s="134">
        <f>ROUNDDOWN(P19*0.06,0)</f>
        <v>0</v>
      </c>
      <c r="Q20" s="574"/>
      <c r="R20" s="134">
        <f t="shared" ref="R20:R28" si="0">SUM(J20,L20,N20,P20)</f>
        <v>0</v>
      </c>
      <c r="S20" s="556"/>
      <c r="T20" s="226">
        <f>R20</f>
        <v>0</v>
      </c>
    </row>
    <row r="21" spans="1:34" ht="26.25" customHeight="1" thickBot="1">
      <c r="A21" s="549"/>
      <c r="B21" s="224" t="s">
        <v>125</v>
      </c>
      <c r="C21" s="551"/>
      <c r="D21" s="208"/>
      <c r="E21" s="551"/>
      <c r="F21" s="225"/>
      <c r="G21" s="551"/>
      <c r="H21" s="208"/>
      <c r="I21" s="545"/>
      <c r="J21" s="134">
        <f>【6月】月集計表!$AY$62</f>
        <v>0</v>
      </c>
      <c r="K21" s="545"/>
      <c r="L21" s="134">
        <f>【7月】月集計表!$AY$62</f>
        <v>0</v>
      </c>
      <c r="M21" s="545"/>
      <c r="N21" s="134">
        <f>【8月】月集計表!$AY$62</f>
        <v>0</v>
      </c>
      <c r="O21" s="545"/>
      <c r="P21" s="134">
        <f>【9月】月集計表!$AY$62</f>
        <v>0</v>
      </c>
      <c r="Q21" s="574"/>
      <c r="R21" s="134">
        <f t="shared" si="0"/>
        <v>0</v>
      </c>
      <c r="S21" s="556"/>
      <c r="T21" s="226">
        <f>R21</f>
        <v>0</v>
      </c>
    </row>
    <row r="22" spans="1:34" ht="26.25" customHeight="1" thickBot="1">
      <c r="A22" s="550"/>
      <c r="B22" s="262" t="s">
        <v>181</v>
      </c>
      <c r="C22" s="551"/>
      <c r="D22" s="208"/>
      <c r="E22" s="551"/>
      <c r="F22" s="225"/>
      <c r="G22" s="551"/>
      <c r="H22" s="208"/>
      <c r="I22" s="545"/>
      <c r="J22" s="253"/>
      <c r="K22" s="545"/>
      <c r="L22" s="253"/>
      <c r="M22" s="545"/>
      <c r="N22" s="253"/>
      <c r="O22" s="545"/>
      <c r="P22" s="253"/>
      <c r="Q22" s="574"/>
      <c r="R22" s="253"/>
      <c r="S22" s="556"/>
      <c r="T22" s="263"/>
    </row>
    <row r="23" spans="1:34" ht="26.25" customHeight="1" thickBot="1">
      <c r="A23" s="593" t="s">
        <v>182</v>
      </c>
      <c r="B23" s="264" t="s">
        <v>183</v>
      </c>
      <c r="C23" s="551"/>
      <c r="D23" s="208"/>
      <c r="E23" s="551"/>
      <c r="F23" s="225"/>
      <c r="G23" s="551"/>
      <c r="H23" s="208"/>
      <c r="I23" s="545"/>
      <c r="J23" s="253"/>
      <c r="K23" s="545"/>
      <c r="L23" s="253"/>
      <c r="M23" s="545"/>
      <c r="N23" s="253"/>
      <c r="O23" s="545"/>
      <c r="P23" s="253"/>
      <c r="Q23" s="574"/>
      <c r="R23" s="253"/>
      <c r="S23" s="556"/>
      <c r="T23" s="263"/>
    </row>
    <row r="24" spans="1:34" ht="26.25" customHeight="1" thickBot="1">
      <c r="A24" s="594"/>
      <c r="B24" s="264" t="s">
        <v>184</v>
      </c>
      <c r="C24" s="551"/>
      <c r="D24" s="208"/>
      <c r="E24" s="551"/>
      <c r="F24" s="225"/>
      <c r="G24" s="551"/>
      <c r="H24" s="208"/>
      <c r="I24" s="545"/>
      <c r="J24" s="253"/>
      <c r="K24" s="545"/>
      <c r="L24" s="253"/>
      <c r="M24" s="545"/>
      <c r="N24" s="253"/>
      <c r="O24" s="545"/>
      <c r="P24" s="253"/>
      <c r="Q24" s="574"/>
      <c r="R24" s="253"/>
      <c r="S24" s="556"/>
      <c r="T24" s="263"/>
    </row>
    <row r="25" spans="1:34" ht="26.25" customHeight="1" thickBot="1">
      <c r="A25" s="594"/>
      <c r="B25" s="264" t="s">
        <v>129</v>
      </c>
      <c r="C25" s="551"/>
      <c r="D25" s="208"/>
      <c r="E25" s="551"/>
      <c r="F25" s="225"/>
      <c r="G25" s="551"/>
      <c r="H25" s="208"/>
      <c r="I25" s="545"/>
      <c r="J25" s="253"/>
      <c r="K25" s="545"/>
      <c r="L25" s="253"/>
      <c r="M25" s="545"/>
      <c r="N25" s="253"/>
      <c r="O25" s="545"/>
      <c r="P25" s="253"/>
      <c r="Q25" s="574"/>
      <c r="R25" s="253"/>
      <c r="S25" s="556"/>
      <c r="T25" s="263"/>
    </row>
    <row r="26" spans="1:34" ht="26.25" customHeight="1" thickBot="1">
      <c r="A26" s="594"/>
      <c r="B26" s="229" t="s">
        <v>185</v>
      </c>
      <c r="C26" s="551"/>
      <c r="D26" s="208"/>
      <c r="E26" s="551"/>
      <c r="F26" s="225"/>
      <c r="G26" s="551"/>
      <c r="H26" s="208"/>
      <c r="I26" s="545"/>
      <c r="J26" s="134">
        <f>【6月】月集計表!$BD$62</f>
        <v>0</v>
      </c>
      <c r="K26" s="545"/>
      <c r="L26" s="134">
        <f>【7月】月集計表!$BD$62</f>
        <v>0</v>
      </c>
      <c r="M26" s="545"/>
      <c r="N26" s="134">
        <f>【8月】月集計表!$BD$62</f>
        <v>0</v>
      </c>
      <c r="O26" s="545"/>
      <c r="P26" s="134">
        <f>【9月】月集計表!$BD$62</f>
        <v>0</v>
      </c>
      <c r="Q26" s="574"/>
      <c r="R26" s="134">
        <f t="shared" si="0"/>
        <v>0</v>
      </c>
      <c r="S26" s="556"/>
      <c r="T26" s="226">
        <f>IF(R26&gt;50000*SUM($E$9:$E$11),50000*SUM($E$9:$E$11),R26)</f>
        <v>0</v>
      </c>
    </row>
    <row r="27" spans="1:34" ht="26.25" customHeight="1" thickBot="1">
      <c r="A27" s="595"/>
      <c r="B27" s="229" t="s">
        <v>186</v>
      </c>
      <c r="C27" s="551"/>
      <c r="D27" s="208"/>
      <c r="E27" s="551"/>
      <c r="F27" s="225"/>
      <c r="G27" s="551"/>
      <c r="H27" s="208"/>
      <c r="I27" s="545"/>
      <c r="J27" s="134">
        <f>【6月】月集計表!$BE$62</f>
        <v>0</v>
      </c>
      <c r="K27" s="545"/>
      <c r="L27" s="134">
        <f>【7月】月集計表!$BE$62</f>
        <v>0</v>
      </c>
      <c r="M27" s="545"/>
      <c r="N27" s="134">
        <f>【8月】月集計表!$BE$62</f>
        <v>0</v>
      </c>
      <c r="O27" s="545"/>
      <c r="P27" s="134">
        <f>【9月】月集計表!$BE$62</f>
        <v>0</v>
      </c>
      <c r="Q27" s="574"/>
      <c r="R27" s="134">
        <f t="shared" si="0"/>
        <v>0</v>
      </c>
      <c r="S27" s="556"/>
      <c r="T27" s="226">
        <f>IF(R27&gt;20000*SUM($C$5)*4,20000*SUM($C$5)*4,R27)</f>
        <v>0</v>
      </c>
    </row>
    <row r="28" spans="1:34" ht="26.25" customHeight="1" thickBot="1">
      <c r="A28" s="363" t="s">
        <v>187</v>
      </c>
      <c r="B28" s="363"/>
      <c r="C28" s="552"/>
      <c r="D28" s="208"/>
      <c r="E28" s="552"/>
      <c r="F28" s="225"/>
      <c r="G28" s="552"/>
      <c r="H28" s="208"/>
      <c r="I28" s="546"/>
      <c r="J28" s="134">
        <f>SUM(J18:J27)</f>
        <v>0</v>
      </c>
      <c r="K28" s="546"/>
      <c r="L28" s="134">
        <f>SUM(L18:L27)</f>
        <v>0</v>
      </c>
      <c r="M28" s="546"/>
      <c r="N28" s="134">
        <f>SUM(N18:N27)</f>
        <v>0</v>
      </c>
      <c r="O28" s="546"/>
      <c r="P28" s="134">
        <f>SUM(P18:P27)</f>
        <v>0</v>
      </c>
      <c r="Q28" s="574"/>
      <c r="R28" s="134">
        <f t="shared" si="0"/>
        <v>0</v>
      </c>
      <c r="S28" s="556"/>
      <c r="T28" s="230">
        <f>SUM(T18:T27)</f>
        <v>0</v>
      </c>
    </row>
    <row r="29" spans="1:34" s="199" customFormat="1" ht="26.25" customHeight="1" thickBot="1">
      <c r="A29" s="231"/>
      <c r="B29" s="231"/>
      <c r="C29" s="198"/>
      <c r="D29" s="232"/>
      <c r="E29" s="198"/>
      <c r="F29" s="232"/>
      <c r="G29" s="198"/>
      <c r="H29" s="232"/>
      <c r="I29" s="198"/>
      <c r="J29" s="232"/>
      <c r="K29" s="232"/>
      <c r="L29" s="232"/>
      <c r="M29" s="232"/>
      <c r="N29" s="232"/>
      <c r="O29" s="232"/>
      <c r="P29" s="232"/>
      <c r="Q29" s="232"/>
      <c r="R29" s="233"/>
      <c r="S29" s="232"/>
      <c r="T29" s="232"/>
      <c r="U29" s="232"/>
      <c r="V29" s="232"/>
      <c r="W29" s="232"/>
      <c r="X29" s="232"/>
      <c r="Y29" s="232"/>
      <c r="Z29" s="232"/>
      <c r="AA29" s="232"/>
      <c r="AB29" s="232"/>
      <c r="AC29" s="232"/>
      <c r="AD29" s="232"/>
      <c r="AE29" s="232"/>
      <c r="AF29" s="232"/>
      <c r="AG29" s="232"/>
      <c r="AH29" s="232"/>
    </row>
    <row r="30" spans="1:34" ht="26.25" customHeight="1" thickBot="1">
      <c r="A30" s="567" t="s">
        <v>4</v>
      </c>
      <c r="B30" s="200" t="s">
        <v>163</v>
      </c>
      <c r="C30" s="569" t="s">
        <v>188</v>
      </c>
      <c r="D30" s="570"/>
      <c r="E30" s="569" t="s">
        <v>189</v>
      </c>
      <c r="F30" s="570"/>
      <c r="G30" s="569" t="s">
        <v>190</v>
      </c>
      <c r="H30" s="570"/>
      <c r="I30" s="569" t="s">
        <v>191</v>
      </c>
      <c r="J30" s="570"/>
      <c r="K30" s="571"/>
      <c r="L30" s="572"/>
      <c r="M30" s="363" t="s">
        <v>192</v>
      </c>
      <c r="N30" s="554"/>
      <c r="O30" s="557" t="s">
        <v>193</v>
      </c>
      <c r="P30" s="557"/>
      <c r="Q30" s="558" t="s">
        <v>194</v>
      </c>
      <c r="R30" s="559"/>
      <c r="S30" s="559"/>
      <c r="T30" s="560"/>
    </row>
    <row r="31" spans="1:34" ht="26.25" customHeight="1" thickBot="1">
      <c r="A31" s="568"/>
      <c r="B31" s="200" t="s">
        <v>55</v>
      </c>
      <c r="C31" s="200" t="s">
        <v>37</v>
      </c>
      <c r="D31" s="200" t="s">
        <v>170</v>
      </c>
      <c r="E31" s="200" t="s">
        <v>37</v>
      </c>
      <c r="F31" s="200" t="s">
        <v>170</v>
      </c>
      <c r="G31" s="200" t="s">
        <v>37</v>
      </c>
      <c r="H31" s="200" t="s">
        <v>170</v>
      </c>
      <c r="I31" s="200" t="s">
        <v>37</v>
      </c>
      <c r="J31" s="200" t="s">
        <v>170</v>
      </c>
      <c r="K31" s="201"/>
      <c r="L31" s="201"/>
      <c r="M31" s="200" t="s">
        <v>171</v>
      </c>
      <c r="N31" s="234" t="s">
        <v>172</v>
      </c>
      <c r="O31" s="235" t="s">
        <v>171</v>
      </c>
      <c r="P31" s="235" t="s">
        <v>172</v>
      </c>
      <c r="Q31" s="561"/>
      <c r="R31" s="562"/>
      <c r="S31" s="562"/>
      <c r="T31" s="563"/>
    </row>
    <row r="32" spans="1:34" ht="26.25" customHeight="1">
      <c r="A32" s="590" t="s">
        <v>173</v>
      </c>
      <c r="B32" s="247" t="s">
        <v>174</v>
      </c>
      <c r="C32" s="204"/>
      <c r="D32" s="204"/>
      <c r="E32" s="204"/>
      <c r="F32" s="204"/>
      <c r="G32" s="204"/>
      <c r="H32" s="204"/>
      <c r="I32" s="204"/>
      <c r="J32" s="204"/>
      <c r="K32" s="204"/>
      <c r="L32" s="204"/>
      <c r="M32" s="204"/>
      <c r="N32" s="266"/>
      <c r="O32" s="267"/>
      <c r="P32" s="268"/>
      <c r="Q32" s="542"/>
      <c r="R32" s="543"/>
      <c r="S32" s="543"/>
      <c r="T32" s="544"/>
    </row>
    <row r="33" spans="1:20" ht="26.25" customHeight="1">
      <c r="A33" s="591"/>
      <c r="B33" s="252" t="s">
        <v>175</v>
      </c>
      <c r="C33" s="208"/>
      <c r="D33" s="208"/>
      <c r="E33" s="208"/>
      <c r="F33" s="208"/>
      <c r="G33" s="208"/>
      <c r="H33" s="208"/>
      <c r="I33" s="208"/>
      <c r="J33" s="208"/>
      <c r="K33" s="208"/>
      <c r="L33" s="208"/>
      <c r="M33" s="208"/>
      <c r="N33" s="225"/>
      <c r="O33" s="269"/>
      <c r="P33" s="270"/>
      <c r="Q33" s="542"/>
      <c r="R33" s="543"/>
      <c r="S33" s="543"/>
      <c r="T33" s="544"/>
    </row>
    <row r="34" spans="1:20" ht="26.25" customHeight="1">
      <c r="A34" s="591"/>
      <c r="B34" s="252" t="s">
        <v>176</v>
      </c>
      <c r="C34" s="208"/>
      <c r="D34" s="208"/>
      <c r="E34" s="208"/>
      <c r="F34" s="208"/>
      <c r="G34" s="208"/>
      <c r="H34" s="208"/>
      <c r="I34" s="208"/>
      <c r="J34" s="208"/>
      <c r="K34" s="208"/>
      <c r="L34" s="208"/>
      <c r="M34" s="208"/>
      <c r="N34" s="225"/>
      <c r="O34" s="269"/>
      <c r="P34" s="270"/>
      <c r="Q34" s="542"/>
      <c r="R34" s="543"/>
      <c r="S34" s="543"/>
      <c r="T34" s="544"/>
    </row>
    <row r="35" spans="1:20" ht="26.25" customHeight="1" thickBot="1">
      <c r="A35" s="592"/>
      <c r="B35" s="257" t="s">
        <v>177</v>
      </c>
      <c r="C35" s="213"/>
      <c r="D35" s="214"/>
      <c r="E35" s="213"/>
      <c r="F35" s="214"/>
      <c r="G35" s="213"/>
      <c r="H35" s="214"/>
      <c r="I35" s="213"/>
      <c r="J35" s="214"/>
      <c r="K35" s="213"/>
      <c r="L35" s="214"/>
      <c r="M35" s="213"/>
      <c r="N35" s="213"/>
      <c r="O35" s="271"/>
      <c r="P35" s="242"/>
      <c r="Q35" s="542"/>
      <c r="R35" s="543"/>
      <c r="S35" s="543"/>
      <c r="T35" s="544"/>
    </row>
    <row r="36" spans="1:20" ht="26.25" customHeight="1" thickBot="1">
      <c r="A36" s="549" t="s">
        <v>178</v>
      </c>
      <c r="B36" s="220" t="s">
        <v>179</v>
      </c>
      <c r="C36" s="545"/>
      <c r="D36" s="143">
        <f>【10月】月集計表!$AW$62</f>
        <v>0</v>
      </c>
      <c r="E36" s="545"/>
      <c r="F36" s="143">
        <f>【11月】月集計表!$AW$62</f>
        <v>0</v>
      </c>
      <c r="G36" s="545"/>
      <c r="H36" s="143">
        <f>【12月】月集計表!$AW$62</f>
        <v>0</v>
      </c>
      <c r="I36" s="545"/>
      <c r="J36" s="143">
        <f>【1月】月集計表!$AW$62</f>
        <v>0</v>
      </c>
      <c r="K36" s="551"/>
      <c r="L36" s="221"/>
      <c r="M36" s="545"/>
      <c r="N36" s="243">
        <f>SUM(D36,F36,H36,J36)</f>
        <v>0</v>
      </c>
      <c r="O36" s="547"/>
      <c r="P36" s="244">
        <f>N36+R19</f>
        <v>0</v>
      </c>
      <c r="Q36" s="542"/>
      <c r="R36" s="543"/>
      <c r="S36" s="543"/>
      <c r="T36" s="544"/>
    </row>
    <row r="37" spans="1:20" ht="26.25" customHeight="1" thickBot="1">
      <c r="A37" s="549"/>
      <c r="B37" s="224" t="s">
        <v>180</v>
      </c>
      <c r="C37" s="545"/>
      <c r="D37" s="134">
        <f>ROUNDDOWN(D36*0.06,0)</f>
        <v>0</v>
      </c>
      <c r="E37" s="545"/>
      <c r="F37" s="134">
        <f>ROUNDDOWN(F36*0.06,0)</f>
        <v>0</v>
      </c>
      <c r="G37" s="545"/>
      <c r="H37" s="134">
        <f>ROUNDDOWN(H36*0.06,0)</f>
        <v>0</v>
      </c>
      <c r="I37" s="545"/>
      <c r="J37" s="134">
        <f>ROUNDDOWN(J36*0.06,0)</f>
        <v>0</v>
      </c>
      <c r="K37" s="551"/>
      <c r="L37" s="208"/>
      <c r="M37" s="545"/>
      <c r="N37" s="209">
        <f t="shared" ref="N37:N45" si="1">SUM(D37,F37,H37,J37)</f>
        <v>0</v>
      </c>
      <c r="O37" s="548"/>
      <c r="P37" s="245">
        <f>N37+R20</f>
        <v>0</v>
      </c>
      <c r="Q37" s="542"/>
      <c r="R37" s="543"/>
      <c r="S37" s="543"/>
      <c r="T37" s="544"/>
    </row>
    <row r="38" spans="1:20" ht="26.25" customHeight="1" thickBot="1">
      <c r="A38" s="549"/>
      <c r="B38" s="224" t="s">
        <v>125</v>
      </c>
      <c r="C38" s="545"/>
      <c r="D38" s="134">
        <f>【10月】月集計表!$AY$62</f>
        <v>0</v>
      </c>
      <c r="E38" s="545"/>
      <c r="F38" s="134">
        <f>【11月】月集計表!$AY$62</f>
        <v>0</v>
      </c>
      <c r="G38" s="545"/>
      <c r="H38" s="134">
        <f>【12月】月集計表!$AY$62</f>
        <v>0</v>
      </c>
      <c r="I38" s="545"/>
      <c r="J38" s="134">
        <f>【1月】月集計表!$AY$62</f>
        <v>0</v>
      </c>
      <c r="K38" s="551"/>
      <c r="L38" s="208"/>
      <c r="M38" s="545"/>
      <c r="N38" s="209">
        <f t="shared" si="1"/>
        <v>0</v>
      </c>
      <c r="O38" s="548"/>
      <c r="P38" s="245">
        <f>N38+R21</f>
        <v>0</v>
      </c>
      <c r="Q38" s="542"/>
      <c r="R38" s="543"/>
      <c r="S38" s="543"/>
      <c r="T38" s="544"/>
    </row>
    <row r="39" spans="1:20" ht="26.25" customHeight="1" thickBot="1">
      <c r="A39" s="550"/>
      <c r="B39" s="262" t="s">
        <v>181</v>
      </c>
      <c r="C39" s="545"/>
      <c r="D39" s="253">
        <f>【10月】月集計表!$AZ$62</f>
        <v>0</v>
      </c>
      <c r="E39" s="545"/>
      <c r="F39" s="253">
        <f>【11月】月集計表!$AZ$62</f>
        <v>0</v>
      </c>
      <c r="G39" s="545"/>
      <c r="H39" s="253">
        <f>【12月】月集計表!$AZ$62</f>
        <v>0</v>
      </c>
      <c r="I39" s="545"/>
      <c r="J39" s="253">
        <f>【1月】月集計表!$AZ$62</f>
        <v>0</v>
      </c>
      <c r="K39" s="551"/>
      <c r="L39" s="208"/>
      <c r="M39" s="545"/>
      <c r="N39" s="273">
        <f t="shared" si="1"/>
        <v>0</v>
      </c>
      <c r="O39" s="548"/>
      <c r="P39" s="274">
        <f>N39+R22</f>
        <v>0</v>
      </c>
      <c r="Q39" s="542"/>
      <c r="R39" s="543"/>
      <c r="S39" s="543"/>
      <c r="T39" s="544"/>
    </row>
    <row r="40" spans="1:20" ht="26.25" customHeight="1" thickBot="1">
      <c r="A40" s="593" t="s">
        <v>182</v>
      </c>
      <c r="B40" s="264" t="s">
        <v>183</v>
      </c>
      <c r="C40" s="545"/>
      <c r="D40" s="253"/>
      <c r="E40" s="545"/>
      <c r="F40" s="253"/>
      <c r="G40" s="545"/>
      <c r="H40" s="253"/>
      <c r="I40" s="545"/>
      <c r="J40" s="253"/>
      <c r="K40" s="551"/>
      <c r="L40" s="208"/>
      <c r="M40" s="545"/>
      <c r="N40" s="273"/>
      <c r="O40" s="548"/>
      <c r="P40" s="274">
        <v>0</v>
      </c>
      <c r="Q40" s="542"/>
      <c r="R40" s="543"/>
      <c r="S40" s="543"/>
      <c r="T40" s="544"/>
    </row>
    <row r="41" spans="1:20" ht="26.25" customHeight="1" thickBot="1">
      <c r="A41" s="594"/>
      <c r="B41" s="264" t="s">
        <v>184</v>
      </c>
      <c r="C41" s="545"/>
      <c r="D41" s="253">
        <f>【10月】月集計表!$BA$62</f>
        <v>0</v>
      </c>
      <c r="E41" s="545"/>
      <c r="F41" s="253">
        <f>【11月】月集計表!$BA$62</f>
        <v>0</v>
      </c>
      <c r="G41" s="545"/>
      <c r="H41" s="253">
        <f>【12月】月集計表!$BA$62</f>
        <v>0</v>
      </c>
      <c r="I41" s="545"/>
      <c r="J41" s="253">
        <f>【1月】月集計表!$BA$62</f>
        <v>0</v>
      </c>
      <c r="K41" s="551"/>
      <c r="L41" s="208"/>
      <c r="M41" s="545"/>
      <c r="N41" s="273">
        <f t="shared" si="1"/>
        <v>0</v>
      </c>
      <c r="O41" s="548"/>
      <c r="P41" s="274">
        <f>IF(N41+R24&gt;40000*SUM($C$8:$C$9),40000*SUM($C$8:$C$9),N41+R24)</f>
        <v>0</v>
      </c>
      <c r="Q41" s="542"/>
      <c r="R41" s="543"/>
      <c r="S41" s="543"/>
      <c r="T41" s="544"/>
    </row>
    <row r="42" spans="1:20" ht="26.25" customHeight="1" thickBot="1">
      <c r="A42" s="594"/>
      <c r="B42" s="264" t="s">
        <v>129</v>
      </c>
      <c r="C42" s="545"/>
      <c r="D42" s="253">
        <f>【10月】月集計表!$BB$62</f>
        <v>0</v>
      </c>
      <c r="E42" s="545"/>
      <c r="F42" s="253">
        <f>【11月】月集計表!$BB$62</f>
        <v>0</v>
      </c>
      <c r="G42" s="545"/>
      <c r="H42" s="253">
        <f>【12月】月集計表!$BB$62</f>
        <v>0</v>
      </c>
      <c r="I42" s="545"/>
      <c r="J42" s="253">
        <f>【1月】月集計表!$BB$62</f>
        <v>0</v>
      </c>
      <c r="K42" s="551"/>
      <c r="L42" s="208"/>
      <c r="M42" s="545"/>
      <c r="N42" s="273">
        <f t="shared" si="1"/>
        <v>0</v>
      </c>
      <c r="O42" s="548"/>
      <c r="P42" s="274">
        <f>IF(N42+R25&gt;100000*SUM($D$9),100000*SUM($D$9),N42+R25)</f>
        <v>0</v>
      </c>
      <c r="Q42" s="542"/>
      <c r="R42" s="543"/>
      <c r="S42" s="543"/>
      <c r="T42" s="544"/>
    </row>
    <row r="43" spans="1:20" ht="26.25" customHeight="1" thickBot="1">
      <c r="A43" s="594"/>
      <c r="B43" s="229" t="s">
        <v>185</v>
      </c>
      <c r="C43" s="545"/>
      <c r="D43" s="134">
        <f>【10月】月集計表!$BD$62</f>
        <v>0</v>
      </c>
      <c r="E43" s="545"/>
      <c r="F43" s="134">
        <f>【11月】月集計表!$BD$62</f>
        <v>0</v>
      </c>
      <c r="G43" s="545"/>
      <c r="H43" s="134">
        <f>【12月】月集計表!$BD$62</f>
        <v>0</v>
      </c>
      <c r="I43" s="545"/>
      <c r="J43" s="134">
        <f>【1月】月集計表!$BD$62</f>
        <v>0</v>
      </c>
      <c r="K43" s="551"/>
      <c r="L43" s="208"/>
      <c r="M43" s="545"/>
      <c r="N43" s="209">
        <f t="shared" si="1"/>
        <v>0</v>
      </c>
      <c r="O43" s="548"/>
      <c r="P43" s="245">
        <f>IF(N43+R26&gt;50000*SUM($E$9:$E$11),50000*SUM($E$9:$E$11),N43+R26)</f>
        <v>0</v>
      </c>
      <c r="Q43" s="542"/>
      <c r="R43" s="543"/>
      <c r="S43" s="543"/>
      <c r="T43" s="544"/>
    </row>
    <row r="44" spans="1:20" ht="26.25" customHeight="1" thickBot="1">
      <c r="A44" s="595"/>
      <c r="B44" s="229" t="s">
        <v>186</v>
      </c>
      <c r="C44" s="545"/>
      <c r="D44" s="134">
        <f>【10月】月集計表!$BE$62</f>
        <v>0</v>
      </c>
      <c r="E44" s="545"/>
      <c r="F44" s="134">
        <f>【11月】月集計表!$BE$62</f>
        <v>0</v>
      </c>
      <c r="G44" s="545"/>
      <c r="H44" s="134">
        <f>【12月】月集計表!$BE$62</f>
        <v>0</v>
      </c>
      <c r="I44" s="545"/>
      <c r="J44" s="134">
        <f>【1月】月集計表!$BE$62</f>
        <v>0</v>
      </c>
      <c r="K44" s="551"/>
      <c r="L44" s="208"/>
      <c r="M44" s="545"/>
      <c r="N44" s="209">
        <f t="shared" si="1"/>
        <v>0</v>
      </c>
      <c r="O44" s="548"/>
      <c r="P44" s="245">
        <f>IF(N44+R27&gt;20000*SUM($C$5)*8,20000*SUM($C$5)*8,N44+R27)</f>
        <v>0</v>
      </c>
      <c r="Q44" s="542"/>
      <c r="R44" s="543"/>
      <c r="S44" s="543"/>
      <c r="T44" s="544"/>
    </row>
    <row r="45" spans="1:20" ht="26.25" customHeight="1" thickBot="1">
      <c r="A45" s="363" t="s">
        <v>187</v>
      </c>
      <c r="B45" s="363"/>
      <c r="C45" s="546"/>
      <c r="D45" s="134">
        <f>SUM(D35:D44)</f>
        <v>0</v>
      </c>
      <c r="E45" s="546"/>
      <c r="F45" s="134">
        <f>SUM(F35:F44)</f>
        <v>0</v>
      </c>
      <c r="G45" s="546"/>
      <c r="H45" s="134">
        <f>SUM(H35:H44)</f>
        <v>0</v>
      </c>
      <c r="I45" s="546"/>
      <c r="J45" s="134">
        <f>SUM(J35:J44)</f>
        <v>0</v>
      </c>
      <c r="K45" s="552"/>
      <c r="L45" s="208"/>
      <c r="M45" s="546"/>
      <c r="N45" s="209">
        <f t="shared" si="1"/>
        <v>0</v>
      </c>
      <c r="O45" s="548"/>
      <c r="P45" s="246">
        <f>SUM(P35:P44)</f>
        <v>0</v>
      </c>
      <c r="Q45" s="542"/>
      <c r="R45" s="543"/>
      <c r="S45" s="543"/>
      <c r="T45" s="544"/>
    </row>
  </sheetData>
  <sheetProtection password="FA39" sheet="1" objects="1" scenarios="1"/>
  <mergeCells count="64">
    <mergeCell ref="A1:B1"/>
    <mergeCell ref="D2:P3"/>
    <mergeCell ref="T2:T3"/>
    <mergeCell ref="J5:L5"/>
    <mergeCell ref="M5:O5"/>
    <mergeCell ref="P5:Q5"/>
    <mergeCell ref="R5:T5"/>
    <mergeCell ref="S13:T13"/>
    <mergeCell ref="A15:A18"/>
    <mergeCell ref="A19:A22"/>
    <mergeCell ref="C19:C28"/>
    <mergeCell ref="E19:E28"/>
    <mergeCell ref="G19:G28"/>
    <mergeCell ref="I19:I28"/>
    <mergeCell ref="A13:A14"/>
    <mergeCell ref="C13:D13"/>
    <mergeCell ref="E13:F13"/>
    <mergeCell ref="G13:H13"/>
    <mergeCell ref="I13:J13"/>
    <mergeCell ref="K13:L13"/>
    <mergeCell ref="A23:A27"/>
    <mergeCell ref="A28:B28"/>
    <mergeCell ref="M13:N13"/>
    <mergeCell ref="O13:P13"/>
    <mergeCell ref="Q13:R13"/>
    <mergeCell ref="K19:K28"/>
    <mergeCell ref="M19:M28"/>
    <mergeCell ref="O19:O28"/>
    <mergeCell ref="Q19:Q28"/>
    <mergeCell ref="S19:S28"/>
    <mergeCell ref="O30:P30"/>
    <mergeCell ref="Q30:T31"/>
    <mergeCell ref="A32:A35"/>
    <mergeCell ref="Q32:T32"/>
    <mergeCell ref="Q33:T33"/>
    <mergeCell ref="Q34:T34"/>
    <mergeCell ref="Q35:T35"/>
    <mergeCell ref="A30:A31"/>
    <mergeCell ref="C30:D30"/>
    <mergeCell ref="E30:F30"/>
    <mergeCell ref="G30:H30"/>
    <mergeCell ref="I30:J30"/>
    <mergeCell ref="K30:L30"/>
    <mergeCell ref="G36:G45"/>
    <mergeCell ref="I36:I45"/>
    <mergeCell ref="K36:K45"/>
    <mergeCell ref="A40:A44"/>
    <mergeCell ref="M30:N30"/>
    <mergeCell ref="Q44:T44"/>
    <mergeCell ref="A45:B45"/>
    <mergeCell ref="Q45:T45"/>
    <mergeCell ref="M36:M45"/>
    <mergeCell ref="O36:O45"/>
    <mergeCell ref="Q36:T36"/>
    <mergeCell ref="Q37:T37"/>
    <mergeCell ref="Q38:T38"/>
    <mergeCell ref="Q39:T39"/>
    <mergeCell ref="Q40:T40"/>
    <mergeCell ref="Q41:T41"/>
    <mergeCell ref="Q42:T42"/>
    <mergeCell ref="Q43:T43"/>
    <mergeCell ref="A36:A39"/>
    <mergeCell ref="C36:C45"/>
    <mergeCell ref="E36:E45"/>
  </mergeCells>
  <phoneticPr fontId="1"/>
  <conditionalFormatting sqref="C5 E11">
    <cfRule type="containsBlanks" dxfId="13" priority="3" stopIfTrue="1">
      <formula>LEN(TRIM(C5))=0</formula>
    </cfRule>
  </conditionalFormatting>
  <conditionalFormatting sqref="Q32:T45">
    <cfRule type="expression" dxfId="12" priority="2" stopIfTrue="1">
      <formula>Q32=""</formula>
    </cfRule>
  </conditionalFormatting>
  <conditionalFormatting sqref="M5 R5">
    <cfRule type="expression" dxfId="11" priority="1" stopIfTrue="1">
      <formula>M5=""</formula>
    </cfRule>
  </conditionalFormatting>
  <printOptions horizontalCentered="1" verticalCentered="1"/>
  <pageMargins left="0" right="0" top="0.59055118110236227" bottom="0.19685039370078741" header="0" footer="0"/>
  <pageSetup paperSize="9" scale="5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F22"/>
  <sheetViews>
    <sheetView workbookViewId="0">
      <selection activeCell="C20" sqref="C20"/>
    </sheetView>
  </sheetViews>
  <sheetFormatPr defaultRowHeight="13.5"/>
  <cols>
    <col min="1" max="1" width="9" style="152" customWidth="1"/>
    <col min="2" max="15" width="9" style="152"/>
    <col min="16" max="16" width="9" style="152" customWidth="1"/>
    <col min="17" max="17" width="9" style="152"/>
    <col min="18" max="18" width="9" style="152" customWidth="1"/>
    <col min="19" max="256" width="9" style="152"/>
    <col min="257" max="257" width="9" style="152" customWidth="1"/>
    <col min="258" max="271" width="9" style="152"/>
    <col min="272" max="272" width="9" style="152" customWidth="1"/>
    <col min="273" max="273" width="9" style="152"/>
    <col min="274" max="274" width="9" style="152" customWidth="1"/>
    <col min="275" max="512" width="9" style="152"/>
    <col min="513" max="513" width="9" style="152" customWidth="1"/>
    <col min="514" max="527" width="9" style="152"/>
    <col min="528" max="528" width="9" style="152" customWidth="1"/>
    <col min="529" max="529" width="9" style="152"/>
    <col min="530" max="530" width="9" style="152" customWidth="1"/>
    <col min="531" max="768" width="9" style="152"/>
    <col min="769" max="769" width="9" style="152" customWidth="1"/>
    <col min="770" max="783" width="9" style="152"/>
    <col min="784" max="784" width="9" style="152" customWidth="1"/>
    <col min="785" max="785" width="9" style="152"/>
    <col min="786" max="786" width="9" style="152" customWidth="1"/>
    <col min="787" max="1024" width="9" style="152"/>
    <col min="1025" max="1025" width="9" style="152" customWidth="1"/>
    <col min="1026" max="1039" width="9" style="152"/>
    <col min="1040" max="1040" width="9" style="152" customWidth="1"/>
    <col min="1041" max="1041" width="9" style="152"/>
    <col min="1042" max="1042" width="9" style="152" customWidth="1"/>
    <col min="1043" max="1280" width="9" style="152"/>
    <col min="1281" max="1281" width="9" style="152" customWidth="1"/>
    <col min="1282" max="1295" width="9" style="152"/>
    <col min="1296" max="1296" width="9" style="152" customWidth="1"/>
    <col min="1297" max="1297" width="9" style="152"/>
    <col min="1298" max="1298" width="9" style="152" customWidth="1"/>
    <col min="1299" max="1536" width="9" style="152"/>
    <col min="1537" max="1537" width="9" style="152" customWidth="1"/>
    <col min="1538" max="1551" width="9" style="152"/>
    <col min="1552" max="1552" width="9" style="152" customWidth="1"/>
    <col min="1553" max="1553" width="9" style="152"/>
    <col min="1554" max="1554" width="9" style="152" customWidth="1"/>
    <col min="1555" max="1792" width="9" style="152"/>
    <col min="1793" max="1793" width="9" style="152" customWidth="1"/>
    <col min="1794" max="1807" width="9" style="152"/>
    <col min="1808" max="1808" width="9" style="152" customWidth="1"/>
    <col min="1809" max="1809" width="9" style="152"/>
    <col min="1810" max="1810" width="9" style="152" customWidth="1"/>
    <col min="1811" max="2048" width="9" style="152"/>
    <col min="2049" max="2049" width="9" style="152" customWidth="1"/>
    <col min="2050" max="2063" width="9" style="152"/>
    <col min="2064" max="2064" width="9" style="152" customWidth="1"/>
    <col min="2065" max="2065" width="9" style="152"/>
    <col min="2066" max="2066" width="9" style="152" customWidth="1"/>
    <col min="2067" max="2304" width="9" style="152"/>
    <col min="2305" max="2305" width="9" style="152" customWidth="1"/>
    <col min="2306" max="2319" width="9" style="152"/>
    <col min="2320" max="2320" width="9" style="152" customWidth="1"/>
    <col min="2321" max="2321" width="9" style="152"/>
    <col min="2322" max="2322" width="9" style="152" customWidth="1"/>
    <col min="2323" max="2560" width="9" style="152"/>
    <col min="2561" max="2561" width="9" style="152" customWidth="1"/>
    <col min="2562" max="2575" width="9" style="152"/>
    <col min="2576" max="2576" width="9" style="152" customWidth="1"/>
    <col min="2577" max="2577" width="9" style="152"/>
    <col min="2578" max="2578" width="9" style="152" customWidth="1"/>
    <col min="2579" max="2816" width="9" style="152"/>
    <col min="2817" max="2817" width="9" style="152" customWidth="1"/>
    <col min="2818" max="2831" width="9" style="152"/>
    <col min="2832" max="2832" width="9" style="152" customWidth="1"/>
    <col min="2833" max="2833" width="9" style="152"/>
    <col min="2834" max="2834" width="9" style="152" customWidth="1"/>
    <col min="2835" max="3072" width="9" style="152"/>
    <col min="3073" max="3073" width="9" style="152" customWidth="1"/>
    <col min="3074" max="3087" width="9" style="152"/>
    <col min="3088" max="3088" width="9" style="152" customWidth="1"/>
    <col min="3089" max="3089" width="9" style="152"/>
    <col min="3090" max="3090" width="9" style="152" customWidth="1"/>
    <col min="3091" max="3328" width="9" style="152"/>
    <col min="3329" max="3329" width="9" style="152" customWidth="1"/>
    <col min="3330" max="3343" width="9" style="152"/>
    <col min="3344" max="3344" width="9" style="152" customWidth="1"/>
    <col min="3345" max="3345" width="9" style="152"/>
    <col min="3346" max="3346" width="9" style="152" customWidth="1"/>
    <col min="3347" max="3584" width="9" style="152"/>
    <col min="3585" max="3585" width="9" style="152" customWidth="1"/>
    <col min="3586" max="3599" width="9" style="152"/>
    <col min="3600" max="3600" width="9" style="152" customWidth="1"/>
    <col min="3601" max="3601" width="9" style="152"/>
    <col min="3602" max="3602" width="9" style="152" customWidth="1"/>
    <col min="3603" max="3840" width="9" style="152"/>
    <col min="3841" max="3841" width="9" style="152" customWidth="1"/>
    <col min="3842" max="3855" width="9" style="152"/>
    <col min="3856" max="3856" width="9" style="152" customWidth="1"/>
    <col min="3857" max="3857" width="9" style="152"/>
    <col min="3858" max="3858" width="9" style="152" customWidth="1"/>
    <col min="3859" max="4096" width="9" style="152"/>
    <col min="4097" max="4097" width="9" style="152" customWidth="1"/>
    <col min="4098" max="4111" width="9" style="152"/>
    <col min="4112" max="4112" width="9" style="152" customWidth="1"/>
    <col min="4113" max="4113" width="9" style="152"/>
    <col min="4114" max="4114" width="9" style="152" customWidth="1"/>
    <col min="4115" max="4352" width="9" style="152"/>
    <col min="4353" max="4353" width="9" style="152" customWidth="1"/>
    <col min="4354" max="4367" width="9" style="152"/>
    <col min="4368" max="4368" width="9" style="152" customWidth="1"/>
    <col min="4369" max="4369" width="9" style="152"/>
    <col min="4370" max="4370" width="9" style="152" customWidth="1"/>
    <col min="4371" max="4608" width="9" style="152"/>
    <col min="4609" max="4609" width="9" style="152" customWidth="1"/>
    <col min="4610" max="4623" width="9" style="152"/>
    <col min="4624" max="4624" width="9" style="152" customWidth="1"/>
    <col min="4625" max="4625" width="9" style="152"/>
    <col min="4626" max="4626" width="9" style="152" customWidth="1"/>
    <col min="4627" max="4864" width="9" style="152"/>
    <col min="4865" max="4865" width="9" style="152" customWidth="1"/>
    <col min="4866" max="4879" width="9" style="152"/>
    <col min="4880" max="4880" width="9" style="152" customWidth="1"/>
    <col min="4881" max="4881" width="9" style="152"/>
    <col min="4882" max="4882" width="9" style="152" customWidth="1"/>
    <col min="4883" max="5120" width="9" style="152"/>
    <col min="5121" max="5121" width="9" style="152" customWidth="1"/>
    <col min="5122" max="5135" width="9" style="152"/>
    <col min="5136" max="5136" width="9" style="152" customWidth="1"/>
    <col min="5137" max="5137" width="9" style="152"/>
    <col min="5138" max="5138" width="9" style="152" customWidth="1"/>
    <col min="5139" max="5376" width="9" style="152"/>
    <col min="5377" max="5377" width="9" style="152" customWidth="1"/>
    <col min="5378" max="5391" width="9" style="152"/>
    <col min="5392" max="5392" width="9" style="152" customWidth="1"/>
    <col min="5393" max="5393" width="9" style="152"/>
    <col min="5394" max="5394" width="9" style="152" customWidth="1"/>
    <col min="5395" max="5632" width="9" style="152"/>
    <col min="5633" max="5633" width="9" style="152" customWidth="1"/>
    <col min="5634" max="5647" width="9" style="152"/>
    <col min="5648" max="5648" width="9" style="152" customWidth="1"/>
    <col min="5649" max="5649" width="9" style="152"/>
    <col min="5650" max="5650" width="9" style="152" customWidth="1"/>
    <col min="5651" max="5888" width="9" style="152"/>
    <col min="5889" max="5889" width="9" style="152" customWidth="1"/>
    <col min="5890" max="5903" width="9" style="152"/>
    <col min="5904" max="5904" width="9" style="152" customWidth="1"/>
    <col min="5905" max="5905" width="9" style="152"/>
    <col min="5906" max="5906" width="9" style="152" customWidth="1"/>
    <col min="5907" max="6144" width="9" style="152"/>
    <col min="6145" max="6145" width="9" style="152" customWidth="1"/>
    <col min="6146" max="6159" width="9" style="152"/>
    <col min="6160" max="6160" width="9" style="152" customWidth="1"/>
    <col min="6161" max="6161" width="9" style="152"/>
    <col min="6162" max="6162" width="9" style="152" customWidth="1"/>
    <col min="6163" max="6400" width="9" style="152"/>
    <col min="6401" max="6401" width="9" style="152" customWidth="1"/>
    <col min="6402" max="6415" width="9" style="152"/>
    <col min="6416" max="6416" width="9" style="152" customWidth="1"/>
    <col min="6417" max="6417" width="9" style="152"/>
    <col min="6418" max="6418" width="9" style="152" customWidth="1"/>
    <col min="6419" max="6656" width="9" style="152"/>
    <col min="6657" max="6657" width="9" style="152" customWidth="1"/>
    <col min="6658" max="6671" width="9" style="152"/>
    <col min="6672" max="6672" width="9" style="152" customWidth="1"/>
    <col min="6673" max="6673" width="9" style="152"/>
    <col min="6674" max="6674" width="9" style="152" customWidth="1"/>
    <col min="6675" max="6912" width="9" style="152"/>
    <col min="6913" max="6913" width="9" style="152" customWidth="1"/>
    <col min="6914" max="6927" width="9" style="152"/>
    <col min="6928" max="6928" width="9" style="152" customWidth="1"/>
    <col min="6929" max="6929" width="9" style="152"/>
    <col min="6930" max="6930" width="9" style="152" customWidth="1"/>
    <col min="6931" max="7168" width="9" style="152"/>
    <col min="7169" max="7169" width="9" style="152" customWidth="1"/>
    <col min="7170" max="7183" width="9" style="152"/>
    <col min="7184" max="7184" width="9" style="152" customWidth="1"/>
    <col min="7185" max="7185" width="9" style="152"/>
    <col min="7186" max="7186" width="9" style="152" customWidth="1"/>
    <col min="7187" max="7424" width="9" style="152"/>
    <col min="7425" max="7425" width="9" style="152" customWidth="1"/>
    <col min="7426" max="7439" width="9" style="152"/>
    <col min="7440" max="7440" width="9" style="152" customWidth="1"/>
    <col min="7441" max="7441" width="9" style="152"/>
    <col min="7442" max="7442" width="9" style="152" customWidth="1"/>
    <col min="7443" max="7680" width="9" style="152"/>
    <col min="7681" max="7681" width="9" style="152" customWidth="1"/>
    <col min="7682" max="7695" width="9" style="152"/>
    <col min="7696" max="7696" width="9" style="152" customWidth="1"/>
    <col min="7697" max="7697" width="9" style="152"/>
    <col min="7698" max="7698" width="9" style="152" customWidth="1"/>
    <col min="7699" max="7936" width="9" style="152"/>
    <col min="7937" max="7937" width="9" style="152" customWidth="1"/>
    <col min="7938" max="7951" width="9" style="152"/>
    <col min="7952" max="7952" width="9" style="152" customWidth="1"/>
    <col min="7953" max="7953" width="9" style="152"/>
    <col min="7954" max="7954" width="9" style="152" customWidth="1"/>
    <col min="7955" max="8192" width="9" style="152"/>
    <col min="8193" max="8193" width="9" style="152" customWidth="1"/>
    <col min="8194" max="8207" width="9" style="152"/>
    <col min="8208" max="8208" width="9" style="152" customWidth="1"/>
    <col min="8209" max="8209" width="9" style="152"/>
    <col min="8210" max="8210" width="9" style="152" customWidth="1"/>
    <col min="8211" max="8448" width="9" style="152"/>
    <col min="8449" max="8449" width="9" style="152" customWidth="1"/>
    <col min="8450" max="8463" width="9" style="152"/>
    <col min="8464" max="8464" width="9" style="152" customWidth="1"/>
    <col min="8465" max="8465" width="9" style="152"/>
    <col min="8466" max="8466" width="9" style="152" customWidth="1"/>
    <col min="8467" max="8704" width="9" style="152"/>
    <col min="8705" max="8705" width="9" style="152" customWidth="1"/>
    <col min="8706" max="8719" width="9" style="152"/>
    <col min="8720" max="8720" width="9" style="152" customWidth="1"/>
    <col min="8721" max="8721" width="9" style="152"/>
    <col min="8722" max="8722" width="9" style="152" customWidth="1"/>
    <col min="8723" max="8960" width="9" style="152"/>
    <col min="8961" max="8961" width="9" style="152" customWidth="1"/>
    <col min="8962" max="8975" width="9" style="152"/>
    <col min="8976" max="8976" width="9" style="152" customWidth="1"/>
    <col min="8977" max="8977" width="9" style="152"/>
    <col min="8978" max="8978" width="9" style="152" customWidth="1"/>
    <col min="8979" max="9216" width="9" style="152"/>
    <col min="9217" max="9217" width="9" style="152" customWidth="1"/>
    <col min="9218" max="9231" width="9" style="152"/>
    <col min="9232" max="9232" width="9" style="152" customWidth="1"/>
    <col min="9233" max="9233" width="9" style="152"/>
    <col min="9234" max="9234" width="9" style="152" customWidth="1"/>
    <col min="9235" max="9472" width="9" style="152"/>
    <col min="9473" max="9473" width="9" style="152" customWidth="1"/>
    <col min="9474" max="9487" width="9" style="152"/>
    <col min="9488" max="9488" width="9" style="152" customWidth="1"/>
    <col min="9489" max="9489" width="9" style="152"/>
    <col min="9490" max="9490" width="9" style="152" customWidth="1"/>
    <col min="9491" max="9728" width="9" style="152"/>
    <col min="9729" max="9729" width="9" style="152" customWidth="1"/>
    <col min="9730" max="9743" width="9" style="152"/>
    <col min="9744" max="9744" width="9" style="152" customWidth="1"/>
    <col min="9745" max="9745" width="9" style="152"/>
    <col min="9746" max="9746" width="9" style="152" customWidth="1"/>
    <col min="9747" max="9984" width="9" style="152"/>
    <col min="9985" max="9985" width="9" style="152" customWidth="1"/>
    <col min="9986" max="9999" width="9" style="152"/>
    <col min="10000" max="10000" width="9" style="152" customWidth="1"/>
    <col min="10001" max="10001" width="9" style="152"/>
    <col min="10002" max="10002" width="9" style="152" customWidth="1"/>
    <col min="10003" max="10240" width="9" style="152"/>
    <col min="10241" max="10241" width="9" style="152" customWidth="1"/>
    <col min="10242" max="10255" width="9" style="152"/>
    <col min="10256" max="10256" width="9" style="152" customWidth="1"/>
    <col min="10257" max="10257" width="9" style="152"/>
    <col min="10258" max="10258" width="9" style="152" customWidth="1"/>
    <col min="10259" max="10496" width="9" style="152"/>
    <col min="10497" max="10497" width="9" style="152" customWidth="1"/>
    <col min="10498" max="10511" width="9" style="152"/>
    <col min="10512" max="10512" width="9" style="152" customWidth="1"/>
    <col min="10513" max="10513" width="9" style="152"/>
    <col min="10514" max="10514" width="9" style="152" customWidth="1"/>
    <col min="10515" max="10752" width="9" style="152"/>
    <col min="10753" max="10753" width="9" style="152" customWidth="1"/>
    <col min="10754" max="10767" width="9" style="152"/>
    <col min="10768" max="10768" width="9" style="152" customWidth="1"/>
    <col min="10769" max="10769" width="9" style="152"/>
    <col min="10770" max="10770" width="9" style="152" customWidth="1"/>
    <col min="10771" max="11008" width="9" style="152"/>
    <col min="11009" max="11009" width="9" style="152" customWidth="1"/>
    <col min="11010" max="11023" width="9" style="152"/>
    <col min="11024" max="11024" width="9" style="152" customWidth="1"/>
    <col min="11025" max="11025" width="9" style="152"/>
    <col min="11026" max="11026" width="9" style="152" customWidth="1"/>
    <col min="11027" max="11264" width="9" style="152"/>
    <col min="11265" max="11265" width="9" style="152" customWidth="1"/>
    <col min="11266" max="11279" width="9" style="152"/>
    <col min="11280" max="11280" width="9" style="152" customWidth="1"/>
    <col min="11281" max="11281" width="9" style="152"/>
    <col min="11282" max="11282" width="9" style="152" customWidth="1"/>
    <col min="11283" max="11520" width="9" style="152"/>
    <col min="11521" max="11521" width="9" style="152" customWidth="1"/>
    <col min="11522" max="11535" width="9" style="152"/>
    <col min="11536" max="11536" width="9" style="152" customWidth="1"/>
    <col min="11537" max="11537" width="9" style="152"/>
    <col min="11538" max="11538" width="9" style="152" customWidth="1"/>
    <col min="11539" max="11776" width="9" style="152"/>
    <col min="11777" max="11777" width="9" style="152" customWidth="1"/>
    <col min="11778" max="11791" width="9" style="152"/>
    <col min="11792" max="11792" width="9" style="152" customWidth="1"/>
    <col min="11793" max="11793" width="9" style="152"/>
    <col min="11794" max="11794" width="9" style="152" customWidth="1"/>
    <col min="11795" max="12032" width="9" style="152"/>
    <col min="12033" max="12033" width="9" style="152" customWidth="1"/>
    <col min="12034" max="12047" width="9" style="152"/>
    <col min="12048" max="12048" width="9" style="152" customWidth="1"/>
    <col min="12049" max="12049" width="9" style="152"/>
    <col min="12050" max="12050" width="9" style="152" customWidth="1"/>
    <col min="12051" max="12288" width="9" style="152"/>
    <col min="12289" max="12289" width="9" style="152" customWidth="1"/>
    <col min="12290" max="12303" width="9" style="152"/>
    <col min="12304" max="12304" width="9" style="152" customWidth="1"/>
    <col min="12305" max="12305" width="9" style="152"/>
    <col min="12306" max="12306" width="9" style="152" customWidth="1"/>
    <col min="12307" max="12544" width="9" style="152"/>
    <col min="12545" max="12545" width="9" style="152" customWidth="1"/>
    <col min="12546" max="12559" width="9" style="152"/>
    <col min="12560" max="12560" width="9" style="152" customWidth="1"/>
    <col min="12561" max="12561" width="9" style="152"/>
    <col min="12562" max="12562" width="9" style="152" customWidth="1"/>
    <col min="12563" max="12800" width="9" style="152"/>
    <col min="12801" max="12801" width="9" style="152" customWidth="1"/>
    <col min="12802" max="12815" width="9" style="152"/>
    <col min="12816" max="12816" width="9" style="152" customWidth="1"/>
    <col min="12817" max="12817" width="9" style="152"/>
    <col min="12818" max="12818" width="9" style="152" customWidth="1"/>
    <col min="12819" max="13056" width="9" style="152"/>
    <col min="13057" max="13057" width="9" style="152" customWidth="1"/>
    <col min="13058" max="13071" width="9" style="152"/>
    <col min="13072" max="13072" width="9" style="152" customWidth="1"/>
    <col min="13073" max="13073" width="9" style="152"/>
    <col min="13074" max="13074" width="9" style="152" customWidth="1"/>
    <col min="13075" max="13312" width="9" style="152"/>
    <col min="13313" max="13313" width="9" style="152" customWidth="1"/>
    <col min="13314" max="13327" width="9" style="152"/>
    <col min="13328" max="13328" width="9" style="152" customWidth="1"/>
    <col min="13329" max="13329" width="9" style="152"/>
    <col min="13330" max="13330" width="9" style="152" customWidth="1"/>
    <col min="13331" max="13568" width="9" style="152"/>
    <col min="13569" max="13569" width="9" style="152" customWidth="1"/>
    <col min="13570" max="13583" width="9" style="152"/>
    <col min="13584" max="13584" width="9" style="152" customWidth="1"/>
    <col min="13585" max="13585" width="9" style="152"/>
    <col min="13586" max="13586" width="9" style="152" customWidth="1"/>
    <col min="13587" max="13824" width="9" style="152"/>
    <col min="13825" max="13825" width="9" style="152" customWidth="1"/>
    <col min="13826" max="13839" width="9" style="152"/>
    <col min="13840" max="13840" width="9" style="152" customWidth="1"/>
    <col min="13841" max="13841" width="9" style="152"/>
    <col min="13842" max="13842" width="9" style="152" customWidth="1"/>
    <col min="13843" max="14080" width="9" style="152"/>
    <col min="14081" max="14081" width="9" style="152" customWidth="1"/>
    <col min="14082" max="14095" width="9" style="152"/>
    <col min="14096" max="14096" width="9" style="152" customWidth="1"/>
    <col min="14097" max="14097" width="9" style="152"/>
    <col min="14098" max="14098" width="9" style="152" customWidth="1"/>
    <col min="14099" max="14336" width="9" style="152"/>
    <col min="14337" max="14337" width="9" style="152" customWidth="1"/>
    <col min="14338" max="14351" width="9" style="152"/>
    <col min="14352" max="14352" width="9" style="152" customWidth="1"/>
    <col min="14353" max="14353" width="9" style="152"/>
    <col min="14354" max="14354" width="9" style="152" customWidth="1"/>
    <col min="14355" max="14592" width="9" style="152"/>
    <col min="14593" max="14593" width="9" style="152" customWidth="1"/>
    <col min="14594" max="14607" width="9" style="152"/>
    <col min="14608" max="14608" width="9" style="152" customWidth="1"/>
    <col min="14609" max="14609" width="9" style="152"/>
    <col min="14610" max="14610" width="9" style="152" customWidth="1"/>
    <col min="14611" max="14848" width="9" style="152"/>
    <col min="14849" max="14849" width="9" style="152" customWidth="1"/>
    <col min="14850" max="14863" width="9" style="152"/>
    <col min="14864" max="14864" width="9" style="152" customWidth="1"/>
    <col min="14865" max="14865" width="9" style="152"/>
    <col min="14866" max="14866" width="9" style="152" customWidth="1"/>
    <col min="14867" max="15104" width="9" style="152"/>
    <col min="15105" max="15105" width="9" style="152" customWidth="1"/>
    <col min="15106" max="15119" width="9" style="152"/>
    <col min="15120" max="15120" width="9" style="152" customWidth="1"/>
    <col min="15121" max="15121" width="9" style="152"/>
    <col min="15122" max="15122" width="9" style="152" customWidth="1"/>
    <col min="15123" max="15360" width="9" style="152"/>
    <col min="15361" max="15361" width="9" style="152" customWidth="1"/>
    <col min="15362" max="15375" width="9" style="152"/>
    <col min="15376" max="15376" width="9" style="152" customWidth="1"/>
    <col min="15377" max="15377" width="9" style="152"/>
    <col min="15378" max="15378" width="9" style="152" customWidth="1"/>
    <col min="15379" max="15616" width="9" style="152"/>
    <col min="15617" max="15617" width="9" style="152" customWidth="1"/>
    <col min="15618" max="15631" width="9" style="152"/>
    <col min="15632" max="15632" width="9" style="152" customWidth="1"/>
    <col min="15633" max="15633" width="9" style="152"/>
    <col min="15634" max="15634" width="9" style="152" customWidth="1"/>
    <col min="15635" max="15872" width="9" style="152"/>
    <col min="15873" max="15873" width="9" style="152" customWidth="1"/>
    <col min="15874" max="15887" width="9" style="152"/>
    <col min="15888" max="15888" width="9" style="152" customWidth="1"/>
    <col min="15889" max="15889" width="9" style="152"/>
    <col min="15890" max="15890" width="9" style="152" customWidth="1"/>
    <col min="15891" max="16128" width="9" style="152"/>
    <col min="16129" max="16129" width="9" style="152" customWidth="1"/>
    <col min="16130" max="16143" width="9" style="152"/>
    <col min="16144" max="16144" width="9" style="152" customWidth="1"/>
    <col min="16145" max="16145" width="9" style="152"/>
    <col min="16146" max="16146" width="9" style="152" customWidth="1"/>
    <col min="16147" max="16384" width="9" style="152"/>
  </cols>
  <sheetData>
    <row r="1" spans="1:32">
      <c r="A1" s="150">
        <v>44621</v>
      </c>
      <c r="B1" s="151">
        <v>1</v>
      </c>
      <c r="C1" s="151">
        <v>2</v>
      </c>
      <c r="D1" s="151">
        <v>3</v>
      </c>
      <c r="E1" s="151">
        <v>4</v>
      </c>
      <c r="F1" s="151">
        <v>5</v>
      </c>
      <c r="G1" s="151">
        <v>6</v>
      </c>
      <c r="H1" s="151">
        <v>7</v>
      </c>
      <c r="I1" s="151">
        <v>8</v>
      </c>
      <c r="J1" s="151">
        <v>9</v>
      </c>
      <c r="K1" s="151">
        <v>10</v>
      </c>
      <c r="L1" s="151">
        <v>11</v>
      </c>
      <c r="M1" s="151">
        <v>12</v>
      </c>
      <c r="N1" s="151">
        <v>13</v>
      </c>
      <c r="O1" s="151">
        <v>14</v>
      </c>
      <c r="P1" s="151">
        <v>15</v>
      </c>
      <c r="Q1" s="151">
        <v>16</v>
      </c>
      <c r="R1" s="151">
        <v>17</v>
      </c>
      <c r="S1" s="151">
        <v>18</v>
      </c>
      <c r="T1" s="151">
        <v>19</v>
      </c>
      <c r="U1" s="151">
        <v>20</v>
      </c>
      <c r="V1" s="151">
        <v>21</v>
      </c>
      <c r="W1" s="151">
        <v>22</v>
      </c>
      <c r="X1" s="151">
        <v>23</v>
      </c>
      <c r="Y1" s="151">
        <v>24</v>
      </c>
      <c r="Z1" s="151">
        <v>25</v>
      </c>
      <c r="AA1" s="151">
        <v>26</v>
      </c>
      <c r="AB1" s="151">
        <v>27</v>
      </c>
      <c r="AC1" s="151">
        <v>28</v>
      </c>
      <c r="AD1" s="151">
        <v>29</v>
      </c>
      <c r="AE1" s="151">
        <v>30</v>
      </c>
      <c r="AF1" s="151">
        <v>31</v>
      </c>
    </row>
    <row r="2" spans="1:32">
      <c r="A2" s="153" t="s">
        <v>139</v>
      </c>
      <c r="B2" s="154">
        <f>A1</f>
        <v>44621</v>
      </c>
      <c r="C2" s="154">
        <f>B2+1</f>
        <v>44622</v>
      </c>
      <c r="D2" s="154">
        <f t="shared" ref="D2:AF2" si="0">C2+1</f>
        <v>44623</v>
      </c>
      <c r="E2" s="154">
        <f t="shared" si="0"/>
        <v>44624</v>
      </c>
      <c r="F2" s="154">
        <f t="shared" si="0"/>
        <v>44625</v>
      </c>
      <c r="G2" s="154">
        <f>F2+1</f>
        <v>44626</v>
      </c>
      <c r="H2" s="154">
        <f t="shared" si="0"/>
        <v>44627</v>
      </c>
      <c r="I2" s="154">
        <f t="shared" si="0"/>
        <v>44628</v>
      </c>
      <c r="J2" s="154">
        <f>I2+1</f>
        <v>44629</v>
      </c>
      <c r="K2" s="154">
        <f>J2+1</f>
        <v>44630</v>
      </c>
      <c r="L2" s="154">
        <f t="shared" si="0"/>
        <v>44631</v>
      </c>
      <c r="M2" s="154">
        <f t="shared" si="0"/>
        <v>44632</v>
      </c>
      <c r="N2" s="154">
        <f t="shared" si="0"/>
        <v>44633</v>
      </c>
      <c r="O2" s="154">
        <f t="shared" si="0"/>
        <v>44634</v>
      </c>
      <c r="P2" s="154">
        <f t="shared" si="0"/>
        <v>44635</v>
      </c>
      <c r="Q2" s="154">
        <f t="shared" si="0"/>
        <v>44636</v>
      </c>
      <c r="R2" s="154">
        <f t="shared" si="0"/>
        <v>44637</v>
      </c>
      <c r="S2" s="154">
        <f t="shared" si="0"/>
        <v>44638</v>
      </c>
      <c r="T2" s="154">
        <f t="shared" si="0"/>
        <v>44639</v>
      </c>
      <c r="U2" s="154">
        <f t="shared" si="0"/>
        <v>44640</v>
      </c>
      <c r="V2" s="154">
        <f t="shared" si="0"/>
        <v>44641</v>
      </c>
      <c r="W2" s="154">
        <f t="shared" si="0"/>
        <v>44642</v>
      </c>
      <c r="X2" s="154">
        <f t="shared" si="0"/>
        <v>44643</v>
      </c>
      <c r="Y2" s="154">
        <f t="shared" si="0"/>
        <v>44644</v>
      </c>
      <c r="Z2" s="154">
        <f t="shared" si="0"/>
        <v>44645</v>
      </c>
      <c r="AA2" s="154">
        <f t="shared" si="0"/>
        <v>44646</v>
      </c>
      <c r="AB2" s="154">
        <f t="shared" si="0"/>
        <v>44647</v>
      </c>
      <c r="AC2" s="154">
        <f t="shared" si="0"/>
        <v>44648</v>
      </c>
      <c r="AD2" s="154">
        <f t="shared" si="0"/>
        <v>44649</v>
      </c>
      <c r="AE2" s="154">
        <f t="shared" si="0"/>
        <v>44650</v>
      </c>
      <c r="AF2" s="154">
        <f t="shared" si="0"/>
        <v>44651</v>
      </c>
    </row>
    <row r="3" spans="1:32">
      <c r="A3" s="153" t="s">
        <v>140</v>
      </c>
      <c r="B3" s="154">
        <f>B2+31</f>
        <v>44652</v>
      </c>
      <c r="C3" s="154">
        <f t="shared" ref="C3:AE11" si="1">B3+1</f>
        <v>44653</v>
      </c>
      <c r="D3" s="154">
        <f t="shared" si="1"/>
        <v>44654</v>
      </c>
      <c r="E3" s="154">
        <f t="shared" si="1"/>
        <v>44655</v>
      </c>
      <c r="F3" s="154">
        <f t="shared" si="1"/>
        <v>44656</v>
      </c>
      <c r="G3" s="154">
        <f t="shared" si="1"/>
        <v>44657</v>
      </c>
      <c r="H3" s="154">
        <f>G3+1</f>
        <v>44658</v>
      </c>
      <c r="I3" s="154">
        <f t="shared" si="1"/>
        <v>44659</v>
      </c>
      <c r="J3" s="154">
        <f t="shared" si="1"/>
        <v>44660</v>
      </c>
      <c r="K3" s="154">
        <f t="shared" si="1"/>
        <v>44661</v>
      </c>
      <c r="L3" s="154">
        <f t="shared" si="1"/>
        <v>44662</v>
      </c>
      <c r="M3" s="154">
        <f t="shared" si="1"/>
        <v>44663</v>
      </c>
      <c r="N3" s="154">
        <f t="shared" si="1"/>
        <v>44664</v>
      </c>
      <c r="O3" s="154">
        <f t="shared" si="1"/>
        <v>44665</v>
      </c>
      <c r="P3" s="154">
        <f t="shared" si="1"/>
        <v>44666</v>
      </c>
      <c r="Q3" s="154">
        <f t="shared" si="1"/>
        <v>44667</v>
      </c>
      <c r="R3" s="154">
        <f t="shared" si="1"/>
        <v>44668</v>
      </c>
      <c r="S3" s="154">
        <f t="shared" si="1"/>
        <v>44669</v>
      </c>
      <c r="T3" s="154">
        <f t="shared" si="1"/>
        <v>44670</v>
      </c>
      <c r="U3" s="154">
        <f t="shared" si="1"/>
        <v>44671</v>
      </c>
      <c r="V3" s="154">
        <f t="shared" si="1"/>
        <v>44672</v>
      </c>
      <c r="W3" s="154">
        <f t="shared" si="1"/>
        <v>44673</v>
      </c>
      <c r="X3" s="154">
        <f t="shared" si="1"/>
        <v>44674</v>
      </c>
      <c r="Y3" s="154">
        <f t="shared" si="1"/>
        <v>44675</v>
      </c>
      <c r="Z3" s="154">
        <f t="shared" si="1"/>
        <v>44676</v>
      </c>
      <c r="AA3" s="154">
        <f t="shared" si="1"/>
        <v>44677</v>
      </c>
      <c r="AB3" s="154">
        <f t="shared" si="1"/>
        <v>44678</v>
      </c>
      <c r="AC3" s="154">
        <f t="shared" si="1"/>
        <v>44679</v>
      </c>
      <c r="AD3" s="154">
        <f t="shared" si="1"/>
        <v>44680</v>
      </c>
      <c r="AE3" s="154">
        <f t="shared" si="1"/>
        <v>44681</v>
      </c>
      <c r="AF3" s="154"/>
    </row>
    <row r="4" spans="1:32">
      <c r="A4" s="153" t="s">
        <v>141</v>
      </c>
      <c r="B4" s="154">
        <f>B3+30</f>
        <v>44682</v>
      </c>
      <c r="C4" s="154">
        <f t="shared" si="1"/>
        <v>44683</v>
      </c>
      <c r="D4" s="154">
        <f t="shared" si="1"/>
        <v>44684</v>
      </c>
      <c r="E4" s="154">
        <f t="shared" si="1"/>
        <v>44685</v>
      </c>
      <c r="F4" s="154">
        <f t="shared" si="1"/>
        <v>44686</v>
      </c>
      <c r="G4" s="154">
        <f t="shared" si="1"/>
        <v>44687</v>
      </c>
      <c r="H4" s="154">
        <f t="shared" si="1"/>
        <v>44688</v>
      </c>
      <c r="I4" s="154">
        <f t="shared" si="1"/>
        <v>44689</v>
      </c>
      <c r="J4" s="154">
        <f t="shared" si="1"/>
        <v>44690</v>
      </c>
      <c r="K4" s="154">
        <f t="shared" si="1"/>
        <v>44691</v>
      </c>
      <c r="L4" s="154">
        <f t="shared" si="1"/>
        <v>44692</v>
      </c>
      <c r="M4" s="154">
        <f t="shared" si="1"/>
        <v>44693</v>
      </c>
      <c r="N4" s="154">
        <f t="shared" si="1"/>
        <v>44694</v>
      </c>
      <c r="O4" s="154">
        <f t="shared" si="1"/>
        <v>44695</v>
      </c>
      <c r="P4" s="154">
        <f t="shared" si="1"/>
        <v>44696</v>
      </c>
      <c r="Q4" s="154">
        <f t="shared" si="1"/>
        <v>44697</v>
      </c>
      <c r="R4" s="154">
        <f t="shared" si="1"/>
        <v>44698</v>
      </c>
      <c r="S4" s="154">
        <f t="shared" si="1"/>
        <v>44699</v>
      </c>
      <c r="T4" s="154">
        <f t="shared" si="1"/>
        <v>44700</v>
      </c>
      <c r="U4" s="154">
        <f t="shared" si="1"/>
        <v>44701</v>
      </c>
      <c r="V4" s="154">
        <f t="shared" si="1"/>
        <v>44702</v>
      </c>
      <c r="W4" s="154">
        <f t="shared" si="1"/>
        <v>44703</v>
      </c>
      <c r="X4" s="154">
        <f t="shared" si="1"/>
        <v>44704</v>
      </c>
      <c r="Y4" s="154">
        <f t="shared" si="1"/>
        <v>44705</v>
      </c>
      <c r="Z4" s="154">
        <f t="shared" si="1"/>
        <v>44706</v>
      </c>
      <c r="AA4" s="154">
        <f t="shared" si="1"/>
        <v>44707</v>
      </c>
      <c r="AB4" s="154">
        <f t="shared" si="1"/>
        <v>44708</v>
      </c>
      <c r="AC4" s="154">
        <f t="shared" si="1"/>
        <v>44709</v>
      </c>
      <c r="AD4" s="154">
        <f t="shared" si="1"/>
        <v>44710</v>
      </c>
      <c r="AE4" s="154">
        <f t="shared" si="1"/>
        <v>44711</v>
      </c>
      <c r="AF4" s="154">
        <f t="shared" ref="AF4" si="2">AE4+1</f>
        <v>44712</v>
      </c>
    </row>
    <row r="5" spans="1:32">
      <c r="A5" s="153" t="s">
        <v>142</v>
      </c>
      <c r="B5" s="154">
        <f t="shared" ref="B5:B13" si="3">B4+31</f>
        <v>44713</v>
      </c>
      <c r="C5" s="154">
        <f t="shared" si="1"/>
        <v>44714</v>
      </c>
      <c r="D5" s="154">
        <f t="shared" si="1"/>
        <v>44715</v>
      </c>
      <c r="E5" s="154">
        <f t="shared" si="1"/>
        <v>44716</v>
      </c>
      <c r="F5" s="154">
        <f t="shared" si="1"/>
        <v>44717</v>
      </c>
      <c r="G5" s="154">
        <f t="shared" si="1"/>
        <v>44718</v>
      </c>
      <c r="H5" s="154">
        <f t="shared" si="1"/>
        <v>44719</v>
      </c>
      <c r="I5" s="154">
        <f t="shared" si="1"/>
        <v>44720</v>
      </c>
      <c r="J5" s="154">
        <f t="shared" si="1"/>
        <v>44721</v>
      </c>
      <c r="K5" s="154">
        <f t="shared" si="1"/>
        <v>44722</v>
      </c>
      <c r="L5" s="154">
        <f t="shared" si="1"/>
        <v>44723</v>
      </c>
      <c r="M5" s="154">
        <f t="shared" si="1"/>
        <v>44724</v>
      </c>
      <c r="N5" s="154">
        <f t="shared" si="1"/>
        <v>44725</v>
      </c>
      <c r="O5" s="154">
        <f t="shared" si="1"/>
        <v>44726</v>
      </c>
      <c r="P5" s="154">
        <f t="shared" si="1"/>
        <v>44727</v>
      </c>
      <c r="Q5" s="154">
        <f t="shared" si="1"/>
        <v>44728</v>
      </c>
      <c r="R5" s="154">
        <f t="shared" si="1"/>
        <v>44729</v>
      </c>
      <c r="S5" s="154">
        <f t="shared" si="1"/>
        <v>44730</v>
      </c>
      <c r="T5" s="154">
        <f t="shared" si="1"/>
        <v>44731</v>
      </c>
      <c r="U5" s="154">
        <f t="shared" si="1"/>
        <v>44732</v>
      </c>
      <c r="V5" s="154">
        <f t="shared" si="1"/>
        <v>44733</v>
      </c>
      <c r="W5" s="154">
        <f t="shared" si="1"/>
        <v>44734</v>
      </c>
      <c r="X5" s="154">
        <f t="shared" si="1"/>
        <v>44735</v>
      </c>
      <c r="Y5" s="154">
        <f t="shared" si="1"/>
        <v>44736</v>
      </c>
      <c r="Z5" s="154">
        <f t="shared" si="1"/>
        <v>44737</v>
      </c>
      <c r="AA5" s="154">
        <f t="shared" si="1"/>
        <v>44738</v>
      </c>
      <c r="AB5" s="154">
        <f t="shared" si="1"/>
        <v>44739</v>
      </c>
      <c r="AC5" s="154">
        <f t="shared" si="1"/>
        <v>44740</v>
      </c>
      <c r="AD5" s="154">
        <f t="shared" si="1"/>
        <v>44741</v>
      </c>
      <c r="AE5" s="154">
        <f t="shared" si="1"/>
        <v>44742</v>
      </c>
      <c r="AF5" s="154"/>
    </row>
    <row r="6" spans="1:32">
      <c r="A6" s="153" t="s">
        <v>143</v>
      </c>
      <c r="B6" s="154">
        <f>B5+30</f>
        <v>44743</v>
      </c>
      <c r="C6" s="154">
        <f t="shared" si="1"/>
        <v>44744</v>
      </c>
      <c r="D6" s="154">
        <f t="shared" si="1"/>
        <v>44745</v>
      </c>
      <c r="E6" s="154">
        <f t="shared" si="1"/>
        <v>44746</v>
      </c>
      <c r="F6" s="154">
        <f t="shared" si="1"/>
        <v>44747</v>
      </c>
      <c r="G6" s="154">
        <f t="shared" si="1"/>
        <v>44748</v>
      </c>
      <c r="H6" s="154">
        <f t="shared" si="1"/>
        <v>44749</v>
      </c>
      <c r="I6" s="154">
        <f t="shared" si="1"/>
        <v>44750</v>
      </c>
      <c r="J6" s="154">
        <f t="shared" si="1"/>
        <v>44751</v>
      </c>
      <c r="K6" s="154">
        <f t="shared" si="1"/>
        <v>44752</v>
      </c>
      <c r="L6" s="154">
        <f t="shared" si="1"/>
        <v>44753</v>
      </c>
      <c r="M6" s="154">
        <f t="shared" si="1"/>
        <v>44754</v>
      </c>
      <c r="N6" s="154">
        <f t="shared" si="1"/>
        <v>44755</v>
      </c>
      <c r="O6" s="154">
        <f t="shared" si="1"/>
        <v>44756</v>
      </c>
      <c r="P6" s="154">
        <f t="shared" si="1"/>
        <v>44757</v>
      </c>
      <c r="Q6" s="154">
        <f t="shared" si="1"/>
        <v>44758</v>
      </c>
      <c r="R6" s="154">
        <f t="shared" si="1"/>
        <v>44759</v>
      </c>
      <c r="S6" s="154">
        <f t="shared" si="1"/>
        <v>44760</v>
      </c>
      <c r="T6" s="154">
        <f t="shared" si="1"/>
        <v>44761</v>
      </c>
      <c r="U6" s="154">
        <f t="shared" si="1"/>
        <v>44762</v>
      </c>
      <c r="V6" s="154">
        <f t="shared" si="1"/>
        <v>44763</v>
      </c>
      <c r="W6" s="154">
        <f t="shared" si="1"/>
        <v>44764</v>
      </c>
      <c r="X6" s="154">
        <f t="shared" si="1"/>
        <v>44765</v>
      </c>
      <c r="Y6" s="154">
        <f t="shared" si="1"/>
        <v>44766</v>
      </c>
      <c r="Z6" s="154">
        <f t="shared" si="1"/>
        <v>44767</v>
      </c>
      <c r="AA6" s="154">
        <f t="shared" si="1"/>
        <v>44768</v>
      </c>
      <c r="AB6" s="154">
        <f t="shared" si="1"/>
        <v>44769</v>
      </c>
      <c r="AC6" s="154">
        <f t="shared" si="1"/>
        <v>44770</v>
      </c>
      <c r="AD6" s="154">
        <f t="shared" si="1"/>
        <v>44771</v>
      </c>
      <c r="AE6" s="154">
        <f t="shared" si="1"/>
        <v>44772</v>
      </c>
      <c r="AF6" s="154">
        <f t="shared" ref="AF6:AF7" si="4">AE6+1</f>
        <v>44773</v>
      </c>
    </row>
    <row r="7" spans="1:32">
      <c r="A7" s="153" t="s">
        <v>144</v>
      </c>
      <c r="B7" s="154">
        <f t="shared" si="3"/>
        <v>44774</v>
      </c>
      <c r="C7" s="154">
        <f t="shared" si="1"/>
        <v>44775</v>
      </c>
      <c r="D7" s="154">
        <f t="shared" si="1"/>
        <v>44776</v>
      </c>
      <c r="E7" s="154">
        <f t="shared" si="1"/>
        <v>44777</v>
      </c>
      <c r="F7" s="154">
        <f t="shared" si="1"/>
        <v>44778</v>
      </c>
      <c r="G7" s="154">
        <f t="shared" si="1"/>
        <v>44779</v>
      </c>
      <c r="H7" s="154">
        <f t="shared" si="1"/>
        <v>44780</v>
      </c>
      <c r="I7" s="154">
        <f t="shared" si="1"/>
        <v>44781</v>
      </c>
      <c r="J7" s="154">
        <f t="shared" si="1"/>
        <v>44782</v>
      </c>
      <c r="K7" s="154">
        <f t="shared" si="1"/>
        <v>44783</v>
      </c>
      <c r="L7" s="154">
        <f t="shared" si="1"/>
        <v>44784</v>
      </c>
      <c r="M7" s="154">
        <f t="shared" si="1"/>
        <v>44785</v>
      </c>
      <c r="N7" s="154">
        <f t="shared" si="1"/>
        <v>44786</v>
      </c>
      <c r="O7" s="154">
        <f t="shared" si="1"/>
        <v>44787</v>
      </c>
      <c r="P7" s="154">
        <f t="shared" si="1"/>
        <v>44788</v>
      </c>
      <c r="Q7" s="154">
        <f t="shared" si="1"/>
        <v>44789</v>
      </c>
      <c r="R7" s="154">
        <f t="shared" si="1"/>
        <v>44790</v>
      </c>
      <c r="S7" s="154">
        <f t="shared" si="1"/>
        <v>44791</v>
      </c>
      <c r="T7" s="154">
        <f t="shared" si="1"/>
        <v>44792</v>
      </c>
      <c r="U7" s="154">
        <f t="shared" si="1"/>
        <v>44793</v>
      </c>
      <c r="V7" s="154">
        <f t="shared" si="1"/>
        <v>44794</v>
      </c>
      <c r="W7" s="154">
        <f t="shared" si="1"/>
        <v>44795</v>
      </c>
      <c r="X7" s="154">
        <f t="shared" si="1"/>
        <v>44796</v>
      </c>
      <c r="Y7" s="154">
        <f t="shared" si="1"/>
        <v>44797</v>
      </c>
      <c r="Z7" s="154">
        <f t="shared" si="1"/>
        <v>44798</v>
      </c>
      <c r="AA7" s="154">
        <f t="shared" si="1"/>
        <v>44799</v>
      </c>
      <c r="AB7" s="154">
        <f t="shared" si="1"/>
        <v>44800</v>
      </c>
      <c r="AC7" s="154">
        <f t="shared" si="1"/>
        <v>44801</v>
      </c>
      <c r="AD7" s="154">
        <f t="shared" si="1"/>
        <v>44802</v>
      </c>
      <c r="AE7" s="154">
        <f t="shared" si="1"/>
        <v>44803</v>
      </c>
      <c r="AF7" s="154">
        <f t="shared" si="4"/>
        <v>44804</v>
      </c>
    </row>
    <row r="8" spans="1:32">
      <c r="A8" s="153" t="s">
        <v>145</v>
      </c>
      <c r="B8" s="154">
        <f t="shared" si="3"/>
        <v>44805</v>
      </c>
      <c r="C8" s="154">
        <f t="shared" si="1"/>
        <v>44806</v>
      </c>
      <c r="D8" s="154">
        <f t="shared" si="1"/>
        <v>44807</v>
      </c>
      <c r="E8" s="154">
        <f t="shared" si="1"/>
        <v>44808</v>
      </c>
      <c r="F8" s="154">
        <f t="shared" si="1"/>
        <v>44809</v>
      </c>
      <c r="G8" s="154">
        <f t="shared" si="1"/>
        <v>44810</v>
      </c>
      <c r="H8" s="154">
        <f t="shared" si="1"/>
        <v>44811</v>
      </c>
      <c r="I8" s="154">
        <f t="shared" si="1"/>
        <v>44812</v>
      </c>
      <c r="J8" s="154">
        <f t="shared" si="1"/>
        <v>44813</v>
      </c>
      <c r="K8" s="154">
        <f t="shared" si="1"/>
        <v>44814</v>
      </c>
      <c r="L8" s="154">
        <f t="shared" si="1"/>
        <v>44815</v>
      </c>
      <c r="M8" s="154">
        <f t="shared" si="1"/>
        <v>44816</v>
      </c>
      <c r="N8" s="154">
        <f t="shared" si="1"/>
        <v>44817</v>
      </c>
      <c r="O8" s="154">
        <f t="shared" si="1"/>
        <v>44818</v>
      </c>
      <c r="P8" s="154">
        <f t="shared" si="1"/>
        <v>44819</v>
      </c>
      <c r="Q8" s="154">
        <f t="shared" si="1"/>
        <v>44820</v>
      </c>
      <c r="R8" s="154">
        <f t="shared" si="1"/>
        <v>44821</v>
      </c>
      <c r="S8" s="154">
        <f t="shared" si="1"/>
        <v>44822</v>
      </c>
      <c r="T8" s="154">
        <f t="shared" si="1"/>
        <v>44823</v>
      </c>
      <c r="U8" s="154">
        <f t="shared" si="1"/>
        <v>44824</v>
      </c>
      <c r="V8" s="154">
        <f t="shared" si="1"/>
        <v>44825</v>
      </c>
      <c r="W8" s="154">
        <f t="shared" si="1"/>
        <v>44826</v>
      </c>
      <c r="X8" s="154">
        <f t="shared" si="1"/>
        <v>44827</v>
      </c>
      <c r="Y8" s="154">
        <f t="shared" si="1"/>
        <v>44828</v>
      </c>
      <c r="Z8" s="154">
        <f t="shared" si="1"/>
        <v>44829</v>
      </c>
      <c r="AA8" s="154">
        <f t="shared" si="1"/>
        <v>44830</v>
      </c>
      <c r="AB8" s="154">
        <f t="shared" si="1"/>
        <v>44831</v>
      </c>
      <c r="AC8" s="154">
        <f t="shared" si="1"/>
        <v>44832</v>
      </c>
      <c r="AD8" s="154">
        <f t="shared" si="1"/>
        <v>44833</v>
      </c>
      <c r="AE8" s="154">
        <f t="shared" si="1"/>
        <v>44834</v>
      </c>
      <c r="AF8" s="154"/>
    </row>
    <row r="9" spans="1:32">
      <c r="A9" s="153" t="s">
        <v>146</v>
      </c>
      <c r="B9" s="154">
        <f>B8+30</f>
        <v>44835</v>
      </c>
      <c r="C9" s="154">
        <f t="shared" si="1"/>
        <v>44836</v>
      </c>
      <c r="D9" s="154">
        <f t="shared" si="1"/>
        <v>44837</v>
      </c>
      <c r="E9" s="154">
        <f t="shared" si="1"/>
        <v>44838</v>
      </c>
      <c r="F9" s="154">
        <f t="shared" si="1"/>
        <v>44839</v>
      </c>
      <c r="G9" s="154">
        <f t="shared" si="1"/>
        <v>44840</v>
      </c>
      <c r="H9" s="154">
        <f t="shared" si="1"/>
        <v>44841</v>
      </c>
      <c r="I9" s="154">
        <f t="shared" si="1"/>
        <v>44842</v>
      </c>
      <c r="J9" s="154">
        <f t="shared" si="1"/>
        <v>44843</v>
      </c>
      <c r="K9" s="154">
        <f t="shared" si="1"/>
        <v>44844</v>
      </c>
      <c r="L9" s="154">
        <f t="shared" si="1"/>
        <v>44845</v>
      </c>
      <c r="M9" s="154">
        <f t="shared" si="1"/>
        <v>44846</v>
      </c>
      <c r="N9" s="154">
        <f t="shared" si="1"/>
        <v>44847</v>
      </c>
      <c r="O9" s="154">
        <f t="shared" si="1"/>
        <v>44848</v>
      </c>
      <c r="P9" s="154">
        <f t="shared" si="1"/>
        <v>44849</v>
      </c>
      <c r="Q9" s="154">
        <f t="shared" si="1"/>
        <v>44850</v>
      </c>
      <c r="R9" s="154">
        <f t="shared" si="1"/>
        <v>44851</v>
      </c>
      <c r="S9" s="154">
        <f t="shared" si="1"/>
        <v>44852</v>
      </c>
      <c r="T9" s="154">
        <f t="shared" si="1"/>
        <v>44853</v>
      </c>
      <c r="U9" s="154">
        <f t="shared" si="1"/>
        <v>44854</v>
      </c>
      <c r="V9" s="154">
        <f t="shared" si="1"/>
        <v>44855</v>
      </c>
      <c r="W9" s="154">
        <f t="shared" si="1"/>
        <v>44856</v>
      </c>
      <c r="X9" s="154">
        <f t="shared" si="1"/>
        <v>44857</v>
      </c>
      <c r="Y9" s="154">
        <f t="shared" si="1"/>
        <v>44858</v>
      </c>
      <c r="Z9" s="154">
        <f t="shared" si="1"/>
        <v>44859</v>
      </c>
      <c r="AA9" s="154">
        <f t="shared" si="1"/>
        <v>44860</v>
      </c>
      <c r="AB9" s="154">
        <f t="shared" si="1"/>
        <v>44861</v>
      </c>
      <c r="AC9" s="154">
        <f t="shared" si="1"/>
        <v>44862</v>
      </c>
      <c r="AD9" s="154">
        <f t="shared" si="1"/>
        <v>44863</v>
      </c>
      <c r="AE9" s="154">
        <f t="shared" si="1"/>
        <v>44864</v>
      </c>
      <c r="AF9" s="154">
        <f t="shared" ref="AF9" si="5">AE9+1</f>
        <v>44865</v>
      </c>
    </row>
    <row r="10" spans="1:32">
      <c r="A10" s="153" t="s">
        <v>147</v>
      </c>
      <c r="B10" s="154">
        <f t="shared" si="3"/>
        <v>44866</v>
      </c>
      <c r="C10" s="154">
        <f t="shared" si="1"/>
        <v>44867</v>
      </c>
      <c r="D10" s="154">
        <f t="shared" si="1"/>
        <v>44868</v>
      </c>
      <c r="E10" s="154">
        <f t="shared" si="1"/>
        <v>44869</v>
      </c>
      <c r="F10" s="154">
        <f t="shared" si="1"/>
        <v>44870</v>
      </c>
      <c r="G10" s="154">
        <f t="shared" si="1"/>
        <v>44871</v>
      </c>
      <c r="H10" s="154">
        <f t="shared" si="1"/>
        <v>44872</v>
      </c>
      <c r="I10" s="154">
        <f t="shared" si="1"/>
        <v>44873</v>
      </c>
      <c r="J10" s="154">
        <f t="shared" si="1"/>
        <v>44874</v>
      </c>
      <c r="K10" s="154">
        <f t="shared" si="1"/>
        <v>44875</v>
      </c>
      <c r="L10" s="154">
        <f t="shared" si="1"/>
        <v>44876</v>
      </c>
      <c r="M10" s="154">
        <f t="shared" si="1"/>
        <v>44877</v>
      </c>
      <c r="N10" s="154">
        <f t="shared" si="1"/>
        <v>44878</v>
      </c>
      <c r="O10" s="154">
        <f t="shared" si="1"/>
        <v>44879</v>
      </c>
      <c r="P10" s="154">
        <f t="shared" si="1"/>
        <v>44880</v>
      </c>
      <c r="Q10" s="154">
        <f t="shared" si="1"/>
        <v>44881</v>
      </c>
      <c r="R10" s="154">
        <f t="shared" si="1"/>
        <v>44882</v>
      </c>
      <c r="S10" s="154">
        <f t="shared" si="1"/>
        <v>44883</v>
      </c>
      <c r="T10" s="154">
        <f t="shared" si="1"/>
        <v>44884</v>
      </c>
      <c r="U10" s="154">
        <f t="shared" si="1"/>
        <v>44885</v>
      </c>
      <c r="V10" s="154">
        <f t="shared" si="1"/>
        <v>44886</v>
      </c>
      <c r="W10" s="154">
        <f t="shared" si="1"/>
        <v>44887</v>
      </c>
      <c r="X10" s="154">
        <f t="shared" si="1"/>
        <v>44888</v>
      </c>
      <c r="Y10" s="154">
        <f t="shared" si="1"/>
        <v>44889</v>
      </c>
      <c r="Z10" s="154">
        <f t="shared" si="1"/>
        <v>44890</v>
      </c>
      <c r="AA10" s="154">
        <f t="shared" si="1"/>
        <v>44891</v>
      </c>
      <c r="AB10" s="154">
        <f t="shared" si="1"/>
        <v>44892</v>
      </c>
      <c r="AC10" s="154">
        <f t="shared" si="1"/>
        <v>44893</v>
      </c>
      <c r="AD10" s="154">
        <f t="shared" si="1"/>
        <v>44894</v>
      </c>
      <c r="AE10" s="154">
        <f t="shared" si="1"/>
        <v>44895</v>
      </c>
      <c r="AF10" s="154"/>
    </row>
    <row r="11" spans="1:32">
      <c r="A11" s="153" t="s">
        <v>148</v>
      </c>
      <c r="B11" s="154">
        <f>B10+30</f>
        <v>44896</v>
      </c>
      <c r="C11" s="154">
        <f t="shared" si="1"/>
        <v>44897</v>
      </c>
      <c r="D11" s="154">
        <f t="shared" si="1"/>
        <v>44898</v>
      </c>
      <c r="E11" s="154">
        <f t="shared" si="1"/>
        <v>44899</v>
      </c>
      <c r="F11" s="154">
        <f t="shared" si="1"/>
        <v>44900</v>
      </c>
      <c r="G11" s="154">
        <f t="shared" si="1"/>
        <v>44901</v>
      </c>
      <c r="H11" s="154">
        <f t="shared" si="1"/>
        <v>44902</v>
      </c>
      <c r="I11" s="154">
        <f t="shared" si="1"/>
        <v>44903</v>
      </c>
      <c r="J11" s="154">
        <f t="shared" si="1"/>
        <v>44904</v>
      </c>
      <c r="K11" s="154">
        <f t="shared" si="1"/>
        <v>44905</v>
      </c>
      <c r="L11" s="154">
        <f t="shared" si="1"/>
        <v>44906</v>
      </c>
      <c r="M11" s="154">
        <f t="shared" si="1"/>
        <v>44907</v>
      </c>
      <c r="N11" s="154">
        <f t="shared" si="1"/>
        <v>44908</v>
      </c>
      <c r="O11" s="154">
        <f t="shared" si="1"/>
        <v>44909</v>
      </c>
      <c r="P11" s="154">
        <f t="shared" si="1"/>
        <v>44910</v>
      </c>
      <c r="Q11" s="154">
        <f t="shared" si="1"/>
        <v>44911</v>
      </c>
      <c r="R11" s="154">
        <f t="shared" si="1"/>
        <v>44912</v>
      </c>
      <c r="S11" s="154">
        <f t="shared" si="1"/>
        <v>44913</v>
      </c>
      <c r="T11" s="154">
        <f t="shared" si="1"/>
        <v>44914</v>
      </c>
      <c r="U11" s="154">
        <f t="shared" si="1"/>
        <v>44915</v>
      </c>
      <c r="V11" s="154">
        <f t="shared" si="1"/>
        <v>44916</v>
      </c>
      <c r="W11" s="154">
        <f t="shared" si="1"/>
        <v>44917</v>
      </c>
      <c r="X11" s="154">
        <f t="shared" si="1"/>
        <v>44918</v>
      </c>
      <c r="Y11" s="154">
        <f t="shared" si="1"/>
        <v>44919</v>
      </c>
      <c r="Z11" s="154">
        <f t="shared" si="1"/>
        <v>44920</v>
      </c>
      <c r="AA11" s="154">
        <f t="shared" ref="AA11:AF11" si="6">Z11+1</f>
        <v>44921</v>
      </c>
      <c r="AB11" s="154">
        <f t="shared" si="6"/>
        <v>44922</v>
      </c>
      <c r="AC11" s="154">
        <f t="shared" si="6"/>
        <v>44923</v>
      </c>
      <c r="AD11" s="154">
        <f t="shared" si="6"/>
        <v>44924</v>
      </c>
      <c r="AE11" s="154">
        <f t="shared" si="6"/>
        <v>44925</v>
      </c>
      <c r="AF11" s="154">
        <f t="shared" si="6"/>
        <v>44926</v>
      </c>
    </row>
    <row r="12" spans="1:32">
      <c r="A12" s="153" t="s">
        <v>149</v>
      </c>
      <c r="B12" s="154">
        <f t="shared" si="3"/>
        <v>44927</v>
      </c>
      <c r="C12" s="154">
        <f t="shared" ref="C12:AF14" si="7">B12+1</f>
        <v>44928</v>
      </c>
      <c r="D12" s="154">
        <f t="shared" si="7"/>
        <v>44929</v>
      </c>
      <c r="E12" s="154">
        <f t="shared" si="7"/>
        <v>44930</v>
      </c>
      <c r="F12" s="154">
        <f t="shared" si="7"/>
        <v>44931</v>
      </c>
      <c r="G12" s="154">
        <f t="shared" si="7"/>
        <v>44932</v>
      </c>
      <c r="H12" s="154">
        <f t="shared" si="7"/>
        <v>44933</v>
      </c>
      <c r="I12" s="154">
        <f t="shared" si="7"/>
        <v>44934</v>
      </c>
      <c r="J12" s="154">
        <f t="shared" si="7"/>
        <v>44935</v>
      </c>
      <c r="K12" s="154">
        <f t="shared" si="7"/>
        <v>44936</v>
      </c>
      <c r="L12" s="154">
        <f t="shared" si="7"/>
        <v>44937</v>
      </c>
      <c r="M12" s="154">
        <f t="shared" si="7"/>
        <v>44938</v>
      </c>
      <c r="N12" s="154">
        <f t="shared" si="7"/>
        <v>44939</v>
      </c>
      <c r="O12" s="154">
        <f t="shared" si="7"/>
        <v>44940</v>
      </c>
      <c r="P12" s="154">
        <f t="shared" si="7"/>
        <v>44941</v>
      </c>
      <c r="Q12" s="154">
        <f t="shared" si="7"/>
        <v>44942</v>
      </c>
      <c r="R12" s="154">
        <f t="shared" si="7"/>
        <v>44943</v>
      </c>
      <c r="S12" s="154">
        <f t="shared" si="7"/>
        <v>44944</v>
      </c>
      <c r="T12" s="154">
        <f t="shared" si="7"/>
        <v>44945</v>
      </c>
      <c r="U12" s="154">
        <f t="shared" si="7"/>
        <v>44946</v>
      </c>
      <c r="V12" s="154">
        <f t="shared" si="7"/>
        <v>44947</v>
      </c>
      <c r="W12" s="154">
        <f t="shared" si="7"/>
        <v>44948</v>
      </c>
      <c r="X12" s="154">
        <f t="shared" si="7"/>
        <v>44949</v>
      </c>
      <c r="Y12" s="154">
        <f t="shared" si="7"/>
        <v>44950</v>
      </c>
      <c r="Z12" s="154">
        <f t="shared" si="7"/>
        <v>44951</v>
      </c>
      <c r="AA12" s="154">
        <f t="shared" si="7"/>
        <v>44952</v>
      </c>
      <c r="AB12" s="154">
        <f t="shared" si="7"/>
        <v>44953</v>
      </c>
      <c r="AC12" s="154">
        <f t="shared" si="7"/>
        <v>44954</v>
      </c>
      <c r="AD12" s="154">
        <f t="shared" si="7"/>
        <v>44955</v>
      </c>
      <c r="AE12" s="154">
        <f t="shared" si="7"/>
        <v>44956</v>
      </c>
      <c r="AF12" s="154">
        <f t="shared" si="7"/>
        <v>44957</v>
      </c>
    </row>
    <row r="13" spans="1:32">
      <c r="A13" s="153" t="s">
        <v>150</v>
      </c>
      <c r="B13" s="154">
        <f t="shared" si="3"/>
        <v>44958</v>
      </c>
      <c r="C13" s="154">
        <f t="shared" si="7"/>
        <v>44959</v>
      </c>
      <c r="D13" s="154">
        <f t="shared" si="7"/>
        <v>44960</v>
      </c>
      <c r="E13" s="154">
        <f t="shared" si="7"/>
        <v>44961</v>
      </c>
      <c r="F13" s="154">
        <f t="shared" si="7"/>
        <v>44962</v>
      </c>
      <c r="G13" s="154">
        <f t="shared" si="7"/>
        <v>44963</v>
      </c>
      <c r="H13" s="154">
        <f t="shared" si="7"/>
        <v>44964</v>
      </c>
      <c r="I13" s="154">
        <f t="shared" si="7"/>
        <v>44965</v>
      </c>
      <c r="J13" s="154">
        <f t="shared" si="7"/>
        <v>44966</v>
      </c>
      <c r="K13" s="154">
        <f t="shared" si="7"/>
        <v>44967</v>
      </c>
      <c r="L13" s="154">
        <f t="shared" si="7"/>
        <v>44968</v>
      </c>
      <c r="M13" s="154">
        <f t="shared" si="7"/>
        <v>44969</v>
      </c>
      <c r="N13" s="154">
        <f t="shared" si="7"/>
        <v>44970</v>
      </c>
      <c r="O13" s="154">
        <f t="shared" si="7"/>
        <v>44971</v>
      </c>
      <c r="P13" s="154">
        <f t="shared" si="7"/>
        <v>44972</v>
      </c>
      <c r="Q13" s="154">
        <f t="shared" si="7"/>
        <v>44973</v>
      </c>
      <c r="R13" s="154">
        <f t="shared" si="7"/>
        <v>44974</v>
      </c>
      <c r="S13" s="154">
        <f t="shared" si="7"/>
        <v>44975</v>
      </c>
      <c r="T13" s="154">
        <f t="shared" si="7"/>
        <v>44976</v>
      </c>
      <c r="U13" s="154">
        <f t="shared" si="7"/>
        <v>44977</v>
      </c>
      <c r="V13" s="154">
        <f t="shared" si="7"/>
        <v>44978</v>
      </c>
      <c r="W13" s="154">
        <f t="shared" si="7"/>
        <v>44979</v>
      </c>
      <c r="X13" s="154">
        <f t="shared" si="7"/>
        <v>44980</v>
      </c>
      <c r="Y13" s="154">
        <f t="shared" si="7"/>
        <v>44981</v>
      </c>
      <c r="Z13" s="154">
        <f t="shared" si="7"/>
        <v>44982</v>
      </c>
      <c r="AA13" s="154">
        <f t="shared" si="7"/>
        <v>44983</v>
      </c>
      <c r="AB13" s="154">
        <f t="shared" si="7"/>
        <v>44984</v>
      </c>
      <c r="AC13" s="154">
        <f t="shared" si="7"/>
        <v>44985</v>
      </c>
      <c r="AD13" s="154"/>
      <c r="AE13" s="154"/>
      <c r="AF13" s="154"/>
    </row>
    <row r="14" spans="1:32">
      <c r="A14" s="153" t="s">
        <v>151</v>
      </c>
      <c r="B14" s="154">
        <f>B13+28</f>
        <v>44986</v>
      </c>
      <c r="C14" s="154">
        <f t="shared" si="7"/>
        <v>44987</v>
      </c>
      <c r="D14" s="154">
        <f t="shared" si="7"/>
        <v>44988</v>
      </c>
      <c r="E14" s="154">
        <f t="shared" si="7"/>
        <v>44989</v>
      </c>
      <c r="F14" s="154">
        <f t="shared" si="7"/>
        <v>44990</v>
      </c>
      <c r="G14" s="154">
        <f t="shared" si="7"/>
        <v>44991</v>
      </c>
      <c r="H14" s="154">
        <f t="shared" si="7"/>
        <v>44992</v>
      </c>
      <c r="I14" s="154">
        <f t="shared" si="7"/>
        <v>44993</v>
      </c>
      <c r="J14" s="154">
        <f t="shared" si="7"/>
        <v>44994</v>
      </c>
      <c r="K14" s="154">
        <f t="shared" si="7"/>
        <v>44995</v>
      </c>
      <c r="L14" s="154">
        <f t="shared" si="7"/>
        <v>44996</v>
      </c>
      <c r="M14" s="154">
        <f t="shared" si="7"/>
        <v>44997</v>
      </c>
      <c r="N14" s="154">
        <f t="shared" si="7"/>
        <v>44998</v>
      </c>
      <c r="O14" s="154">
        <f t="shared" si="7"/>
        <v>44999</v>
      </c>
      <c r="P14" s="154">
        <f t="shared" si="7"/>
        <v>45000</v>
      </c>
      <c r="Q14" s="154">
        <f t="shared" si="7"/>
        <v>45001</v>
      </c>
      <c r="R14" s="154">
        <f t="shared" si="7"/>
        <v>45002</v>
      </c>
      <c r="S14" s="154">
        <f t="shared" si="7"/>
        <v>45003</v>
      </c>
      <c r="T14" s="154">
        <f t="shared" si="7"/>
        <v>45004</v>
      </c>
      <c r="U14" s="154">
        <f t="shared" si="7"/>
        <v>45005</v>
      </c>
      <c r="V14" s="154">
        <f t="shared" si="7"/>
        <v>45006</v>
      </c>
      <c r="W14" s="154">
        <f t="shared" si="7"/>
        <v>45007</v>
      </c>
      <c r="X14" s="154">
        <f t="shared" si="7"/>
        <v>45008</v>
      </c>
      <c r="Y14" s="154">
        <f t="shared" si="7"/>
        <v>45009</v>
      </c>
      <c r="Z14" s="154">
        <f t="shared" si="7"/>
        <v>45010</v>
      </c>
      <c r="AA14" s="154">
        <f t="shared" si="7"/>
        <v>45011</v>
      </c>
      <c r="AB14" s="154">
        <f t="shared" si="7"/>
        <v>45012</v>
      </c>
      <c r="AC14" s="154">
        <f t="shared" si="7"/>
        <v>45013</v>
      </c>
      <c r="AD14" s="154">
        <f t="shared" si="7"/>
        <v>45014</v>
      </c>
      <c r="AE14" s="154">
        <f t="shared" si="7"/>
        <v>45015</v>
      </c>
      <c r="AF14" s="154">
        <f t="shared" si="7"/>
        <v>45016</v>
      </c>
    </row>
    <row r="15" spans="1:32" s="158" customFormat="1">
      <c r="A15" s="155"/>
      <c r="B15" s="156"/>
      <c r="C15" s="156"/>
      <c r="D15" s="156"/>
      <c r="E15" s="156"/>
      <c r="F15" s="156"/>
      <c r="G15" s="156"/>
      <c r="H15" s="156"/>
      <c r="I15" s="156"/>
      <c r="J15" s="156"/>
      <c r="K15" s="156"/>
      <c r="L15" s="156"/>
      <c r="M15" s="156"/>
      <c r="N15" s="156"/>
      <c r="O15" s="156"/>
      <c r="P15" s="156"/>
      <c r="Q15" s="156"/>
      <c r="R15" s="157"/>
      <c r="S15" s="157"/>
      <c r="T15" s="157"/>
      <c r="U15" s="157"/>
      <c r="V15" s="157"/>
      <c r="W15" s="157"/>
      <c r="X15" s="157"/>
      <c r="Y15" s="157"/>
      <c r="Z15" s="157"/>
      <c r="AA15" s="157"/>
      <c r="AB15" s="157"/>
      <c r="AC15" s="157"/>
      <c r="AD15" s="157"/>
      <c r="AE15" s="157"/>
      <c r="AF15" s="157"/>
    </row>
    <row r="16" spans="1:32" s="158" customFormat="1">
      <c r="A16" s="304">
        <v>1</v>
      </c>
      <c r="B16" s="304">
        <v>2</v>
      </c>
      <c r="C16" s="304">
        <v>3</v>
      </c>
      <c r="D16" s="304">
        <v>4</v>
      </c>
      <c r="E16" s="304">
        <v>5</v>
      </c>
      <c r="F16" s="304">
        <v>6</v>
      </c>
      <c r="G16" s="304">
        <v>7</v>
      </c>
      <c r="H16" s="304">
        <v>8</v>
      </c>
      <c r="I16" s="304">
        <v>9</v>
      </c>
      <c r="J16" s="304">
        <v>10</v>
      </c>
      <c r="K16" s="304">
        <v>11</v>
      </c>
      <c r="L16" s="304">
        <v>12</v>
      </c>
      <c r="M16" s="304">
        <v>13</v>
      </c>
      <c r="N16" s="304">
        <v>14</v>
      </c>
      <c r="O16" s="304">
        <v>15</v>
      </c>
      <c r="P16" s="304">
        <v>16</v>
      </c>
      <c r="Q16" s="304">
        <v>17</v>
      </c>
      <c r="R16" s="304">
        <v>18</v>
      </c>
      <c r="S16" s="304">
        <v>19</v>
      </c>
      <c r="T16" s="304">
        <v>20</v>
      </c>
      <c r="U16" s="157"/>
      <c r="V16" s="157"/>
      <c r="W16" s="157"/>
      <c r="X16" s="157"/>
      <c r="Y16" s="157"/>
      <c r="Z16" s="157"/>
      <c r="AA16" s="157"/>
      <c r="AB16" s="157"/>
      <c r="AC16" s="157"/>
      <c r="AD16" s="157"/>
      <c r="AE16" s="157"/>
      <c r="AF16" s="157"/>
    </row>
    <row r="17" spans="1:32" s="161" customFormat="1">
      <c r="A17" s="305" t="s">
        <v>211</v>
      </c>
      <c r="B17" s="159"/>
      <c r="C17" s="159"/>
      <c r="D17" s="159"/>
      <c r="E17" s="159"/>
      <c r="F17" s="159"/>
      <c r="G17" s="159"/>
      <c r="H17" s="159"/>
      <c r="I17" s="159"/>
      <c r="J17" s="159"/>
      <c r="K17" s="159"/>
      <c r="L17" s="159"/>
      <c r="M17" s="159"/>
      <c r="N17" s="159"/>
      <c r="O17" s="159"/>
      <c r="P17" s="159"/>
      <c r="Q17" s="159"/>
      <c r="R17" s="306"/>
      <c r="S17" s="306"/>
      <c r="T17" s="306"/>
      <c r="U17" s="160"/>
      <c r="V17" s="160"/>
      <c r="W17" s="160"/>
      <c r="X17" s="160"/>
      <c r="Y17" s="160"/>
      <c r="Z17" s="160"/>
      <c r="AA17" s="160"/>
      <c r="AB17" s="160"/>
      <c r="AC17" s="160"/>
      <c r="AD17" s="160"/>
      <c r="AE17" s="160"/>
      <c r="AF17" s="160"/>
    </row>
    <row r="18" spans="1:32">
      <c r="A18" s="153" t="s">
        <v>152</v>
      </c>
      <c r="B18" s="153" t="s">
        <v>12</v>
      </c>
      <c r="C18" s="153" t="s">
        <v>13</v>
      </c>
      <c r="D18" s="153" t="s">
        <v>153</v>
      </c>
      <c r="E18" s="153" t="s">
        <v>14</v>
      </c>
      <c r="F18" s="153" t="s">
        <v>16</v>
      </c>
      <c r="G18" s="153" t="s">
        <v>17</v>
      </c>
      <c r="H18" s="153" t="s">
        <v>18</v>
      </c>
      <c r="I18" s="153" t="s">
        <v>19</v>
      </c>
      <c r="J18" s="162" t="s">
        <v>154</v>
      </c>
      <c r="K18" s="163" t="s">
        <v>21</v>
      </c>
      <c r="L18" s="164" t="s">
        <v>22</v>
      </c>
      <c r="M18" s="164" t="s">
        <v>23</v>
      </c>
      <c r="N18" s="162" t="s">
        <v>155</v>
      </c>
      <c r="O18" s="165" t="s">
        <v>25</v>
      </c>
      <c r="P18" s="165" t="s">
        <v>26</v>
      </c>
      <c r="Q18" s="153"/>
      <c r="R18" s="153"/>
      <c r="S18" s="166"/>
      <c r="T18" s="166"/>
    </row>
    <row r="19" spans="1:32">
      <c r="A19" s="154">
        <v>44562</v>
      </c>
      <c r="B19" s="154">
        <v>44571</v>
      </c>
      <c r="C19" s="154">
        <v>44603</v>
      </c>
      <c r="D19" s="154">
        <v>44615</v>
      </c>
      <c r="E19" s="154">
        <v>44641</v>
      </c>
      <c r="F19" s="154">
        <v>44680</v>
      </c>
      <c r="G19" s="154">
        <v>44684</v>
      </c>
      <c r="H19" s="154">
        <v>44685</v>
      </c>
      <c r="I19" s="154">
        <v>44686</v>
      </c>
      <c r="J19" s="167">
        <v>44760</v>
      </c>
      <c r="K19" s="168">
        <v>44784</v>
      </c>
      <c r="L19" s="169">
        <v>44823</v>
      </c>
      <c r="M19" s="169">
        <v>44827</v>
      </c>
      <c r="N19" s="167">
        <v>44844</v>
      </c>
      <c r="O19" s="170">
        <v>44868</v>
      </c>
      <c r="P19" s="279">
        <v>44888</v>
      </c>
      <c r="Q19" s="166"/>
      <c r="R19" s="166"/>
      <c r="S19" s="166"/>
      <c r="T19" s="166"/>
    </row>
    <row r="20" spans="1:32">
      <c r="A20" s="152" t="s">
        <v>212</v>
      </c>
      <c r="C20" s="171"/>
      <c r="E20" s="171"/>
      <c r="P20" s="171"/>
    </row>
    <row r="21" spans="1:32">
      <c r="A21" s="172" t="s">
        <v>152</v>
      </c>
      <c r="B21" s="172" t="s">
        <v>12</v>
      </c>
      <c r="C21" s="173"/>
      <c r="D21" s="173"/>
      <c r="E21" s="173"/>
      <c r="F21" s="173"/>
      <c r="G21" s="173"/>
      <c r="H21" s="173"/>
      <c r="I21" s="173"/>
      <c r="J21" s="173"/>
      <c r="K21" s="173"/>
      <c r="L21" s="173"/>
      <c r="M21" s="173"/>
      <c r="N21" s="173"/>
      <c r="O21" s="173"/>
      <c r="P21" s="173"/>
      <c r="Q21" s="173"/>
      <c r="R21" s="174"/>
      <c r="S21" s="174"/>
      <c r="T21" s="174"/>
    </row>
    <row r="22" spans="1:32">
      <c r="A22" s="175">
        <v>44198</v>
      </c>
      <c r="B22" s="175">
        <v>44936</v>
      </c>
      <c r="C22" s="154"/>
      <c r="D22" s="154"/>
      <c r="E22" s="154"/>
      <c r="F22" s="154"/>
      <c r="G22" s="154"/>
      <c r="H22" s="154"/>
      <c r="I22" s="154"/>
      <c r="J22" s="154"/>
      <c r="K22" s="154"/>
      <c r="L22" s="154"/>
      <c r="M22" s="154"/>
      <c r="N22" s="154"/>
      <c r="O22" s="154"/>
      <c r="P22" s="154"/>
      <c r="Q22" s="154"/>
      <c r="R22" s="154"/>
      <c r="S22" s="154"/>
      <c r="T22" s="154"/>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【6月】月集計表</vt:lpstr>
      <vt:lpstr>【7月】月集計表</vt:lpstr>
      <vt:lpstr>【8月】月集計表</vt:lpstr>
      <vt:lpstr>【9月】月集計表</vt:lpstr>
      <vt:lpstr>【10月】月集計表</vt:lpstr>
      <vt:lpstr>【11月】月集計表</vt:lpstr>
      <vt:lpstr>【12月】月集計表</vt:lpstr>
      <vt:lpstr>【1月】月集計表</vt:lpstr>
      <vt:lpstr>【年集計表（まとめ）】</vt:lpstr>
      <vt:lpstr>【年集計表（多技能化)】</vt:lpstr>
      <vt:lpstr>【年集計表（TR)】</vt:lpstr>
      <vt:lpstr>【年集計表（FW1）】</vt:lpstr>
      <vt:lpstr>【年集計表（FW2）】</vt:lpstr>
      <vt:lpstr>【年集計表（FW3）】</vt:lpstr>
      <vt:lpstr>日付</vt:lpstr>
      <vt:lpstr>【10月】月集計表!Print_Area</vt:lpstr>
      <vt:lpstr>【11月】月集計表!Print_Area</vt:lpstr>
      <vt:lpstr>【12月】月集計表!Print_Area</vt:lpstr>
      <vt:lpstr>【1月】月集計表!Print_Area</vt:lpstr>
      <vt:lpstr>【6月】月集計表!Print_Area</vt:lpstr>
      <vt:lpstr>【7月】月集計表!Print_Area</vt:lpstr>
      <vt:lpstr>【8月】月集計表!Print_Area</vt:lpstr>
      <vt:lpstr>【9月】月集計表!Print_Area</vt:lpstr>
      <vt:lpstr>'【年集計表（FW1）】'!Print_Area</vt:lpstr>
      <vt:lpstr>'【年集計表（FW2）】'!Print_Area</vt:lpstr>
      <vt:lpstr>'【年集計表（FW3）】'!Print_Area</vt:lpstr>
      <vt:lpstr>'【年集計表（TR)】'!Print_Area</vt:lpstr>
      <vt:lpstr>'【年集計表（多技能化)】'!Print_Area</vt:lpstr>
      <vt:lpstr>祝日1</vt:lpstr>
      <vt:lpstr>祝日2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CLARINet</dc:creator>
  <cp:lastModifiedBy>全森　担い手02（折原）</cp:lastModifiedBy>
  <cp:lastPrinted>2022-05-19T04:58:24Z</cp:lastPrinted>
  <dcterms:created xsi:type="dcterms:W3CDTF">2020-09-23T05:36:14Z</dcterms:created>
  <dcterms:modified xsi:type="dcterms:W3CDTF">2022-05-19T05:31:40Z</dcterms:modified>
</cp:coreProperties>
</file>