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Forest\06担い手雇用対策部\02担い手対策課\02業務\■R６年度\09_様式\R5補正4月開始用\"/>
    </mc:Choice>
  </mc:AlternateContent>
  <bookViews>
    <workbookView xWindow="-120" yWindow="-120" windowWidth="20730" windowHeight="11160"/>
  </bookViews>
  <sheets>
    <sheet name="【4月】月集計表" sheetId="3" r:id="rId1"/>
    <sheet name="【5月】月集計表" sheetId="5" r:id="rId2"/>
    <sheet name="【6月】月集計表" sheetId="19" r:id="rId3"/>
    <sheet name="【年集計表（まとめ）】" sheetId="15" r:id="rId4"/>
    <sheet name="【年集計表（TR)】" sheetId="16" r:id="rId5"/>
    <sheet name="【年集計表（多能工化)】" sheetId="20" r:id="rId6"/>
    <sheet name="日付" sheetId="7" state="hidden" r:id="rId7"/>
  </sheets>
  <definedNames>
    <definedName name="_xlnm.Print_Area" localSheetId="0">【4月】月集計表!$A$1:$BG$63</definedName>
    <definedName name="_xlnm.Print_Area" localSheetId="1">【5月】月集計表!$A$1:$BG$63</definedName>
    <definedName name="_xlnm.Print_Area" localSheetId="2">【6月】月集計表!$A$1:$BG$63</definedName>
    <definedName name="_xlnm.Print_Area" localSheetId="4">'【年集計表（TR)】'!$A$1:$T$47</definedName>
    <definedName name="_xlnm.Print_Area" localSheetId="5">'【年集計表（多能工化)】'!$A$1:$T$47</definedName>
    <definedName name="祝日1">日付!$A$19:$T$19</definedName>
    <definedName name="祝日2">日付!$A$22:$T$22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0" i="15" l="1"/>
  <c r="H20" i="15"/>
  <c r="F20" i="15"/>
  <c r="J20" i="16"/>
  <c r="H20" i="16"/>
  <c r="F20" i="16"/>
  <c r="J20" i="20"/>
  <c r="H20" i="20"/>
  <c r="F20" i="20"/>
  <c r="Q18" i="15" l="1"/>
  <c r="T28" i="15" l="1"/>
  <c r="T24" i="15"/>
  <c r="J28" i="20" l="1"/>
  <c r="F28" i="20"/>
  <c r="C8" i="20"/>
  <c r="J28" i="15"/>
  <c r="F28" i="15"/>
  <c r="BF63" i="19"/>
  <c r="BE62" i="19"/>
  <c r="BE61" i="19"/>
  <c r="BE60" i="19"/>
  <c r="BE59" i="19"/>
  <c r="BE57" i="19"/>
  <c r="BE55" i="19"/>
  <c r="BF63" i="3"/>
  <c r="BF63" i="5"/>
  <c r="H28" i="20" s="1"/>
  <c r="R28" i="20" s="1"/>
  <c r="BE62" i="5"/>
  <c r="BE61" i="5"/>
  <c r="BE60" i="5"/>
  <c r="BE59" i="5"/>
  <c r="BE57" i="5"/>
  <c r="BE55" i="5"/>
  <c r="T28" i="20" l="1"/>
  <c r="AU49" i="19"/>
  <c r="AS49" i="19"/>
  <c r="AU51" i="19" s="1"/>
  <c r="AU49" i="5"/>
  <c r="AS49" i="5"/>
  <c r="AS51" i="5" s="1"/>
  <c r="AS51" i="19" l="1"/>
  <c r="AU53" i="19" s="1"/>
  <c r="AU53" i="5"/>
  <c r="AS53" i="5"/>
  <c r="AU51" i="5"/>
  <c r="AS53" i="19" l="1"/>
  <c r="AU49" i="3" l="1"/>
  <c r="AS49" i="3"/>
  <c r="AU51" i="3"/>
  <c r="BE62" i="3" l="1"/>
  <c r="BE61" i="3"/>
  <c r="BE60" i="3"/>
  <c r="BE59" i="3"/>
  <c r="BE57" i="3"/>
  <c r="BE55" i="3"/>
  <c r="AS51" i="3"/>
  <c r="AS53" i="3" l="1"/>
  <c r="AU53" i="3"/>
  <c r="H19" i="20"/>
  <c r="F24" i="16"/>
  <c r="AK36" i="19"/>
  <c r="AK7" i="19" s="1"/>
  <c r="AV63" i="3"/>
  <c r="BF62" i="3"/>
  <c r="BD62" i="3"/>
  <c r="BC62" i="3"/>
  <c r="BB62" i="3"/>
  <c r="BA62" i="3"/>
  <c r="AZ62" i="3"/>
  <c r="AX62" i="3"/>
  <c r="AV62" i="3"/>
  <c r="BF61" i="3"/>
  <c r="BD61" i="3"/>
  <c r="BC61" i="3"/>
  <c r="BB61" i="3"/>
  <c r="BA61" i="3"/>
  <c r="AZ61" i="3"/>
  <c r="AX61" i="3"/>
  <c r="AV61" i="3"/>
  <c r="BF60" i="3"/>
  <c r="BD60" i="3"/>
  <c r="BC60" i="3"/>
  <c r="BB60" i="3"/>
  <c r="AZ60" i="3"/>
  <c r="AX60" i="3"/>
  <c r="AV60" i="3"/>
  <c r="BF59" i="3"/>
  <c r="BD59" i="3"/>
  <c r="BC59" i="3"/>
  <c r="BB59" i="3"/>
  <c r="AZ59" i="3"/>
  <c r="AY59" i="3"/>
  <c r="AX59" i="3"/>
  <c r="AV59" i="3"/>
  <c r="BF57" i="3"/>
  <c r="BD57" i="3"/>
  <c r="BC57" i="3"/>
  <c r="BB57" i="3"/>
  <c r="AZ57" i="3"/>
  <c r="AX57" i="3"/>
  <c r="AV57" i="3"/>
  <c r="BF55" i="3"/>
  <c r="BD55" i="3"/>
  <c r="BC55" i="3"/>
  <c r="BB55" i="3"/>
  <c r="F24" i="15" s="1"/>
  <c r="AZ55" i="3"/>
  <c r="AX55" i="3"/>
  <c r="AV55" i="3"/>
  <c r="AY53" i="3"/>
  <c r="AW53" i="3"/>
  <c r="AY51" i="3"/>
  <c r="AW51" i="3"/>
  <c r="AY49" i="3"/>
  <c r="AY55" i="3" s="1"/>
  <c r="AW49" i="3"/>
  <c r="AY47" i="3"/>
  <c r="AW47" i="3"/>
  <c r="AY45" i="3"/>
  <c r="AW45" i="3"/>
  <c r="AY43" i="3"/>
  <c r="AW43" i="3"/>
  <c r="AY41" i="3"/>
  <c r="AW41" i="3"/>
  <c r="AY39" i="3"/>
  <c r="AW39" i="3"/>
  <c r="AU39" i="3"/>
  <c r="AS39" i="3"/>
  <c r="AU41" i="3" s="1"/>
  <c r="AY37" i="3"/>
  <c r="AW37" i="3"/>
  <c r="AY35" i="3"/>
  <c r="AW35" i="3"/>
  <c r="AY33" i="3"/>
  <c r="AW33" i="3"/>
  <c r="AY31" i="3"/>
  <c r="AW31" i="3"/>
  <c r="AY29" i="3"/>
  <c r="AW29" i="3"/>
  <c r="AW61" i="3" s="1"/>
  <c r="AU29" i="3"/>
  <c r="AS29" i="3"/>
  <c r="AU31" i="3" s="1"/>
  <c r="BA27" i="3"/>
  <c r="AY27" i="3"/>
  <c r="BA25" i="3"/>
  <c r="AY25" i="3"/>
  <c r="BA23" i="3"/>
  <c r="AY23" i="3"/>
  <c r="BA21" i="3"/>
  <c r="AY21" i="3"/>
  <c r="BA19" i="3"/>
  <c r="AY19" i="3"/>
  <c r="AU19" i="3"/>
  <c r="AS19" i="3"/>
  <c r="AU21" i="3" s="1"/>
  <c r="BA17" i="3"/>
  <c r="AW17" i="3"/>
  <c r="BA15" i="3"/>
  <c r="AW15" i="3"/>
  <c r="BA13" i="3"/>
  <c r="AW13" i="3"/>
  <c r="BA11" i="3"/>
  <c r="AW11" i="3"/>
  <c r="BA9" i="3"/>
  <c r="AW9" i="3"/>
  <c r="AW59" i="3" s="1"/>
  <c r="F19" i="16" s="1"/>
  <c r="AU9" i="3"/>
  <c r="AS9" i="3"/>
  <c r="BF5" i="3"/>
  <c r="BF3" i="3"/>
  <c r="AS3" i="3"/>
  <c r="J24" i="16"/>
  <c r="J22" i="16"/>
  <c r="AV63" i="19"/>
  <c r="BF62" i="19"/>
  <c r="BD62" i="19"/>
  <c r="BC62" i="19"/>
  <c r="BB62" i="19"/>
  <c r="BA62" i="19"/>
  <c r="AZ62" i="19"/>
  <c r="AY62" i="19"/>
  <c r="AX62" i="19"/>
  <c r="AW62" i="19"/>
  <c r="AV62" i="19"/>
  <c r="BF61" i="19"/>
  <c r="BD61" i="19"/>
  <c r="BC61" i="19"/>
  <c r="BB61" i="19"/>
  <c r="BA61" i="19"/>
  <c r="AZ61" i="19"/>
  <c r="AY61" i="19"/>
  <c r="AX61" i="19"/>
  <c r="AW61" i="19"/>
  <c r="AV61" i="19"/>
  <c r="BF60" i="19"/>
  <c r="BD60" i="19"/>
  <c r="BC60" i="19"/>
  <c r="BB60" i="19"/>
  <c r="BA60" i="19"/>
  <c r="AZ60" i="19"/>
  <c r="AY60" i="19"/>
  <c r="AX60" i="19"/>
  <c r="AW60" i="19"/>
  <c r="AV60" i="19"/>
  <c r="BF59" i="19"/>
  <c r="BD59" i="19"/>
  <c r="BC59" i="19"/>
  <c r="BB59" i="19"/>
  <c r="BA59" i="19"/>
  <c r="AZ59" i="19"/>
  <c r="AY59" i="19"/>
  <c r="AX59" i="19"/>
  <c r="AV59" i="19"/>
  <c r="BF57" i="19"/>
  <c r="BD57" i="19"/>
  <c r="BC57" i="19"/>
  <c r="BB57" i="19"/>
  <c r="BA57" i="19"/>
  <c r="AZ57" i="19"/>
  <c r="AY57" i="19"/>
  <c r="AX57" i="19"/>
  <c r="AW57" i="19"/>
  <c r="AV57" i="19"/>
  <c r="BF55" i="19"/>
  <c r="BD55" i="19"/>
  <c r="BC55" i="19"/>
  <c r="BB55" i="19"/>
  <c r="J24" i="15" s="1"/>
  <c r="BA55" i="19"/>
  <c r="J22" i="15" s="1"/>
  <c r="AZ55" i="19"/>
  <c r="AY55" i="19"/>
  <c r="AX55" i="19"/>
  <c r="AV55" i="19"/>
  <c r="AJ106" i="19"/>
  <c r="AI106" i="19"/>
  <c r="AH106" i="19"/>
  <c r="AG106" i="19"/>
  <c r="AF106" i="19"/>
  <c r="AE106" i="19"/>
  <c r="AD106" i="19"/>
  <c r="AC106" i="19"/>
  <c r="AB106" i="19"/>
  <c r="AA106" i="19"/>
  <c r="Z106" i="19"/>
  <c r="Y106" i="19"/>
  <c r="X106" i="19"/>
  <c r="W106" i="19"/>
  <c r="V106" i="19"/>
  <c r="U106" i="19"/>
  <c r="T106" i="19"/>
  <c r="S106" i="19"/>
  <c r="R106" i="19"/>
  <c r="Q106" i="19"/>
  <c r="P106" i="19"/>
  <c r="O106" i="19"/>
  <c r="N106" i="19"/>
  <c r="M106" i="19"/>
  <c r="L106" i="19"/>
  <c r="K106" i="19"/>
  <c r="J106" i="19"/>
  <c r="I106" i="19"/>
  <c r="H106" i="19"/>
  <c r="G106" i="19"/>
  <c r="F106" i="19"/>
  <c r="AJ105" i="19"/>
  <c r="AI105" i="19"/>
  <c r="AH105" i="19"/>
  <c r="AG105" i="19"/>
  <c r="AF105" i="19"/>
  <c r="AE105" i="19"/>
  <c r="AD105" i="19"/>
  <c r="AC105" i="19"/>
  <c r="AB105" i="19"/>
  <c r="AA105" i="19"/>
  <c r="Z105" i="19"/>
  <c r="Y105" i="19"/>
  <c r="X105" i="19"/>
  <c r="W105" i="19"/>
  <c r="V105" i="19"/>
  <c r="U105" i="19"/>
  <c r="T105" i="19"/>
  <c r="S105" i="19"/>
  <c r="R105" i="19"/>
  <c r="Q105" i="19"/>
  <c r="P105" i="19"/>
  <c r="O105" i="19"/>
  <c r="N105" i="19"/>
  <c r="M105" i="19"/>
  <c r="L105" i="19"/>
  <c r="K105" i="19"/>
  <c r="J105" i="19"/>
  <c r="I105" i="19"/>
  <c r="H105" i="19"/>
  <c r="G105" i="19"/>
  <c r="F105" i="19"/>
  <c r="AJ104" i="19"/>
  <c r="AI104" i="19"/>
  <c r="AH104" i="19"/>
  <c r="AG104" i="19"/>
  <c r="AF104" i="19"/>
  <c r="AE104" i="19"/>
  <c r="AD104" i="19"/>
  <c r="AC104" i="19"/>
  <c r="AB104" i="19"/>
  <c r="AA104" i="19"/>
  <c r="Z104" i="19"/>
  <c r="Y104" i="19"/>
  <c r="X104" i="19"/>
  <c r="W104" i="19"/>
  <c r="V104" i="19"/>
  <c r="U104" i="19"/>
  <c r="T104" i="19"/>
  <c r="S104" i="19"/>
  <c r="R104" i="19"/>
  <c r="Q104" i="19"/>
  <c r="P104" i="19"/>
  <c r="O104" i="19"/>
  <c r="N104" i="19"/>
  <c r="M104" i="19"/>
  <c r="L104" i="19"/>
  <c r="K104" i="19"/>
  <c r="J104" i="19"/>
  <c r="I104" i="19"/>
  <c r="H104" i="19"/>
  <c r="G104" i="19"/>
  <c r="F104" i="19"/>
  <c r="AJ103" i="19"/>
  <c r="AI103" i="19"/>
  <c r="AH103" i="19"/>
  <c r="AG103" i="19"/>
  <c r="AF103" i="19"/>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G103" i="19"/>
  <c r="F103" i="19"/>
  <c r="AJ102" i="19"/>
  <c r="AI102" i="19"/>
  <c r="AH102" i="19"/>
  <c r="AG102" i="19"/>
  <c r="AF102" i="19"/>
  <c r="AE102" i="19"/>
  <c r="AD102" i="19"/>
  <c r="AC102" i="19"/>
  <c r="AB102" i="19"/>
  <c r="AA102" i="19"/>
  <c r="Z102" i="19"/>
  <c r="Y102" i="19"/>
  <c r="X102" i="19"/>
  <c r="W102" i="19"/>
  <c r="V102" i="19"/>
  <c r="U102" i="19"/>
  <c r="T102" i="19"/>
  <c r="S102" i="19"/>
  <c r="R102" i="19"/>
  <c r="Q102" i="19"/>
  <c r="P102" i="19"/>
  <c r="O102" i="19"/>
  <c r="N102" i="19"/>
  <c r="M102" i="19"/>
  <c r="L102" i="19"/>
  <c r="K102" i="19"/>
  <c r="J102" i="19"/>
  <c r="I102" i="19"/>
  <c r="H102" i="19"/>
  <c r="G102" i="19"/>
  <c r="F102" i="19"/>
  <c r="AJ101" i="19"/>
  <c r="AI101" i="19"/>
  <c r="AH101" i="19"/>
  <c r="AG101" i="19"/>
  <c r="AF101" i="19"/>
  <c r="AE101" i="19"/>
  <c r="AD101" i="19"/>
  <c r="AC101" i="19"/>
  <c r="AB101" i="19"/>
  <c r="AA101" i="19"/>
  <c r="Z101" i="19"/>
  <c r="Y101" i="19"/>
  <c r="X101" i="19"/>
  <c r="W101" i="19"/>
  <c r="V101" i="19"/>
  <c r="U101" i="19"/>
  <c r="T101" i="19"/>
  <c r="S101" i="19"/>
  <c r="R101" i="19"/>
  <c r="Q101" i="19"/>
  <c r="P101" i="19"/>
  <c r="O101" i="19"/>
  <c r="N101" i="19"/>
  <c r="M101" i="19"/>
  <c r="L101" i="19"/>
  <c r="K101" i="19"/>
  <c r="J101" i="19"/>
  <c r="I101" i="19"/>
  <c r="H101" i="19"/>
  <c r="G101" i="19"/>
  <c r="F101" i="19"/>
  <c r="AK101" i="19" s="1"/>
  <c r="Q54" i="19" s="1"/>
  <c r="AJ100" i="19"/>
  <c r="AI100" i="19"/>
  <c r="AH100" i="19"/>
  <c r="AG100" i="19"/>
  <c r="AF100" i="19"/>
  <c r="AE100" i="19"/>
  <c r="AD100" i="19"/>
  <c r="AC100" i="19"/>
  <c r="AB100" i="19"/>
  <c r="AA100" i="19"/>
  <c r="Z100" i="19"/>
  <c r="Y100" i="19"/>
  <c r="X100" i="19"/>
  <c r="W100" i="19"/>
  <c r="V100" i="19"/>
  <c r="U100" i="19"/>
  <c r="T100" i="19"/>
  <c r="S100" i="19"/>
  <c r="R100" i="19"/>
  <c r="Q100" i="19"/>
  <c r="P100" i="19"/>
  <c r="O100" i="19"/>
  <c r="N100" i="19"/>
  <c r="M100" i="19"/>
  <c r="L100" i="19"/>
  <c r="K100" i="19"/>
  <c r="J100" i="19"/>
  <c r="I100" i="19"/>
  <c r="H100" i="19"/>
  <c r="G100" i="19"/>
  <c r="F100" i="19"/>
  <c r="AJ99" i="19"/>
  <c r="AI99" i="19"/>
  <c r="AH99" i="19"/>
  <c r="AG99" i="19"/>
  <c r="AF99" i="19"/>
  <c r="AE99" i="19"/>
  <c r="AD99" i="19"/>
  <c r="AC99" i="19"/>
  <c r="AB99" i="19"/>
  <c r="AA99" i="19"/>
  <c r="Z99" i="19"/>
  <c r="Y99" i="19"/>
  <c r="X99" i="19"/>
  <c r="W99" i="19"/>
  <c r="V99" i="19"/>
  <c r="U99" i="19"/>
  <c r="T99" i="19"/>
  <c r="S99" i="19"/>
  <c r="R99" i="19"/>
  <c r="Q99" i="19"/>
  <c r="P99" i="19"/>
  <c r="O99" i="19"/>
  <c r="N99" i="19"/>
  <c r="M99" i="19"/>
  <c r="L99" i="19"/>
  <c r="K99" i="19"/>
  <c r="J99" i="19"/>
  <c r="I99" i="19"/>
  <c r="H99" i="19"/>
  <c r="G99" i="19"/>
  <c r="F99" i="19"/>
  <c r="AJ98" i="19"/>
  <c r="AI98" i="19"/>
  <c r="AH98" i="19"/>
  <c r="AG98" i="19"/>
  <c r="AF98" i="19"/>
  <c r="AE98" i="19"/>
  <c r="AD98" i="19"/>
  <c r="AC98" i="19"/>
  <c r="AB98" i="19"/>
  <c r="AA98" i="19"/>
  <c r="Z98" i="19"/>
  <c r="Y98" i="19"/>
  <c r="X98" i="19"/>
  <c r="W98" i="19"/>
  <c r="V98" i="19"/>
  <c r="U98" i="19"/>
  <c r="T98" i="19"/>
  <c r="S98" i="19"/>
  <c r="R98" i="19"/>
  <c r="Q98" i="19"/>
  <c r="P98" i="19"/>
  <c r="O98" i="19"/>
  <c r="N98" i="19"/>
  <c r="M98" i="19"/>
  <c r="L98" i="19"/>
  <c r="K98" i="19"/>
  <c r="J98" i="19"/>
  <c r="I98" i="19"/>
  <c r="H98" i="19"/>
  <c r="G98" i="19"/>
  <c r="F98" i="19"/>
  <c r="AJ97" i="19"/>
  <c r="AI97" i="19"/>
  <c r="AH97" i="19"/>
  <c r="AG97" i="19"/>
  <c r="AF97" i="19"/>
  <c r="AE97" i="19"/>
  <c r="AD97" i="19"/>
  <c r="AC97" i="19"/>
  <c r="AB97" i="19"/>
  <c r="AA97" i="19"/>
  <c r="Z97" i="19"/>
  <c r="Y97" i="19"/>
  <c r="X97" i="19"/>
  <c r="W97" i="19"/>
  <c r="V97" i="19"/>
  <c r="U97" i="19"/>
  <c r="T97" i="19"/>
  <c r="S97" i="19"/>
  <c r="R97" i="19"/>
  <c r="Q97" i="19"/>
  <c r="P97" i="19"/>
  <c r="O97" i="19"/>
  <c r="N97" i="19"/>
  <c r="M97" i="19"/>
  <c r="L97" i="19"/>
  <c r="K97" i="19"/>
  <c r="J97" i="19"/>
  <c r="I97" i="19"/>
  <c r="H97" i="19"/>
  <c r="G97" i="19"/>
  <c r="F97" i="19"/>
  <c r="AJ96" i="19"/>
  <c r="AI96" i="19"/>
  <c r="AH96" i="19"/>
  <c r="AG96" i="19"/>
  <c r="AF96" i="19"/>
  <c r="AE96" i="19"/>
  <c r="AD96" i="19"/>
  <c r="AC96" i="19"/>
  <c r="AB96" i="19"/>
  <c r="AA96" i="19"/>
  <c r="Z96" i="19"/>
  <c r="Y96" i="19"/>
  <c r="X96" i="19"/>
  <c r="W96" i="19"/>
  <c r="V96" i="19"/>
  <c r="U96" i="19"/>
  <c r="T96" i="19"/>
  <c r="S96" i="19"/>
  <c r="R96" i="19"/>
  <c r="Q96" i="19"/>
  <c r="P96" i="19"/>
  <c r="O96" i="19"/>
  <c r="N96" i="19"/>
  <c r="M96" i="19"/>
  <c r="L96" i="19"/>
  <c r="K96" i="19"/>
  <c r="J96" i="19"/>
  <c r="I96" i="19"/>
  <c r="H96" i="19"/>
  <c r="G96" i="19"/>
  <c r="F96" i="19"/>
  <c r="AJ95" i="19"/>
  <c r="AI95" i="19"/>
  <c r="AH95" i="19"/>
  <c r="AG95" i="19"/>
  <c r="AF95" i="19"/>
  <c r="AE95" i="19"/>
  <c r="AD95" i="19"/>
  <c r="AC95" i="19"/>
  <c r="AB95" i="19"/>
  <c r="AA95" i="19"/>
  <c r="Z95" i="19"/>
  <c r="Y95" i="19"/>
  <c r="X95" i="19"/>
  <c r="W95" i="19"/>
  <c r="V95" i="19"/>
  <c r="U95" i="19"/>
  <c r="T95" i="19"/>
  <c r="S95" i="19"/>
  <c r="R95" i="19"/>
  <c r="Q95" i="19"/>
  <c r="P95" i="19"/>
  <c r="O95" i="19"/>
  <c r="N95" i="19"/>
  <c r="M95" i="19"/>
  <c r="L95" i="19"/>
  <c r="K95" i="19"/>
  <c r="J95" i="19"/>
  <c r="I95" i="19"/>
  <c r="H95" i="19"/>
  <c r="G95" i="19"/>
  <c r="F95" i="19"/>
  <c r="AJ94" i="19"/>
  <c r="AI94" i="19"/>
  <c r="AH94" i="19"/>
  <c r="AG94" i="19"/>
  <c r="AF94" i="19"/>
  <c r="AE94" i="19"/>
  <c r="AD94" i="19"/>
  <c r="AC94" i="19"/>
  <c r="AB94" i="19"/>
  <c r="AA94" i="19"/>
  <c r="Z94" i="19"/>
  <c r="Y94" i="19"/>
  <c r="X94" i="19"/>
  <c r="W94" i="19"/>
  <c r="V94" i="19"/>
  <c r="U94" i="19"/>
  <c r="T94" i="19"/>
  <c r="S94" i="19"/>
  <c r="R94" i="19"/>
  <c r="Q94" i="19"/>
  <c r="P94" i="19"/>
  <c r="O94" i="19"/>
  <c r="N94" i="19"/>
  <c r="M94" i="19"/>
  <c r="L94" i="19"/>
  <c r="K94" i="19"/>
  <c r="J94" i="19"/>
  <c r="I94" i="19"/>
  <c r="H94" i="19"/>
  <c r="G94" i="19"/>
  <c r="F94" i="19"/>
  <c r="AJ93" i="19"/>
  <c r="AI93" i="19"/>
  <c r="AH93" i="19"/>
  <c r="AG93" i="19"/>
  <c r="AF93" i="19"/>
  <c r="AE93" i="19"/>
  <c r="AD93" i="19"/>
  <c r="AC93" i="19"/>
  <c r="AB93" i="19"/>
  <c r="AA93" i="19"/>
  <c r="Z93" i="19"/>
  <c r="Y93" i="19"/>
  <c r="X93" i="19"/>
  <c r="W93" i="19"/>
  <c r="V93" i="19"/>
  <c r="U93" i="19"/>
  <c r="T93" i="19"/>
  <c r="S93" i="19"/>
  <c r="R93" i="19"/>
  <c r="Q93" i="19"/>
  <c r="P93" i="19"/>
  <c r="O93" i="19"/>
  <c r="N93" i="19"/>
  <c r="M93" i="19"/>
  <c r="L93" i="19"/>
  <c r="K93" i="19"/>
  <c r="J93" i="19"/>
  <c r="I93" i="19"/>
  <c r="H93" i="19"/>
  <c r="G93" i="19"/>
  <c r="F93" i="19"/>
  <c r="AK93" i="19" s="1"/>
  <c r="I54" i="19" s="1"/>
  <c r="AJ92" i="19"/>
  <c r="AI92" i="19"/>
  <c r="AH92" i="19"/>
  <c r="AG92" i="19"/>
  <c r="AF92" i="19"/>
  <c r="AE92" i="19"/>
  <c r="AD92" i="19"/>
  <c r="AC92" i="19"/>
  <c r="AB92" i="19"/>
  <c r="AA92" i="19"/>
  <c r="Z92" i="19"/>
  <c r="Y92" i="19"/>
  <c r="X92" i="19"/>
  <c r="W92" i="19"/>
  <c r="V92" i="19"/>
  <c r="U92" i="19"/>
  <c r="T92" i="19"/>
  <c r="S92" i="19"/>
  <c r="R92" i="19"/>
  <c r="Q92" i="19"/>
  <c r="P92" i="19"/>
  <c r="O92" i="19"/>
  <c r="N92" i="19"/>
  <c r="M92" i="19"/>
  <c r="L92" i="19"/>
  <c r="K92" i="19"/>
  <c r="J92" i="19"/>
  <c r="I92" i="19"/>
  <c r="H92" i="19"/>
  <c r="G92" i="19"/>
  <c r="F92" i="19"/>
  <c r="AJ91" i="19"/>
  <c r="AI91" i="19"/>
  <c r="AH91" i="19"/>
  <c r="AG91" i="19"/>
  <c r="AF91" i="19"/>
  <c r="AE91" i="19"/>
  <c r="AD91" i="19"/>
  <c r="AC91" i="19"/>
  <c r="AB91" i="19"/>
  <c r="AA91" i="19"/>
  <c r="Z91" i="19"/>
  <c r="Y91" i="19"/>
  <c r="X91" i="19"/>
  <c r="W91" i="19"/>
  <c r="V91" i="19"/>
  <c r="U91" i="19"/>
  <c r="T91" i="19"/>
  <c r="S91" i="19"/>
  <c r="R91" i="19"/>
  <c r="Q91" i="19"/>
  <c r="P91" i="19"/>
  <c r="O91" i="19"/>
  <c r="N91" i="19"/>
  <c r="M91" i="19"/>
  <c r="L91" i="19"/>
  <c r="K91" i="19"/>
  <c r="J91" i="19"/>
  <c r="I91" i="19"/>
  <c r="H91" i="19"/>
  <c r="G91" i="19"/>
  <c r="F91" i="19"/>
  <c r="AY53" i="19"/>
  <c r="AW53" i="19"/>
  <c r="AW63" i="19" s="1"/>
  <c r="J19" i="20" s="1"/>
  <c r="W53" i="19"/>
  <c r="AY51" i="19"/>
  <c r="AW51" i="19"/>
  <c r="AK50" i="19"/>
  <c r="AJ50" i="19"/>
  <c r="AI50" i="19"/>
  <c r="AH50" i="19"/>
  <c r="AG50" i="19"/>
  <c r="AF50" i="19"/>
  <c r="AE50" i="19"/>
  <c r="AD50" i="19"/>
  <c r="AC50" i="19"/>
  <c r="AB50" i="19"/>
  <c r="AA50" i="19"/>
  <c r="Z50" i="19"/>
  <c r="Y50" i="19"/>
  <c r="X50" i="19"/>
  <c r="W50" i="19"/>
  <c r="V50" i="19"/>
  <c r="U50" i="19"/>
  <c r="T50" i="19"/>
  <c r="S50" i="19"/>
  <c r="R50" i="19"/>
  <c r="Q50" i="19"/>
  <c r="P50" i="19"/>
  <c r="O50" i="19"/>
  <c r="N50" i="19"/>
  <c r="M50" i="19"/>
  <c r="L50" i="19"/>
  <c r="K50" i="19"/>
  <c r="J50" i="19"/>
  <c r="I50" i="19"/>
  <c r="H50" i="19"/>
  <c r="G50" i="19"/>
  <c r="AY49" i="19"/>
  <c r="AW49" i="19"/>
  <c r="AY47" i="19"/>
  <c r="AW47" i="19"/>
  <c r="AY45" i="19"/>
  <c r="AW45" i="19"/>
  <c r="AY43" i="19"/>
  <c r="AW43" i="19"/>
  <c r="AY41" i="19"/>
  <c r="AW41" i="19"/>
  <c r="AY39" i="19"/>
  <c r="AW39" i="19"/>
  <c r="AU39" i="19"/>
  <c r="AS39" i="19"/>
  <c r="AU41" i="19" s="1"/>
  <c r="AY37" i="19"/>
  <c r="AW37" i="19"/>
  <c r="AY35" i="19"/>
  <c r="AW35" i="19"/>
  <c r="AY33" i="19"/>
  <c r="AW33" i="19"/>
  <c r="G32" i="19"/>
  <c r="AY31" i="19"/>
  <c r="AW31" i="19"/>
  <c r="AK31" i="19"/>
  <c r="AJ31" i="19"/>
  <c r="AJ32" i="19" s="1"/>
  <c r="AI31" i="19"/>
  <c r="AI32" i="19" s="1"/>
  <c r="AH31" i="19"/>
  <c r="AH32" i="19" s="1"/>
  <c r="AG31" i="19"/>
  <c r="AG32" i="19" s="1"/>
  <c r="AF31" i="19"/>
  <c r="AE31" i="19"/>
  <c r="AE32" i="19" s="1"/>
  <c r="AD31" i="19"/>
  <c r="AD32" i="19" s="1"/>
  <c r="AC31" i="19"/>
  <c r="AB31" i="19"/>
  <c r="AB32" i="19" s="1"/>
  <c r="AA31" i="19"/>
  <c r="AA32" i="19" s="1"/>
  <c r="Z31" i="19"/>
  <c r="Z32" i="19" s="1"/>
  <c r="Y31" i="19"/>
  <c r="Y32" i="19" s="1"/>
  <c r="X31" i="19"/>
  <c r="W31" i="19"/>
  <c r="W32" i="19" s="1"/>
  <c r="V31" i="19"/>
  <c r="V32" i="19" s="1"/>
  <c r="U31" i="19"/>
  <c r="T31" i="19"/>
  <c r="T32" i="19" s="1"/>
  <c r="S31" i="19"/>
  <c r="S32" i="19" s="1"/>
  <c r="R31" i="19"/>
  <c r="Q31" i="19"/>
  <c r="Q32" i="19" s="1"/>
  <c r="P31" i="19"/>
  <c r="O31" i="19"/>
  <c r="O32" i="19" s="1"/>
  <c r="N31" i="19"/>
  <c r="M31" i="19"/>
  <c r="L31" i="19"/>
  <c r="L32" i="19" s="1"/>
  <c r="K31" i="19"/>
  <c r="K32" i="19" s="1"/>
  <c r="J31" i="19"/>
  <c r="J32" i="19" s="1"/>
  <c r="I31" i="19"/>
  <c r="I32" i="19" s="1"/>
  <c r="H31" i="19"/>
  <c r="G31" i="19"/>
  <c r="CB30" i="19"/>
  <c r="AM30" i="19"/>
  <c r="AL30" i="19"/>
  <c r="CB29" i="19"/>
  <c r="AY29" i="19"/>
  <c r="AW29" i="19"/>
  <c r="AU29" i="19"/>
  <c r="AS29" i="19"/>
  <c r="AU31" i="19" s="1"/>
  <c r="AM29" i="19"/>
  <c r="AL29" i="19"/>
  <c r="CB28" i="19"/>
  <c r="AM28" i="19"/>
  <c r="AL28" i="19"/>
  <c r="CB27" i="19"/>
  <c r="BA27" i="19"/>
  <c r="AY27" i="19"/>
  <c r="AM27" i="19"/>
  <c r="AL27" i="19"/>
  <c r="CB26" i="19"/>
  <c r="AM26" i="19"/>
  <c r="AL26" i="19"/>
  <c r="CB25" i="19"/>
  <c r="BA25" i="19"/>
  <c r="AY25" i="19"/>
  <c r="AM25" i="19"/>
  <c r="AL25" i="19"/>
  <c r="CB24" i="19"/>
  <c r="AM24" i="19"/>
  <c r="AL24" i="19"/>
  <c r="CB23" i="19"/>
  <c r="BA23" i="19"/>
  <c r="AY23" i="19"/>
  <c r="AM23" i="19"/>
  <c r="AL23" i="19"/>
  <c r="CB22" i="19"/>
  <c r="AM22" i="19"/>
  <c r="AL22" i="19"/>
  <c r="CB21" i="19"/>
  <c r="BA21" i="19"/>
  <c r="AY21" i="19"/>
  <c r="AM21" i="19"/>
  <c r="AL21" i="19"/>
  <c r="CB20" i="19"/>
  <c r="AM20" i="19"/>
  <c r="AL20" i="19"/>
  <c r="CB19" i="19"/>
  <c r="BA19" i="19"/>
  <c r="AY19" i="19"/>
  <c r="AU19" i="19"/>
  <c r="AS19" i="19"/>
  <c r="AS21" i="19" s="1"/>
  <c r="AM19" i="19"/>
  <c r="AL19" i="19"/>
  <c r="CB18" i="19"/>
  <c r="AM18" i="19"/>
  <c r="AL18" i="19"/>
  <c r="CB17" i="19"/>
  <c r="BA17" i="19"/>
  <c r="AW17" i="19"/>
  <c r="AM17" i="19"/>
  <c r="AL17" i="19"/>
  <c r="CB16" i="19"/>
  <c r="AM16" i="19"/>
  <c r="AL16" i="19"/>
  <c r="CB15" i="19"/>
  <c r="BA15" i="19"/>
  <c r="AW15" i="19"/>
  <c r="AM15" i="19"/>
  <c r="AL15" i="19"/>
  <c r="CB14" i="19"/>
  <c r="AM14" i="19"/>
  <c r="AL14" i="19"/>
  <c r="CB13" i="19"/>
  <c r="BA13" i="19"/>
  <c r="AW13" i="19"/>
  <c r="AW59" i="19" s="1"/>
  <c r="J19" i="16" s="1"/>
  <c r="AM13" i="19"/>
  <c r="AL13" i="19"/>
  <c r="CB12" i="19"/>
  <c r="BO12" i="19"/>
  <c r="AM12" i="19"/>
  <c r="AL12" i="19"/>
  <c r="CB11" i="19"/>
  <c r="BA11" i="19"/>
  <c r="AW11" i="19"/>
  <c r="AU11" i="19"/>
  <c r="AM11" i="19"/>
  <c r="AL11" i="19"/>
  <c r="BK9" i="19"/>
  <c r="BN12" i="19" s="1"/>
  <c r="BA9" i="19"/>
  <c r="AW9" i="19"/>
  <c r="AU9" i="19"/>
  <c r="AS9" i="19"/>
  <c r="AS11" i="19" s="1"/>
  <c r="BF5" i="19"/>
  <c r="BF3" i="19"/>
  <c r="AS3" i="19"/>
  <c r="BF57" i="5"/>
  <c r="BD57" i="5"/>
  <c r="BC57" i="5"/>
  <c r="BB57" i="5"/>
  <c r="BA57" i="5"/>
  <c r="AZ57" i="5"/>
  <c r="AY57" i="5"/>
  <c r="AX57" i="5"/>
  <c r="AW57" i="5"/>
  <c r="AV57" i="5"/>
  <c r="BF55" i="5"/>
  <c r="H28" i="15" s="1"/>
  <c r="R28" i="15" s="1"/>
  <c r="BD55" i="5"/>
  <c r="BC55" i="5"/>
  <c r="BB55" i="5"/>
  <c r="BA55" i="5"/>
  <c r="AZ55" i="5"/>
  <c r="AY55" i="5"/>
  <c r="AX55" i="5"/>
  <c r="AV55" i="5"/>
  <c r="AV63" i="5"/>
  <c r="R23" i="15"/>
  <c r="AY53" i="5"/>
  <c r="AW53" i="5"/>
  <c r="AY51" i="5"/>
  <c r="AW51" i="5"/>
  <c r="AY49" i="5"/>
  <c r="AW49" i="5"/>
  <c r="AW63" i="5" s="1"/>
  <c r="H24" i="15"/>
  <c r="AU39" i="5"/>
  <c r="AU29" i="5"/>
  <c r="AU19" i="5"/>
  <c r="AU9" i="5"/>
  <c r="AS39" i="5"/>
  <c r="AS41" i="5" s="1"/>
  <c r="AS43" i="5" s="1"/>
  <c r="AS45" i="5" s="1"/>
  <c r="AS47" i="5" s="1"/>
  <c r="AS29" i="5"/>
  <c r="AS31" i="5" s="1"/>
  <c r="AS33" i="5" s="1"/>
  <c r="AS35" i="5" s="1"/>
  <c r="AS37" i="5" s="1"/>
  <c r="AS19" i="5"/>
  <c r="AU21" i="5" s="1"/>
  <c r="AS9" i="5"/>
  <c r="AS11" i="5" s="1"/>
  <c r="AS13" i="5" s="1"/>
  <c r="AS15" i="5" s="1"/>
  <c r="AS17" i="5" s="1"/>
  <c r="AS11" i="3"/>
  <c r="AU11" i="3"/>
  <c r="H32" i="19" l="1"/>
  <c r="AN36" i="19" s="1"/>
  <c r="I15" i="15" s="1"/>
  <c r="P32" i="19"/>
  <c r="X32" i="19"/>
  <c r="AF32" i="19"/>
  <c r="R32" i="19"/>
  <c r="AS41" i="19"/>
  <c r="AU43" i="19" s="1"/>
  <c r="M32" i="19"/>
  <c r="U32" i="19"/>
  <c r="AC32" i="19"/>
  <c r="AK32" i="19"/>
  <c r="N32" i="19"/>
  <c r="AS13" i="3"/>
  <c r="AS15" i="3" s="1"/>
  <c r="AS21" i="3"/>
  <c r="AU23" i="3" s="1"/>
  <c r="AS41" i="3"/>
  <c r="AU43" i="3" s="1"/>
  <c r="AW55" i="19"/>
  <c r="J19" i="15" s="1"/>
  <c r="H29" i="20"/>
  <c r="J29" i="20"/>
  <c r="AY57" i="3"/>
  <c r="AY61" i="3"/>
  <c r="BA60" i="3"/>
  <c r="AW63" i="3"/>
  <c r="F19" i="20" s="1"/>
  <c r="R20" i="20" s="1"/>
  <c r="T20" i="20" s="1"/>
  <c r="BA55" i="3"/>
  <c r="F22" i="15" s="1"/>
  <c r="AW62" i="3"/>
  <c r="AY62" i="3"/>
  <c r="AU13" i="3"/>
  <c r="BA57" i="3"/>
  <c r="AS31" i="3"/>
  <c r="AW55" i="3"/>
  <c r="F19" i="15" s="1"/>
  <c r="BA59" i="3"/>
  <c r="F22" i="16" s="1"/>
  <c r="AY60" i="3"/>
  <c r="AK100" i="19"/>
  <c r="P54" i="19" s="1"/>
  <c r="AK91" i="19"/>
  <c r="G54" i="19" s="1"/>
  <c r="AK99" i="19"/>
  <c r="O54" i="19" s="1"/>
  <c r="AK98" i="19"/>
  <c r="N54" i="19" s="1"/>
  <c r="AK106" i="19"/>
  <c r="V54" i="19" s="1"/>
  <c r="AK97" i="19"/>
  <c r="M54" i="19" s="1"/>
  <c r="AK105" i="19"/>
  <c r="U54" i="19" s="1"/>
  <c r="AK96" i="19"/>
  <c r="L54" i="19" s="1"/>
  <c r="AK104" i="19"/>
  <c r="T54" i="19" s="1"/>
  <c r="AK92" i="19"/>
  <c r="H54" i="19" s="1"/>
  <c r="AK95" i="19"/>
  <c r="K54" i="19" s="1"/>
  <c r="W54" i="19" s="1"/>
  <c r="AK103" i="19"/>
  <c r="S54" i="19" s="1"/>
  <c r="AK94" i="19"/>
  <c r="J54" i="19" s="1"/>
  <c r="AK102" i="19"/>
  <c r="R54" i="19" s="1"/>
  <c r="AU13" i="19"/>
  <c r="AS13" i="19"/>
  <c r="AU23" i="19"/>
  <c r="AS23" i="19"/>
  <c r="AW21" i="19"/>
  <c r="AW25" i="19"/>
  <c r="AW27" i="19"/>
  <c r="AW19" i="19"/>
  <c r="AW23" i="19"/>
  <c r="AN42" i="19"/>
  <c r="I17" i="15" s="1"/>
  <c r="J17" i="15" s="1"/>
  <c r="AU21" i="19"/>
  <c r="AS31" i="19"/>
  <c r="AN39" i="19"/>
  <c r="I16" i="15" s="1"/>
  <c r="J16" i="15" s="1"/>
  <c r="R24" i="15"/>
  <c r="AS21" i="5"/>
  <c r="AS23" i="5" s="1"/>
  <c r="AS25" i="5" s="1"/>
  <c r="AS27" i="5" s="1"/>
  <c r="AU31" i="5"/>
  <c r="AU41" i="5"/>
  <c r="AU11" i="5"/>
  <c r="AU13" i="5"/>
  <c r="AU17" i="5"/>
  <c r="AU33" i="5"/>
  <c r="AU35" i="5"/>
  <c r="AU43" i="5"/>
  <c r="AU45" i="5"/>
  <c r="AU37" i="5"/>
  <c r="AU15" i="5"/>
  <c r="AU47" i="5"/>
  <c r="C8" i="16"/>
  <c r="B2" i="7"/>
  <c r="B3" i="7" s="1"/>
  <c r="G36" i="3" s="1"/>
  <c r="AK50" i="5"/>
  <c r="AK31" i="5"/>
  <c r="AS43" i="19" l="1"/>
  <c r="AU45" i="19" s="1"/>
  <c r="J15" i="15"/>
  <c r="J18" i="15" s="1"/>
  <c r="I18" i="15"/>
  <c r="AU15" i="3"/>
  <c r="AS43" i="3"/>
  <c r="AU45" i="3" s="1"/>
  <c r="AS23" i="3"/>
  <c r="AU25" i="3" s="1"/>
  <c r="F29" i="20"/>
  <c r="R29" i="20" s="1"/>
  <c r="R19" i="20"/>
  <c r="AU33" i="3"/>
  <c r="AS33" i="3"/>
  <c r="AU17" i="3"/>
  <c r="AS17" i="3"/>
  <c r="AU25" i="19"/>
  <c r="AS25" i="19"/>
  <c r="AN45" i="19"/>
  <c r="AU33" i="19"/>
  <c r="AS33" i="19"/>
  <c r="AU15" i="19"/>
  <c r="AS15" i="19"/>
  <c r="AU27" i="5"/>
  <c r="AU25" i="5"/>
  <c r="AU23" i="5"/>
  <c r="AK32" i="5"/>
  <c r="C2" i="7"/>
  <c r="D2" i="7" s="1"/>
  <c r="E2" i="7" s="1"/>
  <c r="F2" i="7" s="1"/>
  <c r="G2" i="7" s="1"/>
  <c r="H2" i="7" s="1"/>
  <c r="I2" i="7" s="1"/>
  <c r="J2" i="7" s="1"/>
  <c r="K2" i="7" s="1"/>
  <c r="L2" i="7" s="1"/>
  <c r="M2" i="7" s="1"/>
  <c r="N2" i="7" s="1"/>
  <c r="O2" i="7" s="1"/>
  <c r="P2" i="7" s="1"/>
  <c r="Q2" i="7" s="1"/>
  <c r="R2" i="7" s="1"/>
  <c r="S2" i="7" s="1"/>
  <c r="T2" i="7" s="1"/>
  <c r="U2" i="7" s="1"/>
  <c r="V2" i="7" s="1"/>
  <c r="W2" i="7" s="1"/>
  <c r="X2" i="7" s="1"/>
  <c r="Y2" i="7" s="1"/>
  <c r="Z2" i="7" s="1"/>
  <c r="AA2" i="7" s="1"/>
  <c r="AB2" i="7" s="1"/>
  <c r="AC2" i="7" s="1"/>
  <c r="AD2" i="7" s="1"/>
  <c r="AE2" i="7" s="1"/>
  <c r="AF2" i="7" s="1"/>
  <c r="T23" i="15"/>
  <c r="C3" i="7"/>
  <c r="B4" i="7"/>
  <c r="G36" i="5" s="1"/>
  <c r="BF5" i="5"/>
  <c r="BF3" i="5"/>
  <c r="D3" i="7" l="1"/>
  <c r="H36" i="3"/>
  <c r="AS45" i="19"/>
  <c r="AU47" i="19" s="1"/>
  <c r="AS45" i="3"/>
  <c r="AS47" i="3" s="1"/>
  <c r="AS25" i="3"/>
  <c r="AU27" i="3" s="1"/>
  <c r="T19" i="20"/>
  <c r="T29" i="20" s="1"/>
  <c r="AU35" i="3"/>
  <c r="AS35" i="3"/>
  <c r="AU17" i="19"/>
  <c r="AS17" i="19"/>
  <c r="AU35" i="19"/>
  <c r="AS35" i="19"/>
  <c r="AU27" i="19"/>
  <c r="AS27" i="19"/>
  <c r="C4" i="7"/>
  <c r="B5" i="7"/>
  <c r="G7" i="3" l="1"/>
  <c r="G36" i="19"/>
  <c r="G7" i="19" s="1"/>
  <c r="D4" i="7"/>
  <c r="H36" i="5"/>
  <c r="E3" i="7"/>
  <c r="I36" i="3"/>
  <c r="AS47" i="19"/>
  <c r="AU47" i="3"/>
  <c r="AS27" i="3"/>
  <c r="AU37" i="3"/>
  <c r="AS37" i="3"/>
  <c r="AU37" i="19"/>
  <c r="AS37" i="19"/>
  <c r="B6" i="7"/>
  <c r="C5" i="7"/>
  <c r="H36" i="19" s="1"/>
  <c r="H7" i="19" s="1"/>
  <c r="AS3" i="5"/>
  <c r="BF62" i="5"/>
  <c r="BD62" i="5"/>
  <c r="BC62" i="5"/>
  <c r="BB62" i="5"/>
  <c r="BA62" i="5"/>
  <c r="AZ62" i="5"/>
  <c r="AX62" i="5"/>
  <c r="AV62" i="5"/>
  <c r="BF61" i="5"/>
  <c r="BD61" i="5"/>
  <c r="BC61" i="5"/>
  <c r="BB61" i="5"/>
  <c r="BA61" i="5"/>
  <c r="AZ61" i="5"/>
  <c r="AX61" i="5"/>
  <c r="AV61" i="5"/>
  <c r="BF60" i="5"/>
  <c r="BD60" i="5"/>
  <c r="BC60" i="5"/>
  <c r="BB60" i="5"/>
  <c r="AZ60" i="5"/>
  <c r="AX60" i="5"/>
  <c r="AV60" i="5"/>
  <c r="BF59" i="5"/>
  <c r="BD59" i="5"/>
  <c r="BC59" i="5"/>
  <c r="BB59" i="5"/>
  <c r="H24" i="16" s="1"/>
  <c r="AZ59" i="5"/>
  <c r="AY59" i="5"/>
  <c r="AX59" i="5"/>
  <c r="AV59" i="5"/>
  <c r="AY47" i="5"/>
  <c r="AW47" i="5"/>
  <c r="AY45" i="5"/>
  <c r="AW45" i="5"/>
  <c r="AY43" i="5"/>
  <c r="AW43" i="5"/>
  <c r="AY41" i="5"/>
  <c r="AW41" i="5"/>
  <c r="AY39" i="5"/>
  <c r="AW39" i="5"/>
  <c r="AY37" i="5"/>
  <c r="AW37" i="5"/>
  <c r="AY35" i="5"/>
  <c r="AW35" i="5"/>
  <c r="AY33" i="5"/>
  <c r="AW33" i="5"/>
  <c r="AY31" i="5"/>
  <c r="AW31" i="5"/>
  <c r="AY29" i="5"/>
  <c r="AW29" i="5"/>
  <c r="BA27" i="5"/>
  <c r="AY27" i="5"/>
  <c r="BA25" i="5"/>
  <c r="AY25" i="5"/>
  <c r="BA23" i="5"/>
  <c r="AY23" i="5"/>
  <c r="BA21" i="5"/>
  <c r="AY21" i="5"/>
  <c r="BA19" i="5"/>
  <c r="AY19" i="5"/>
  <c r="BA17" i="5"/>
  <c r="AW17" i="5"/>
  <c r="BA15" i="5"/>
  <c r="AW15" i="5"/>
  <c r="BA13" i="5"/>
  <c r="AW13" i="5"/>
  <c r="BA11" i="5"/>
  <c r="AW11" i="5"/>
  <c r="BK9" i="5"/>
  <c r="BN12" i="5" s="1"/>
  <c r="BO12" i="5" s="1"/>
  <c r="BA9" i="5"/>
  <c r="AW9" i="5"/>
  <c r="AW55" i="5" s="1"/>
  <c r="CB11" i="5"/>
  <c r="CB11" i="3"/>
  <c r="E4" i="7" l="1"/>
  <c r="I36" i="5"/>
  <c r="F3" i="7"/>
  <c r="J36" i="3"/>
  <c r="H22" i="15"/>
  <c r="AW23" i="5"/>
  <c r="AW21" i="5"/>
  <c r="AW19" i="5"/>
  <c r="AW27" i="5"/>
  <c r="AW25" i="5"/>
  <c r="AY61" i="5"/>
  <c r="D5" i="7"/>
  <c r="I36" i="19" s="1"/>
  <c r="I7" i="19" s="1"/>
  <c r="AW62" i="5"/>
  <c r="C6" i="7"/>
  <c r="B7" i="7"/>
  <c r="BA60" i="5"/>
  <c r="AY62" i="5"/>
  <c r="AW59" i="5"/>
  <c r="AW61" i="5"/>
  <c r="BA59" i="5"/>
  <c r="H22" i="16" s="1"/>
  <c r="AY60" i="5"/>
  <c r="R24" i="16"/>
  <c r="BK9" i="3"/>
  <c r="BN12" i="3" s="1"/>
  <c r="G3" i="7" l="1"/>
  <c r="K36" i="3"/>
  <c r="F4" i="7"/>
  <c r="J36" i="5"/>
  <c r="T24" i="16"/>
  <c r="AW19" i="3"/>
  <c r="AW25" i="3"/>
  <c r="AW21" i="3"/>
  <c r="AW27" i="3"/>
  <c r="AW23" i="3"/>
  <c r="H19" i="16"/>
  <c r="J29" i="16"/>
  <c r="BO12" i="3"/>
  <c r="R22" i="16"/>
  <c r="E5" i="7"/>
  <c r="J36" i="19" s="1"/>
  <c r="J7" i="19" s="1"/>
  <c r="I7" i="3"/>
  <c r="D6" i="7"/>
  <c r="C7" i="7"/>
  <c r="B8" i="7"/>
  <c r="F29" i="16"/>
  <c r="AW60" i="5"/>
  <c r="CB30" i="5"/>
  <c r="CB29" i="5"/>
  <c r="CB28" i="5"/>
  <c r="CB27" i="5"/>
  <c r="CB26" i="5"/>
  <c r="CB25" i="5"/>
  <c r="CB24" i="5"/>
  <c r="CB23" i="5"/>
  <c r="CB22" i="5"/>
  <c r="CB21" i="5"/>
  <c r="CB20" i="5"/>
  <c r="CB19" i="5"/>
  <c r="CB18" i="5"/>
  <c r="CB17" i="5"/>
  <c r="CB16" i="5"/>
  <c r="CB15" i="5"/>
  <c r="CB14" i="5"/>
  <c r="CB13" i="5"/>
  <c r="CB12" i="5"/>
  <c r="CB30" i="3"/>
  <c r="CB29" i="3"/>
  <c r="CB28" i="3"/>
  <c r="CB27" i="3"/>
  <c r="CB26" i="3"/>
  <c r="CB25" i="3"/>
  <c r="CB24" i="3"/>
  <c r="CB23" i="3"/>
  <c r="CB22" i="3"/>
  <c r="CB21" i="3"/>
  <c r="CB20" i="3"/>
  <c r="CB19" i="3"/>
  <c r="CB18" i="3"/>
  <c r="CB17" i="3"/>
  <c r="CB16" i="3"/>
  <c r="CB15" i="3"/>
  <c r="CB14" i="3"/>
  <c r="CB13" i="3"/>
  <c r="CB12" i="3"/>
  <c r="AJ106" i="5"/>
  <c r="AI106" i="5"/>
  <c r="AH106" i="5"/>
  <c r="AG106" i="5"/>
  <c r="AF106" i="5"/>
  <c r="AE106" i="5"/>
  <c r="AD106" i="5"/>
  <c r="AC106" i="5"/>
  <c r="AB106" i="5"/>
  <c r="AA106" i="5"/>
  <c r="Z106" i="5"/>
  <c r="Y106" i="5"/>
  <c r="X106" i="5"/>
  <c r="W106" i="5"/>
  <c r="V106" i="5"/>
  <c r="U106" i="5"/>
  <c r="T106" i="5"/>
  <c r="S106" i="5"/>
  <c r="R106" i="5"/>
  <c r="Q106" i="5"/>
  <c r="P106" i="5"/>
  <c r="O106" i="5"/>
  <c r="N106" i="5"/>
  <c r="M106" i="5"/>
  <c r="L106" i="5"/>
  <c r="K106" i="5"/>
  <c r="J106" i="5"/>
  <c r="I106" i="5"/>
  <c r="H106" i="5"/>
  <c r="G106" i="5"/>
  <c r="F106" i="5"/>
  <c r="AJ105" i="5"/>
  <c r="AI105" i="5"/>
  <c r="AH105" i="5"/>
  <c r="AG105" i="5"/>
  <c r="AF105" i="5"/>
  <c r="AE105" i="5"/>
  <c r="AD105" i="5"/>
  <c r="AC105" i="5"/>
  <c r="AB105" i="5"/>
  <c r="AA105" i="5"/>
  <c r="Z105" i="5"/>
  <c r="Y105" i="5"/>
  <c r="X105" i="5"/>
  <c r="W105" i="5"/>
  <c r="V105" i="5"/>
  <c r="U105" i="5"/>
  <c r="T105" i="5"/>
  <c r="S105" i="5"/>
  <c r="R105" i="5"/>
  <c r="Q105" i="5"/>
  <c r="P105" i="5"/>
  <c r="O105" i="5"/>
  <c r="N105" i="5"/>
  <c r="M105" i="5"/>
  <c r="L105" i="5"/>
  <c r="K105" i="5"/>
  <c r="J105" i="5"/>
  <c r="I105" i="5"/>
  <c r="H105" i="5"/>
  <c r="G105" i="5"/>
  <c r="F105" i="5"/>
  <c r="AJ104" i="5"/>
  <c r="AI104" i="5"/>
  <c r="AH104" i="5"/>
  <c r="AG104" i="5"/>
  <c r="AF104" i="5"/>
  <c r="AE104" i="5"/>
  <c r="AD104" i="5"/>
  <c r="AC104" i="5"/>
  <c r="AB104" i="5"/>
  <c r="AA104" i="5"/>
  <c r="Z104" i="5"/>
  <c r="Y104" i="5"/>
  <c r="X104" i="5"/>
  <c r="W104" i="5"/>
  <c r="V104" i="5"/>
  <c r="U104" i="5"/>
  <c r="T104" i="5"/>
  <c r="S104" i="5"/>
  <c r="R104" i="5"/>
  <c r="Q104" i="5"/>
  <c r="P104" i="5"/>
  <c r="O104" i="5"/>
  <c r="N104" i="5"/>
  <c r="M104" i="5"/>
  <c r="L104" i="5"/>
  <c r="K104" i="5"/>
  <c r="J104" i="5"/>
  <c r="I104" i="5"/>
  <c r="H104" i="5"/>
  <c r="G104" i="5"/>
  <c r="F104" i="5"/>
  <c r="AJ103" i="5"/>
  <c r="AI103" i="5"/>
  <c r="AH103" i="5"/>
  <c r="AG103" i="5"/>
  <c r="AF103" i="5"/>
  <c r="AE103" i="5"/>
  <c r="AD103" i="5"/>
  <c r="AC103" i="5"/>
  <c r="AB103" i="5"/>
  <c r="AA103" i="5"/>
  <c r="Z103" i="5"/>
  <c r="Y103" i="5"/>
  <c r="X103" i="5"/>
  <c r="W103" i="5"/>
  <c r="V103" i="5"/>
  <c r="U103" i="5"/>
  <c r="T103" i="5"/>
  <c r="S103" i="5"/>
  <c r="R103" i="5"/>
  <c r="Q103" i="5"/>
  <c r="P103" i="5"/>
  <c r="O103" i="5"/>
  <c r="N103" i="5"/>
  <c r="M103" i="5"/>
  <c r="L103" i="5"/>
  <c r="K103" i="5"/>
  <c r="J103" i="5"/>
  <c r="I103" i="5"/>
  <c r="H103" i="5"/>
  <c r="G103" i="5"/>
  <c r="F103" i="5"/>
  <c r="AJ102" i="5"/>
  <c r="AI102" i="5"/>
  <c r="AH102" i="5"/>
  <c r="AG102" i="5"/>
  <c r="AF102" i="5"/>
  <c r="AE102" i="5"/>
  <c r="AD102" i="5"/>
  <c r="AC102" i="5"/>
  <c r="AB102" i="5"/>
  <c r="AA102" i="5"/>
  <c r="Z102" i="5"/>
  <c r="Y102" i="5"/>
  <c r="X102" i="5"/>
  <c r="W102" i="5"/>
  <c r="V102" i="5"/>
  <c r="U102" i="5"/>
  <c r="T102" i="5"/>
  <c r="S102" i="5"/>
  <c r="R102" i="5"/>
  <c r="Q102" i="5"/>
  <c r="P102" i="5"/>
  <c r="O102" i="5"/>
  <c r="N102" i="5"/>
  <c r="M102" i="5"/>
  <c r="L102" i="5"/>
  <c r="K102" i="5"/>
  <c r="J102" i="5"/>
  <c r="I102" i="5"/>
  <c r="H102" i="5"/>
  <c r="G102" i="5"/>
  <c r="F102" i="5"/>
  <c r="AJ101" i="5"/>
  <c r="AI101" i="5"/>
  <c r="AH101" i="5"/>
  <c r="AG101" i="5"/>
  <c r="AF101" i="5"/>
  <c r="AE101" i="5"/>
  <c r="AD101" i="5"/>
  <c r="AC101" i="5"/>
  <c r="AB101" i="5"/>
  <c r="AA101" i="5"/>
  <c r="Z101" i="5"/>
  <c r="Y101" i="5"/>
  <c r="X101" i="5"/>
  <c r="W101" i="5"/>
  <c r="V101" i="5"/>
  <c r="U101" i="5"/>
  <c r="T101" i="5"/>
  <c r="S101" i="5"/>
  <c r="R101" i="5"/>
  <c r="Q101" i="5"/>
  <c r="P101" i="5"/>
  <c r="O101" i="5"/>
  <c r="N101" i="5"/>
  <c r="M101" i="5"/>
  <c r="L101" i="5"/>
  <c r="K101" i="5"/>
  <c r="J101" i="5"/>
  <c r="I101" i="5"/>
  <c r="H101" i="5"/>
  <c r="G101" i="5"/>
  <c r="F101"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L100" i="5"/>
  <c r="K100" i="5"/>
  <c r="J100" i="5"/>
  <c r="I100" i="5"/>
  <c r="H100" i="5"/>
  <c r="G100" i="5"/>
  <c r="F100" i="5"/>
  <c r="AJ99" i="5"/>
  <c r="AI99" i="5"/>
  <c r="AH99" i="5"/>
  <c r="AG99" i="5"/>
  <c r="AF99" i="5"/>
  <c r="AE99" i="5"/>
  <c r="AD99" i="5"/>
  <c r="AC99" i="5"/>
  <c r="AB99" i="5"/>
  <c r="AA99" i="5"/>
  <c r="Z99" i="5"/>
  <c r="Y99" i="5"/>
  <c r="X99" i="5"/>
  <c r="W99" i="5"/>
  <c r="V99" i="5"/>
  <c r="U99" i="5"/>
  <c r="T99" i="5"/>
  <c r="S99" i="5"/>
  <c r="R99" i="5"/>
  <c r="Q99" i="5"/>
  <c r="P99" i="5"/>
  <c r="O99" i="5"/>
  <c r="N99" i="5"/>
  <c r="M99" i="5"/>
  <c r="L99" i="5"/>
  <c r="K99" i="5"/>
  <c r="J99" i="5"/>
  <c r="I99" i="5"/>
  <c r="H99" i="5"/>
  <c r="G99" i="5"/>
  <c r="F99" i="5"/>
  <c r="AJ98" i="5"/>
  <c r="AI98" i="5"/>
  <c r="AH98" i="5"/>
  <c r="AG98" i="5"/>
  <c r="AF98" i="5"/>
  <c r="AE98" i="5"/>
  <c r="AD98" i="5"/>
  <c r="AC98" i="5"/>
  <c r="AB98" i="5"/>
  <c r="AA98" i="5"/>
  <c r="Z98" i="5"/>
  <c r="Y98" i="5"/>
  <c r="X98" i="5"/>
  <c r="W98" i="5"/>
  <c r="V98" i="5"/>
  <c r="U98" i="5"/>
  <c r="T98" i="5"/>
  <c r="S98" i="5"/>
  <c r="R98" i="5"/>
  <c r="Q98" i="5"/>
  <c r="P98" i="5"/>
  <c r="O98" i="5"/>
  <c r="N98" i="5"/>
  <c r="M98" i="5"/>
  <c r="L98" i="5"/>
  <c r="K98" i="5"/>
  <c r="J98" i="5"/>
  <c r="I98" i="5"/>
  <c r="H98" i="5"/>
  <c r="G98" i="5"/>
  <c r="F98" i="5"/>
  <c r="AJ97" i="5"/>
  <c r="AI97" i="5"/>
  <c r="AH97" i="5"/>
  <c r="AG97" i="5"/>
  <c r="AF97" i="5"/>
  <c r="AE97" i="5"/>
  <c r="AD97" i="5"/>
  <c r="AC97" i="5"/>
  <c r="AB97" i="5"/>
  <c r="AA97" i="5"/>
  <c r="Z97" i="5"/>
  <c r="Y97" i="5"/>
  <c r="X97" i="5"/>
  <c r="W97" i="5"/>
  <c r="V97" i="5"/>
  <c r="U97" i="5"/>
  <c r="T97" i="5"/>
  <c r="S97" i="5"/>
  <c r="R97" i="5"/>
  <c r="Q97" i="5"/>
  <c r="P97" i="5"/>
  <c r="O97" i="5"/>
  <c r="N97" i="5"/>
  <c r="M97" i="5"/>
  <c r="L97" i="5"/>
  <c r="K97" i="5"/>
  <c r="J97" i="5"/>
  <c r="I97" i="5"/>
  <c r="H97" i="5"/>
  <c r="G97" i="5"/>
  <c r="F97" i="5"/>
  <c r="AJ96" i="5"/>
  <c r="AI96" i="5"/>
  <c r="AH96" i="5"/>
  <c r="AG96" i="5"/>
  <c r="AF96" i="5"/>
  <c r="AE96" i="5"/>
  <c r="AD96" i="5"/>
  <c r="AC96" i="5"/>
  <c r="AB96" i="5"/>
  <c r="AA96" i="5"/>
  <c r="Z96" i="5"/>
  <c r="Y96" i="5"/>
  <c r="X96" i="5"/>
  <c r="W96" i="5"/>
  <c r="V96" i="5"/>
  <c r="U96" i="5"/>
  <c r="T96" i="5"/>
  <c r="S96" i="5"/>
  <c r="R96" i="5"/>
  <c r="Q96" i="5"/>
  <c r="P96" i="5"/>
  <c r="O96" i="5"/>
  <c r="N96" i="5"/>
  <c r="M96" i="5"/>
  <c r="L96" i="5"/>
  <c r="K96" i="5"/>
  <c r="J96" i="5"/>
  <c r="I96" i="5"/>
  <c r="H96" i="5"/>
  <c r="G96" i="5"/>
  <c r="F96" i="5"/>
  <c r="AJ95" i="5"/>
  <c r="AI95" i="5"/>
  <c r="AH95" i="5"/>
  <c r="AG95" i="5"/>
  <c r="AF95" i="5"/>
  <c r="AE95" i="5"/>
  <c r="AD95" i="5"/>
  <c r="AC95" i="5"/>
  <c r="AB95" i="5"/>
  <c r="AA95" i="5"/>
  <c r="Z95" i="5"/>
  <c r="Y95" i="5"/>
  <c r="X95" i="5"/>
  <c r="W95" i="5"/>
  <c r="V95" i="5"/>
  <c r="U95" i="5"/>
  <c r="T95" i="5"/>
  <c r="S95" i="5"/>
  <c r="R95" i="5"/>
  <c r="Q95" i="5"/>
  <c r="P95" i="5"/>
  <c r="O95" i="5"/>
  <c r="N95" i="5"/>
  <c r="M95" i="5"/>
  <c r="L95" i="5"/>
  <c r="K95" i="5"/>
  <c r="J95" i="5"/>
  <c r="I95" i="5"/>
  <c r="H95" i="5"/>
  <c r="G95" i="5"/>
  <c r="F95" i="5"/>
  <c r="AJ94" i="5"/>
  <c r="AI94" i="5"/>
  <c r="AH94" i="5"/>
  <c r="AG94" i="5"/>
  <c r="AF94" i="5"/>
  <c r="AE94" i="5"/>
  <c r="AD94" i="5"/>
  <c r="AC94" i="5"/>
  <c r="AB94" i="5"/>
  <c r="AA94" i="5"/>
  <c r="Z94" i="5"/>
  <c r="Y94" i="5"/>
  <c r="X94" i="5"/>
  <c r="W94" i="5"/>
  <c r="V94" i="5"/>
  <c r="U94" i="5"/>
  <c r="T94" i="5"/>
  <c r="S94" i="5"/>
  <c r="R94" i="5"/>
  <c r="Q94" i="5"/>
  <c r="P94" i="5"/>
  <c r="O94" i="5"/>
  <c r="N94" i="5"/>
  <c r="M94" i="5"/>
  <c r="L94" i="5"/>
  <c r="K94" i="5"/>
  <c r="J94" i="5"/>
  <c r="I94" i="5"/>
  <c r="H94" i="5"/>
  <c r="G94" i="5"/>
  <c r="F94" i="5"/>
  <c r="AJ93" i="5"/>
  <c r="AI93" i="5"/>
  <c r="AH93" i="5"/>
  <c r="AG93" i="5"/>
  <c r="AF93" i="5"/>
  <c r="AE93" i="5"/>
  <c r="AD93" i="5"/>
  <c r="AC93" i="5"/>
  <c r="AB93" i="5"/>
  <c r="AA93" i="5"/>
  <c r="Z93" i="5"/>
  <c r="Y93" i="5"/>
  <c r="X93" i="5"/>
  <c r="W93" i="5"/>
  <c r="V93" i="5"/>
  <c r="U93" i="5"/>
  <c r="T93" i="5"/>
  <c r="S93" i="5"/>
  <c r="R93" i="5"/>
  <c r="Q93" i="5"/>
  <c r="P93" i="5"/>
  <c r="O93" i="5"/>
  <c r="N93" i="5"/>
  <c r="M93" i="5"/>
  <c r="L93" i="5"/>
  <c r="K93" i="5"/>
  <c r="J93" i="5"/>
  <c r="I93" i="5"/>
  <c r="H93" i="5"/>
  <c r="G93" i="5"/>
  <c r="F93" i="5"/>
  <c r="AJ92" i="5"/>
  <c r="AI92" i="5"/>
  <c r="AH92" i="5"/>
  <c r="AG92" i="5"/>
  <c r="AF92" i="5"/>
  <c r="AE92" i="5"/>
  <c r="AD92" i="5"/>
  <c r="AC92" i="5"/>
  <c r="AB92" i="5"/>
  <c r="AA92" i="5"/>
  <c r="Z92" i="5"/>
  <c r="Y92" i="5"/>
  <c r="X92" i="5"/>
  <c r="W92" i="5"/>
  <c r="V92" i="5"/>
  <c r="U92" i="5"/>
  <c r="T92" i="5"/>
  <c r="S92" i="5"/>
  <c r="R92" i="5"/>
  <c r="Q92" i="5"/>
  <c r="P92" i="5"/>
  <c r="O92" i="5"/>
  <c r="N92" i="5"/>
  <c r="M92" i="5"/>
  <c r="L92" i="5"/>
  <c r="K92" i="5"/>
  <c r="J92" i="5"/>
  <c r="I92" i="5"/>
  <c r="H92" i="5"/>
  <c r="G92" i="5"/>
  <c r="F92" i="5"/>
  <c r="AJ91" i="5"/>
  <c r="AI91" i="5"/>
  <c r="AH91" i="5"/>
  <c r="AG91" i="5"/>
  <c r="AF91" i="5"/>
  <c r="AE91" i="5"/>
  <c r="AD91" i="5"/>
  <c r="AC91" i="5"/>
  <c r="AB91" i="5"/>
  <c r="AA91" i="5"/>
  <c r="Z91" i="5"/>
  <c r="Y91" i="5"/>
  <c r="X91" i="5"/>
  <c r="W91" i="5"/>
  <c r="V91" i="5"/>
  <c r="U91" i="5"/>
  <c r="T91" i="5"/>
  <c r="S91" i="5"/>
  <c r="R91" i="5"/>
  <c r="Q91" i="5"/>
  <c r="P91" i="5"/>
  <c r="O91" i="5"/>
  <c r="N91" i="5"/>
  <c r="M91" i="5"/>
  <c r="L91" i="5"/>
  <c r="K91" i="5"/>
  <c r="J91" i="5"/>
  <c r="I91" i="5"/>
  <c r="H91" i="5"/>
  <c r="G91" i="5"/>
  <c r="F91" i="5"/>
  <c r="W53"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AM30" i="5"/>
  <c r="AL30" i="5"/>
  <c r="AM29" i="5"/>
  <c r="AL29" i="5"/>
  <c r="AM28" i="5"/>
  <c r="AL28" i="5"/>
  <c r="AM27" i="5"/>
  <c r="AL27" i="5"/>
  <c r="AM26" i="5"/>
  <c r="AL26" i="5"/>
  <c r="AM25" i="5"/>
  <c r="AL25" i="5"/>
  <c r="AM24" i="5"/>
  <c r="AL24" i="5"/>
  <c r="AM23" i="5"/>
  <c r="AL23" i="5"/>
  <c r="AM22" i="5"/>
  <c r="AL22" i="5"/>
  <c r="AM21" i="5"/>
  <c r="AL21" i="5"/>
  <c r="AM20" i="5"/>
  <c r="AL20" i="5"/>
  <c r="AM19" i="5"/>
  <c r="AL19" i="5"/>
  <c r="AM18" i="5"/>
  <c r="AL18" i="5"/>
  <c r="AM17" i="5"/>
  <c r="AL17" i="5"/>
  <c r="AM16" i="5"/>
  <c r="AL16" i="5"/>
  <c r="AM15" i="5"/>
  <c r="AL15" i="5"/>
  <c r="AM14" i="5"/>
  <c r="AL14" i="5"/>
  <c r="AM13" i="5"/>
  <c r="AL13" i="5"/>
  <c r="AM12" i="5"/>
  <c r="AL12" i="5"/>
  <c r="AM11" i="5"/>
  <c r="AL11" i="5"/>
  <c r="H7" i="5"/>
  <c r="G7" i="5"/>
  <c r="AJ106" i="3"/>
  <c r="AI106" i="3"/>
  <c r="AH106" i="3"/>
  <c r="AG106" i="3"/>
  <c r="AF106" i="3"/>
  <c r="AE106" i="3"/>
  <c r="AD106" i="3"/>
  <c r="AC106" i="3"/>
  <c r="AB106" i="3"/>
  <c r="AA106" i="3"/>
  <c r="Z106" i="3"/>
  <c r="Y106" i="3"/>
  <c r="X106" i="3"/>
  <c r="W106" i="3"/>
  <c r="V106" i="3"/>
  <c r="U106" i="3"/>
  <c r="T106" i="3"/>
  <c r="S106" i="3"/>
  <c r="R106" i="3"/>
  <c r="Q106" i="3"/>
  <c r="P106" i="3"/>
  <c r="O106" i="3"/>
  <c r="N106" i="3"/>
  <c r="M106" i="3"/>
  <c r="L106" i="3"/>
  <c r="K106" i="3"/>
  <c r="J106" i="3"/>
  <c r="I106" i="3"/>
  <c r="H106" i="3"/>
  <c r="G106" i="3"/>
  <c r="F106" i="3"/>
  <c r="AJ105" i="3"/>
  <c r="AI105" i="3"/>
  <c r="AH105" i="3"/>
  <c r="AG105" i="3"/>
  <c r="AF105" i="3"/>
  <c r="AE105" i="3"/>
  <c r="AD105" i="3"/>
  <c r="AC105" i="3"/>
  <c r="AB105" i="3"/>
  <c r="AA105" i="3"/>
  <c r="Z105" i="3"/>
  <c r="Y105" i="3"/>
  <c r="X105" i="3"/>
  <c r="W105" i="3"/>
  <c r="V105" i="3"/>
  <c r="U105" i="3"/>
  <c r="T105" i="3"/>
  <c r="S105" i="3"/>
  <c r="R105" i="3"/>
  <c r="Q105" i="3"/>
  <c r="P105" i="3"/>
  <c r="O105" i="3"/>
  <c r="N105" i="3"/>
  <c r="M105" i="3"/>
  <c r="L105" i="3"/>
  <c r="K105" i="3"/>
  <c r="J105" i="3"/>
  <c r="I105" i="3"/>
  <c r="H105" i="3"/>
  <c r="G105" i="3"/>
  <c r="F105" i="3"/>
  <c r="AJ104" i="3"/>
  <c r="AI104" i="3"/>
  <c r="AH104" i="3"/>
  <c r="AG104" i="3"/>
  <c r="AF104" i="3"/>
  <c r="AE104" i="3"/>
  <c r="AD104" i="3"/>
  <c r="AC104" i="3"/>
  <c r="AB104" i="3"/>
  <c r="AA104" i="3"/>
  <c r="Z104" i="3"/>
  <c r="Y104" i="3"/>
  <c r="X104" i="3"/>
  <c r="W104" i="3"/>
  <c r="V104" i="3"/>
  <c r="U104" i="3"/>
  <c r="T104" i="3"/>
  <c r="S104" i="3"/>
  <c r="R104" i="3"/>
  <c r="Q104" i="3"/>
  <c r="P104" i="3"/>
  <c r="O104" i="3"/>
  <c r="N104" i="3"/>
  <c r="M104" i="3"/>
  <c r="L104" i="3"/>
  <c r="K104" i="3"/>
  <c r="J104" i="3"/>
  <c r="I104" i="3"/>
  <c r="H104" i="3"/>
  <c r="G104" i="3"/>
  <c r="F104" i="3"/>
  <c r="AJ103" i="3"/>
  <c r="AI103" i="3"/>
  <c r="AH103" i="3"/>
  <c r="AG103" i="3"/>
  <c r="AF103" i="3"/>
  <c r="AE103" i="3"/>
  <c r="AD103" i="3"/>
  <c r="AC103" i="3"/>
  <c r="AB103" i="3"/>
  <c r="AA103" i="3"/>
  <c r="Z103" i="3"/>
  <c r="Y103" i="3"/>
  <c r="X103" i="3"/>
  <c r="W103" i="3"/>
  <c r="V103" i="3"/>
  <c r="U103" i="3"/>
  <c r="T103" i="3"/>
  <c r="S103" i="3"/>
  <c r="R103" i="3"/>
  <c r="Q103" i="3"/>
  <c r="P103" i="3"/>
  <c r="O103" i="3"/>
  <c r="N103" i="3"/>
  <c r="M103" i="3"/>
  <c r="L103" i="3"/>
  <c r="K103" i="3"/>
  <c r="J103" i="3"/>
  <c r="I103" i="3"/>
  <c r="H103" i="3"/>
  <c r="G103" i="3"/>
  <c r="F103" i="3"/>
  <c r="AJ102" i="3"/>
  <c r="AI102" i="3"/>
  <c r="AH102" i="3"/>
  <c r="AG102" i="3"/>
  <c r="AF102" i="3"/>
  <c r="AE102" i="3"/>
  <c r="AD102" i="3"/>
  <c r="AC102" i="3"/>
  <c r="AB102" i="3"/>
  <c r="AA102" i="3"/>
  <c r="Z102" i="3"/>
  <c r="Y102" i="3"/>
  <c r="X102" i="3"/>
  <c r="W102" i="3"/>
  <c r="V102" i="3"/>
  <c r="U102" i="3"/>
  <c r="T102" i="3"/>
  <c r="S102" i="3"/>
  <c r="R102" i="3"/>
  <c r="Q102" i="3"/>
  <c r="P102" i="3"/>
  <c r="O102" i="3"/>
  <c r="N102" i="3"/>
  <c r="M102" i="3"/>
  <c r="L102" i="3"/>
  <c r="K102" i="3"/>
  <c r="J102" i="3"/>
  <c r="I102" i="3"/>
  <c r="H102" i="3"/>
  <c r="G102" i="3"/>
  <c r="F102" i="3"/>
  <c r="AJ101" i="3"/>
  <c r="AI101" i="3"/>
  <c r="AH101" i="3"/>
  <c r="AG101" i="3"/>
  <c r="AF101" i="3"/>
  <c r="AE101" i="3"/>
  <c r="AD101" i="3"/>
  <c r="AC101" i="3"/>
  <c r="AB101" i="3"/>
  <c r="AA101" i="3"/>
  <c r="Z101" i="3"/>
  <c r="Y101" i="3"/>
  <c r="X101" i="3"/>
  <c r="W101" i="3"/>
  <c r="V101" i="3"/>
  <c r="U101" i="3"/>
  <c r="T101" i="3"/>
  <c r="S101" i="3"/>
  <c r="R101" i="3"/>
  <c r="Q101" i="3"/>
  <c r="P101" i="3"/>
  <c r="O101" i="3"/>
  <c r="N101" i="3"/>
  <c r="M101" i="3"/>
  <c r="L101" i="3"/>
  <c r="K101" i="3"/>
  <c r="J101" i="3"/>
  <c r="I101" i="3"/>
  <c r="H101" i="3"/>
  <c r="G101" i="3"/>
  <c r="F101" i="3"/>
  <c r="AJ100" i="3"/>
  <c r="AI100" i="3"/>
  <c r="AH100" i="3"/>
  <c r="AG100" i="3"/>
  <c r="AF100" i="3"/>
  <c r="AE100" i="3"/>
  <c r="AD100" i="3"/>
  <c r="AC100" i="3"/>
  <c r="AB100" i="3"/>
  <c r="AA100" i="3"/>
  <c r="Z100" i="3"/>
  <c r="Y100" i="3"/>
  <c r="X100" i="3"/>
  <c r="W100" i="3"/>
  <c r="V100" i="3"/>
  <c r="U100" i="3"/>
  <c r="T100" i="3"/>
  <c r="S100" i="3"/>
  <c r="R100" i="3"/>
  <c r="Q100" i="3"/>
  <c r="P100" i="3"/>
  <c r="O100" i="3"/>
  <c r="N100" i="3"/>
  <c r="M100" i="3"/>
  <c r="L100" i="3"/>
  <c r="K100" i="3"/>
  <c r="J100" i="3"/>
  <c r="I100" i="3"/>
  <c r="H100" i="3"/>
  <c r="G100" i="3"/>
  <c r="F100" i="3"/>
  <c r="AJ99" i="3"/>
  <c r="AI99" i="3"/>
  <c r="AH99" i="3"/>
  <c r="AG99" i="3"/>
  <c r="AF99" i="3"/>
  <c r="AE99" i="3"/>
  <c r="AD99" i="3"/>
  <c r="AC99" i="3"/>
  <c r="AB99" i="3"/>
  <c r="AA99" i="3"/>
  <c r="Z99" i="3"/>
  <c r="Y99" i="3"/>
  <c r="X99" i="3"/>
  <c r="W99" i="3"/>
  <c r="V99" i="3"/>
  <c r="U99" i="3"/>
  <c r="T99" i="3"/>
  <c r="S99" i="3"/>
  <c r="R99" i="3"/>
  <c r="Q99" i="3"/>
  <c r="P99" i="3"/>
  <c r="O99" i="3"/>
  <c r="N99" i="3"/>
  <c r="M99" i="3"/>
  <c r="L99" i="3"/>
  <c r="K99" i="3"/>
  <c r="J99" i="3"/>
  <c r="I99" i="3"/>
  <c r="H99" i="3"/>
  <c r="G99" i="3"/>
  <c r="F99" i="3"/>
  <c r="AJ98" i="3"/>
  <c r="AI98" i="3"/>
  <c r="AH98" i="3"/>
  <c r="AG98" i="3"/>
  <c r="AF98" i="3"/>
  <c r="AE98" i="3"/>
  <c r="AD98" i="3"/>
  <c r="AC98" i="3"/>
  <c r="AB98" i="3"/>
  <c r="AA98" i="3"/>
  <c r="Z98" i="3"/>
  <c r="Y98" i="3"/>
  <c r="X98" i="3"/>
  <c r="W98" i="3"/>
  <c r="V98" i="3"/>
  <c r="U98" i="3"/>
  <c r="T98" i="3"/>
  <c r="S98" i="3"/>
  <c r="R98" i="3"/>
  <c r="Q98" i="3"/>
  <c r="P98" i="3"/>
  <c r="O98" i="3"/>
  <c r="N98" i="3"/>
  <c r="M98" i="3"/>
  <c r="L98" i="3"/>
  <c r="K98" i="3"/>
  <c r="J98" i="3"/>
  <c r="I98" i="3"/>
  <c r="H98" i="3"/>
  <c r="G98" i="3"/>
  <c r="F98" i="3"/>
  <c r="AJ97" i="3"/>
  <c r="AI97" i="3"/>
  <c r="AH97" i="3"/>
  <c r="AG97" i="3"/>
  <c r="AF97" i="3"/>
  <c r="AE97" i="3"/>
  <c r="AD97" i="3"/>
  <c r="AC97" i="3"/>
  <c r="AB97" i="3"/>
  <c r="AA97" i="3"/>
  <c r="Z97" i="3"/>
  <c r="Y97" i="3"/>
  <c r="X97" i="3"/>
  <c r="W97" i="3"/>
  <c r="V97" i="3"/>
  <c r="U97" i="3"/>
  <c r="T97" i="3"/>
  <c r="S97" i="3"/>
  <c r="R97" i="3"/>
  <c r="Q97" i="3"/>
  <c r="P97" i="3"/>
  <c r="O97" i="3"/>
  <c r="N97" i="3"/>
  <c r="M97" i="3"/>
  <c r="L97" i="3"/>
  <c r="K97" i="3"/>
  <c r="J97" i="3"/>
  <c r="I97" i="3"/>
  <c r="H97" i="3"/>
  <c r="G97" i="3"/>
  <c r="F97" i="3"/>
  <c r="AJ96" i="3"/>
  <c r="AI96" i="3"/>
  <c r="AH96" i="3"/>
  <c r="AG96" i="3"/>
  <c r="AF96" i="3"/>
  <c r="AE96" i="3"/>
  <c r="AD96" i="3"/>
  <c r="AC96" i="3"/>
  <c r="AB96" i="3"/>
  <c r="AA96" i="3"/>
  <c r="Z96" i="3"/>
  <c r="Y96" i="3"/>
  <c r="X96" i="3"/>
  <c r="W96" i="3"/>
  <c r="V96" i="3"/>
  <c r="U96" i="3"/>
  <c r="T96" i="3"/>
  <c r="S96" i="3"/>
  <c r="R96" i="3"/>
  <c r="Q96" i="3"/>
  <c r="P96" i="3"/>
  <c r="O96" i="3"/>
  <c r="N96" i="3"/>
  <c r="M96" i="3"/>
  <c r="L96" i="3"/>
  <c r="K96" i="3"/>
  <c r="J96" i="3"/>
  <c r="I96" i="3"/>
  <c r="H96" i="3"/>
  <c r="G96" i="3"/>
  <c r="F96" i="3"/>
  <c r="AJ95" i="3"/>
  <c r="AI95" i="3"/>
  <c r="AH95" i="3"/>
  <c r="AG95" i="3"/>
  <c r="AF95" i="3"/>
  <c r="AE95" i="3"/>
  <c r="AD95" i="3"/>
  <c r="AC95" i="3"/>
  <c r="AB95" i="3"/>
  <c r="AA95" i="3"/>
  <c r="Z95" i="3"/>
  <c r="Y95" i="3"/>
  <c r="X95" i="3"/>
  <c r="W95" i="3"/>
  <c r="V95" i="3"/>
  <c r="U95" i="3"/>
  <c r="T95" i="3"/>
  <c r="S95" i="3"/>
  <c r="R95" i="3"/>
  <c r="Q95" i="3"/>
  <c r="P95" i="3"/>
  <c r="O95" i="3"/>
  <c r="N95" i="3"/>
  <c r="M95" i="3"/>
  <c r="L95" i="3"/>
  <c r="K95" i="3"/>
  <c r="J95" i="3"/>
  <c r="I95" i="3"/>
  <c r="H95" i="3"/>
  <c r="G95" i="3"/>
  <c r="F95" i="3"/>
  <c r="AJ94" i="3"/>
  <c r="AI94" i="3"/>
  <c r="AH94" i="3"/>
  <c r="AG94" i="3"/>
  <c r="AF94" i="3"/>
  <c r="AE94" i="3"/>
  <c r="AD94" i="3"/>
  <c r="AC94" i="3"/>
  <c r="AB94" i="3"/>
  <c r="AA94" i="3"/>
  <c r="Z94" i="3"/>
  <c r="Y94" i="3"/>
  <c r="X94" i="3"/>
  <c r="W94" i="3"/>
  <c r="V94" i="3"/>
  <c r="U94" i="3"/>
  <c r="T94" i="3"/>
  <c r="S94" i="3"/>
  <c r="R94" i="3"/>
  <c r="Q94" i="3"/>
  <c r="P94" i="3"/>
  <c r="O94" i="3"/>
  <c r="N94" i="3"/>
  <c r="M94" i="3"/>
  <c r="L94" i="3"/>
  <c r="K94" i="3"/>
  <c r="J94" i="3"/>
  <c r="I94" i="3"/>
  <c r="H94" i="3"/>
  <c r="G94" i="3"/>
  <c r="F94" i="3"/>
  <c r="AJ93" i="3"/>
  <c r="AI93" i="3"/>
  <c r="AH93" i="3"/>
  <c r="AG93" i="3"/>
  <c r="AF93" i="3"/>
  <c r="AE93" i="3"/>
  <c r="AD93" i="3"/>
  <c r="AC93" i="3"/>
  <c r="AB93" i="3"/>
  <c r="AA93" i="3"/>
  <c r="Z93" i="3"/>
  <c r="Y93" i="3"/>
  <c r="X93" i="3"/>
  <c r="W93" i="3"/>
  <c r="V93" i="3"/>
  <c r="U93" i="3"/>
  <c r="T93" i="3"/>
  <c r="S93" i="3"/>
  <c r="R93" i="3"/>
  <c r="Q93" i="3"/>
  <c r="P93" i="3"/>
  <c r="O93" i="3"/>
  <c r="N93" i="3"/>
  <c r="M93" i="3"/>
  <c r="L93" i="3"/>
  <c r="K93" i="3"/>
  <c r="J93" i="3"/>
  <c r="I93" i="3"/>
  <c r="H93" i="3"/>
  <c r="G93" i="3"/>
  <c r="F93" i="3"/>
  <c r="AJ92" i="3"/>
  <c r="AI92" i="3"/>
  <c r="AH92" i="3"/>
  <c r="AG92" i="3"/>
  <c r="AF92" i="3"/>
  <c r="AE92" i="3"/>
  <c r="AD92" i="3"/>
  <c r="AC92" i="3"/>
  <c r="AB92" i="3"/>
  <c r="AA92" i="3"/>
  <c r="Z92" i="3"/>
  <c r="Y92" i="3"/>
  <c r="X92" i="3"/>
  <c r="W92" i="3"/>
  <c r="V92" i="3"/>
  <c r="U92" i="3"/>
  <c r="T92" i="3"/>
  <c r="S92" i="3"/>
  <c r="R92" i="3"/>
  <c r="Q92" i="3"/>
  <c r="P92" i="3"/>
  <c r="O92" i="3"/>
  <c r="N92" i="3"/>
  <c r="M92" i="3"/>
  <c r="L92" i="3"/>
  <c r="K92" i="3"/>
  <c r="J92" i="3"/>
  <c r="I92" i="3"/>
  <c r="H92" i="3"/>
  <c r="G92" i="3"/>
  <c r="F92" i="3"/>
  <c r="AJ91" i="3"/>
  <c r="AI91" i="3"/>
  <c r="AH91" i="3"/>
  <c r="AG91" i="3"/>
  <c r="AF91" i="3"/>
  <c r="AE91" i="3"/>
  <c r="AD91" i="3"/>
  <c r="AC91" i="3"/>
  <c r="AB91" i="3"/>
  <c r="AA91" i="3"/>
  <c r="Z91" i="3"/>
  <c r="Y91" i="3"/>
  <c r="X91" i="3"/>
  <c r="W91" i="3"/>
  <c r="V91" i="3"/>
  <c r="U91" i="3"/>
  <c r="T91" i="3"/>
  <c r="S91" i="3"/>
  <c r="R91" i="3"/>
  <c r="Q91" i="3"/>
  <c r="P91" i="3"/>
  <c r="O91" i="3"/>
  <c r="N91" i="3"/>
  <c r="M91" i="3"/>
  <c r="L91" i="3"/>
  <c r="K91" i="3"/>
  <c r="J91" i="3"/>
  <c r="I91" i="3"/>
  <c r="H91" i="3"/>
  <c r="G91" i="3"/>
  <c r="F91" i="3"/>
  <c r="W53"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AK31" i="3"/>
  <c r="AJ31" i="3"/>
  <c r="AI31"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AM30" i="3"/>
  <c r="AO30" i="3" s="1"/>
  <c r="CD30" i="3" s="1"/>
  <c r="AL30" i="3"/>
  <c r="AN30" i="3" s="1"/>
  <c r="CC30" i="3" s="1"/>
  <c r="AM29" i="3"/>
  <c r="AO29" i="3" s="1"/>
  <c r="CD29" i="3" s="1"/>
  <c r="AL29" i="3"/>
  <c r="AN29" i="3" s="1"/>
  <c r="CC29" i="3" s="1"/>
  <c r="AM28" i="3"/>
  <c r="AO28" i="3" s="1"/>
  <c r="CD28" i="3" s="1"/>
  <c r="AL28" i="3"/>
  <c r="AN28" i="3" s="1"/>
  <c r="CC28" i="3" s="1"/>
  <c r="AM27" i="3"/>
  <c r="AO27" i="3" s="1"/>
  <c r="CD27" i="3" s="1"/>
  <c r="AL27" i="3"/>
  <c r="AN27" i="3" s="1"/>
  <c r="CC27" i="3" s="1"/>
  <c r="AM26" i="3"/>
  <c r="AO26" i="3" s="1"/>
  <c r="CD26" i="3" s="1"/>
  <c r="AL26" i="3"/>
  <c r="AN26" i="3" s="1"/>
  <c r="CC26" i="3" s="1"/>
  <c r="AM25" i="3"/>
  <c r="AO25" i="3" s="1"/>
  <c r="CD25" i="3" s="1"/>
  <c r="AL25" i="3"/>
  <c r="AN25" i="3" s="1"/>
  <c r="CC25" i="3" s="1"/>
  <c r="AM24" i="3"/>
  <c r="AO24" i="3" s="1"/>
  <c r="CD24" i="3" s="1"/>
  <c r="AL24" i="3"/>
  <c r="AN24" i="3" s="1"/>
  <c r="CC24" i="3" s="1"/>
  <c r="AM23" i="3"/>
  <c r="AO23" i="3" s="1"/>
  <c r="CD23" i="3" s="1"/>
  <c r="AL23" i="3"/>
  <c r="AN23" i="3" s="1"/>
  <c r="CC23" i="3" s="1"/>
  <c r="AM22" i="3"/>
  <c r="AO22" i="3" s="1"/>
  <c r="CD22" i="3" s="1"/>
  <c r="AL22" i="3"/>
  <c r="AN22" i="3" s="1"/>
  <c r="CC22" i="3" s="1"/>
  <c r="AM21" i="3"/>
  <c r="AO21" i="3" s="1"/>
  <c r="CD21" i="3" s="1"/>
  <c r="AL21" i="3"/>
  <c r="AN21" i="3" s="1"/>
  <c r="CC21" i="3" s="1"/>
  <c r="AM20" i="3"/>
  <c r="AO20" i="3" s="1"/>
  <c r="CD20" i="3" s="1"/>
  <c r="AL20" i="3"/>
  <c r="AN20" i="3" s="1"/>
  <c r="CC20" i="3" s="1"/>
  <c r="AM19" i="3"/>
  <c r="AO19" i="3" s="1"/>
  <c r="CD19" i="3" s="1"/>
  <c r="AL19" i="3"/>
  <c r="AN19" i="3" s="1"/>
  <c r="CC19" i="3" s="1"/>
  <c r="AM18" i="3"/>
  <c r="AO18" i="3" s="1"/>
  <c r="CD18" i="3" s="1"/>
  <c r="AL18" i="3"/>
  <c r="AN18" i="3" s="1"/>
  <c r="CC18" i="3" s="1"/>
  <c r="AM17" i="3"/>
  <c r="AO17" i="3" s="1"/>
  <c r="CD17" i="3" s="1"/>
  <c r="AL17" i="3"/>
  <c r="AN17" i="3" s="1"/>
  <c r="CC17" i="3" s="1"/>
  <c r="AM16" i="3"/>
  <c r="AO16" i="3" s="1"/>
  <c r="CD16" i="3" s="1"/>
  <c r="AL16" i="3"/>
  <c r="AN16" i="3" s="1"/>
  <c r="CC16" i="3" s="1"/>
  <c r="AM15" i="3"/>
  <c r="AO15" i="3" s="1"/>
  <c r="CD15" i="3" s="1"/>
  <c r="AL15" i="3"/>
  <c r="AN15" i="3" s="1"/>
  <c r="CC15" i="3" s="1"/>
  <c r="AM14" i="3"/>
  <c r="AO14" i="3" s="1"/>
  <c r="CD14" i="3" s="1"/>
  <c r="AL14" i="3"/>
  <c r="AN14" i="3" s="1"/>
  <c r="CC14" i="3" s="1"/>
  <c r="AM13" i="3"/>
  <c r="AO13" i="3" s="1"/>
  <c r="CD13" i="3" s="1"/>
  <c r="AL13" i="3"/>
  <c r="AN13" i="3" s="1"/>
  <c r="CC13" i="3" s="1"/>
  <c r="AM12" i="3"/>
  <c r="AO12" i="3" s="1"/>
  <c r="CD12" i="3" s="1"/>
  <c r="AL12" i="3"/>
  <c r="AN12" i="3" s="1"/>
  <c r="CC12" i="3" s="1"/>
  <c r="AM11" i="3"/>
  <c r="AO11" i="3" s="1"/>
  <c r="CD11" i="3" s="1"/>
  <c r="AL11" i="3"/>
  <c r="AN11" i="3" s="1"/>
  <c r="CC11" i="3" s="1"/>
  <c r="H7" i="3"/>
  <c r="G4" i="7" l="1"/>
  <c r="K36" i="5"/>
  <c r="H3" i="7"/>
  <c r="L36" i="3"/>
  <c r="AW57" i="3"/>
  <c r="AW60" i="3"/>
  <c r="R22" i="15"/>
  <c r="H29" i="16"/>
  <c r="R29" i="16" s="1"/>
  <c r="R20" i="16"/>
  <c r="T20" i="16" s="1"/>
  <c r="H19" i="15"/>
  <c r="R19" i="16"/>
  <c r="AK99" i="5"/>
  <c r="O54" i="5" s="1"/>
  <c r="Y32" i="5"/>
  <c r="AG32" i="5"/>
  <c r="U32" i="5"/>
  <c r="AC32" i="5"/>
  <c r="AK91" i="5"/>
  <c r="G54" i="5" s="1"/>
  <c r="V32" i="5"/>
  <c r="AD32" i="5"/>
  <c r="AK97" i="5"/>
  <c r="M54" i="5" s="1"/>
  <c r="AK105" i="5"/>
  <c r="U54" i="5" s="1"/>
  <c r="AK96" i="5"/>
  <c r="L54" i="5" s="1"/>
  <c r="AK104" i="5"/>
  <c r="T54" i="5" s="1"/>
  <c r="AK106" i="5"/>
  <c r="V54" i="5" s="1"/>
  <c r="AK95" i="5"/>
  <c r="K54" i="5" s="1"/>
  <c r="AK103" i="5"/>
  <c r="S54" i="5" s="1"/>
  <c r="AK98" i="5"/>
  <c r="N54" i="5" s="1"/>
  <c r="AK94" i="5"/>
  <c r="J54" i="5" s="1"/>
  <c r="AK102" i="5"/>
  <c r="R54" i="5" s="1"/>
  <c r="AK93" i="5"/>
  <c r="I54" i="5" s="1"/>
  <c r="AK101" i="5"/>
  <c r="Q54" i="5" s="1"/>
  <c r="AK92" i="5"/>
  <c r="H54" i="5" s="1"/>
  <c r="AK100" i="5"/>
  <c r="P54" i="5" s="1"/>
  <c r="Q32" i="5"/>
  <c r="D7" i="7"/>
  <c r="M32" i="5"/>
  <c r="F5" i="7"/>
  <c r="K36" i="19" s="1"/>
  <c r="K7" i="19" s="1"/>
  <c r="J7" i="3"/>
  <c r="E6" i="7"/>
  <c r="I7" i="5"/>
  <c r="CE11" i="5"/>
  <c r="AN11" i="5" s="1"/>
  <c r="CC11" i="5" s="1"/>
  <c r="CE13" i="5"/>
  <c r="AN13" i="5" s="1"/>
  <c r="CC13" i="5" s="1"/>
  <c r="B9" i="7"/>
  <c r="C8" i="7"/>
  <c r="CE21" i="5"/>
  <c r="AN21" i="5" s="1"/>
  <c r="CC21" i="5" s="1"/>
  <c r="CE29" i="5"/>
  <c r="AN29" i="5" s="1"/>
  <c r="CC29" i="5" s="1"/>
  <c r="I32" i="5"/>
  <c r="CE12" i="5"/>
  <c r="AN12" i="5" s="1"/>
  <c r="CC12" i="5" s="1"/>
  <c r="CE16" i="5"/>
  <c r="AN16" i="5" s="1"/>
  <c r="CC16" i="5" s="1"/>
  <c r="CE20" i="5"/>
  <c r="AN20" i="5" s="1"/>
  <c r="CC20" i="5" s="1"/>
  <c r="CE24" i="5"/>
  <c r="AN24" i="5" s="1"/>
  <c r="CC24" i="5" s="1"/>
  <c r="CF15" i="5"/>
  <c r="AO15" i="5" s="1"/>
  <c r="CD15" i="5" s="1"/>
  <c r="CF19" i="5"/>
  <c r="AO19" i="5" s="1"/>
  <c r="CD19" i="5" s="1"/>
  <c r="CF23" i="5"/>
  <c r="AO23" i="5" s="1"/>
  <c r="CD23" i="5" s="1"/>
  <c r="CF27" i="5"/>
  <c r="AO27" i="5" s="1"/>
  <c r="CD27" i="5" s="1"/>
  <c r="CF11" i="5"/>
  <c r="AO11" i="5" s="1"/>
  <c r="CD11" i="5" s="1"/>
  <c r="CE28" i="5"/>
  <c r="AN28" i="5" s="1"/>
  <c r="CC28" i="5" s="1"/>
  <c r="J32" i="5"/>
  <c r="N32" i="5"/>
  <c r="R32" i="5"/>
  <c r="Z32" i="5"/>
  <c r="AH32" i="5"/>
  <c r="CE14" i="5"/>
  <c r="AN14" i="5" s="1"/>
  <c r="CC14" i="5" s="1"/>
  <c r="CE18" i="5"/>
  <c r="AN18" i="5" s="1"/>
  <c r="CC18" i="5" s="1"/>
  <c r="CF22" i="5"/>
  <c r="AO22" i="5" s="1"/>
  <c r="CD22" i="5" s="1"/>
  <c r="CF26" i="5"/>
  <c r="AO26" i="5" s="1"/>
  <c r="CD26" i="5" s="1"/>
  <c r="CE30" i="5"/>
  <c r="AN30" i="5" s="1"/>
  <c r="CC30" i="5" s="1"/>
  <c r="CF12" i="5"/>
  <c r="AO12" i="5" s="1"/>
  <c r="CD12" i="5" s="1"/>
  <c r="CF16" i="5"/>
  <c r="AO16" i="5" s="1"/>
  <c r="CD16" i="5" s="1"/>
  <c r="CF20" i="5"/>
  <c r="AO20" i="5" s="1"/>
  <c r="CD20" i="5" s="1"/>
  <c r="CF28" i="5"/>
  <c r="AO28" i="5" s="1"/>
  <c r="CD28" i="5" s="1"/>
  <c r="CF24" i="5"/>
  <c r="AO24" i="5" s="1"/>
  <c r="CD24" i="5" s="1"/>
  <c r="CF13" i="5"/>
  <c r="AO13" i="5" s="1"/>
  <c r="CD13" i="5" s="1"/>
  <c r="CF17" i="5"/>
  <c r="AO17" i="5" s="1"/>
  <c r="CD17" i="5" s="1"/>
  <c r="CF21" i="5"/>
  <c r="AO21" i="5" s="1"/>
  <c r="CD21" i="5" s="1"/>
  <c r="CF25" i="5"/>
  <c r="AO25" i="5" s="1"/>
  <c r="CD25" i="5" s="1"/>
  <c r="CF29" i="5"/>
  <c r="AO29" i="5" s="1"/>
  <c r="CD29" i="5" s="1"/>
  <c r="K32" i="3"/>
  <c r="S32" i="3"/>
  <c r="AA32" i="3"/>
  <c r="AE32" i="3"/>
  <c r="AK93" i="3"/>
  <c r="I54" i="3" s="1"/>
  <c r="I55" i="3" s="1"/>
  <c r="AK97" i="3"/>
  <c r="M54" i="3" s="1"/>
  <c r="M55" i="3" s="1"/>
  <c r="H32" i="3"/>
  <c r="L32" i="3"/>
  <c r="P32" i="3"/>
  <c r="T32" i="3"/>
  <c r="X32" i="3"/>
  <c r="AB32" i="3"/>
  <c r="AF32" i="3"/>
  <c r="AJ32" i="3"/>
  <c r="H32" i="5"/>
  <c r="L32" i="5"/>
  <c r="P32" i="5"/>
  <c r="T32" i="5"/>
  <c r="X32" i="5"/>
  <c r="AB32" i="5"/>
  <c r="AF32" i="5"/>
  <c r="AJ32" i="5"/>
  <c r="CE22" i="5"/>
  <c r="AN22" i="5" s="1"/>
  <c r="CC22" i="5" s="1"/>
  <c r="CF18" i="5"/>
  <c r="AO18" i="5" s="1"/>
  <c r="CD18" i="5" s="1"/>
  <c r="CE26" i="5"/>
  <c r="AN26" i="5" s="1"/>
  <c r="CC26" i="5" s="1"/>
  <c r="CF14" i="5"/>
  <c r="AO14" i="5" s="1"/>
  <c r="CD14" i="5" s="1"/>
  <c r="CF30" i="5"/>
  <c r="AO30" i="5" s="1"/>
  <c r="CD30" i="5" s="1"/>
  <c r="AK101" i="3"/>
  <c r="Q54" i="3" s="1"/>
  <c r="Q55" i="3" s="1"/>
  <c r="G32" i="5"/>
  <c r="K32" i="5"/>
  <c r="O32" i="5"/>
  <c r="S32" i="5"/>
  <c r="W32" i="5"/>
  <c r="AA32" i="5"/>
  <c r="AE32" i="5"/>
  <c r="AI32" i="5"/>
  <c r="CE23" i="5"/>
  <c r="AN23" i="5" s="1"/>
  <c r="CC23" i="5" s="1"/>
  <c r="CE15" i="5"/>
  <c r="AN15" i="5" s="1"/>
  <c r="CC15" i="5" s="1"/>
  <c r="CE19" i="5"/>
  <c r="AN19" i="5" s="1"/>
  <c r="CC19" i="5" s="1"/>
  <c r="CE27" i="5"/>
  <c r="AN27" i="5" s="1"/>
  <c r="CC27" i="5" s="1"/>
  <c r="CE17" i="5"/>
  <c r="AN17" i="5" s="1"/>
  <c r="CC17" i="5" s="1"/>
  <c r="CE25" i="5"/>
  <c r="AN25" i="5" s="1"/>
  <c r="CC25" i="5" s="1"/>
  <c r="G32" i="3"/>
  <c r="O32" i="3"/>
  <c r="W32" i="3"/>
  <c r="AI32" i="3"/>
  <c r="Q32" i="3"/>
  <c r="AC32" i="3"/>
  <c r="AK105" i="3"/>
  <c r="U54" i="3" s="1"/>
  <c r="U55" i="3" s="1"/>
  <c r="J32" i="3"/>
  <c r="N32" i="3"/>
  <c r="R32" i="3"/>
  <c r="V32" i="3"/>
  <c r="Z32" i="3"/>
  <c r="AD32" i="3"/>
  <c r="AH32" i="3"/>
  <c r="AK92" i="3"/>
  <c r="H54" i="3" s="1"/>
  <c r="H55" i="3" s="1"/>
  <c r="AK96" i="3"/>
  <c r="L54" i="3" s="1"/>
  <c r="L55" i="3" s="1"/>
  <c r="AK100" i="3"/>
  <c r="P54" i="3" s="1"/>
  <c r="P55" i="3" s="1"/>
  <c r="AK104" i="3"/>
  <c r="T54" i="3" s="1"/>
  <c r="T55" i="3" s="1"/>
  <c r="M32" i="3"/>
  <c r="Y32" i="3"/>
  <c r="AK32" i="3"/>
  <c r="AK91" i="3"/>
  <c r="G54" i="3" s="1"/>
  <c r="G55" i="3" s="1"/>
  <c r="AK95" i="3"/>
  <c r="K54" i="3" s="1"/>
  <c r="K55" i="3" s="1"/>
  <c r="AK99" i="3"/>
  <c r="O54" i="3" s="1"/>
  <c r="O55" i="3" s="1"/>
  <c r="AK103" i="3"/>
  <c r="S54" i="3" s="1"/>
  <c r="S55" i="3" s="1"/>
  <c r="I32" i="3"/>
  <c r="U32" i="3"/>
  <c r="AG32" i="3"/>
  <c r="AK94" i="3"/>
  <c r="J54" i="3" s="1"/>
  <c r="J55" i="3" s="1"/>
  <c r="AK98" i="3"/>
  <c r="N54" i="3" s="1"/>
  <c r="N55" i="3" s="1"/>
  <c r="AK102" i="3"/>
  <c r="R54" i="3" s="1"/>
  <c r="R55" i="3" s="1"/>
  <c r="AK106" i="3"/>
  <c r="V54" i="3" s="1"/>
  <c r="V55" i="3" s="1"/>
  <c r="I3" i="7" l="1"/>
  <c r="M36" i="3"/>
  <c r="H4" i="7"/>
  <c r="L36" i="5"/>
  <c r="T19" i="16"/>
  <c r="T22" i="15"/>
  <c r="CE30" i="19"/>
  <c r="AN30" i="19" s="1"/>
  <c r="CC30" i="19" s="1"/>
  <c r="CE26" i="19"/>
  <c r="AN26" i="19" s="1"/>
  <c r="CC26" i="19" s="1"/>
  <c r="CE22" i="19"/>
  <c r="AN22" i="19" s="1"/>
  <c r="CC22" i="19" s="1"/>
  <c r="CE18" i="19"/>
  <c r="AN18" i="19" s="1"/>
  <c r="CC18" i="19" s="1"/>
  <c r="CE14" i="19"/>
  <c r="AN14" i="19" s="1"/>
  <c r="CC14" i="19" s="1"/>
  <c r="CE19" i="19"/>
  <c r="AN19" i="19" s="1"/>
  <c r="CC19" i="19" s="1"/>
  <c r="CE23" i="19"/>
  <c r="AN23" i="19" s="1"/>
  <c r="CC23" i="19" s="1"/>
  <c r="CE29" i="19"/>
  <c r="AN29" i="19" s="1"/>
  <c r="CC29" i="19" s="1"/>
  <c r="CE25" i="19"/>
  <c r="AN25" i="19" s="1"/>
  <c r="CC25" i="19" s="1"/>
  <c r="CE21" i="19"/>
  <c r="AN21" i="19" s="1"/>
  <c r="CC21" i="19" s="1"/>
  <c r="CE17" i="19"/>
  <c r="AN17" i="19" s="1"/>
  <c r="CC17" i="19" s="1"/>
  <c r="CE13" i="19"/>
  <c r="AN13" i="19" s="1"/>
  <c r="CC13" i="19" s="1"/>
  <c r="CE15" i="19"/>
  <c r="AN15" i="19" s="1"/>
  <c r="CC15" i="19" s="1"/>
  <c r="CE28" i="19"/>
  <c r="AN28" i="19" s="1"/>
  <c r="CC28" i="19" s="1"/>
  <c r="CE24" i="19"/>
  <c r="AN24" i="19" s="1"/>
  <c r="CC24" i="19" s="1"/>
  <c r="CE20" i="19"/>
  <c r="AN20" i="19" s="1"/>
  <c r="CC20" i="19" s="1"/>
  <c r="CE16" i="19"/>
  <c r="AN16" i="19" s="1"/>
  <c r="CC16" i="19" s="1"/>
  <c r="CE12" i="19"/>
  <c r="AN12" i="19" s="1"/>
  <c r="CC12" i="19" s="1"/>
  <c r="CE27" i="19"/>
  <c r="AN27" i="19" s="1"/>
  <c r="CC27" i="19" s="1"/>
  <c r="CE11" i="19"/>
  <c r="AN11" i="19" s="1"/>
  <c r="CC11" i="19" s="1"/>
  <c r="CF30" i="19"/>
  <c r="AO30" i="19" s="1"/>
  <c r="CD30" i="19" s="1"/>
  <c r="CF26" i="19"/>
  <c r="AO26" i="19" s="1"/>
  <c r="CD26" i="19" s="1"/>
  <c r="CF22" i="19"/>
  <c r="AO22" i="19" s="1"/>
  <c r="CD22" i="19" s="1"/>
  <c r="CF18" i="19"/>
  <c r="AO18" i="19" s="1"/>
  <c r="CD18" i="19" s="1"/>
  <c r="CF14" i="19"/>
  <c r="AO14" i="19" s="1"/>
  <c r="CD14" i="19" s="1"/>
  <c r="CF29" i="19"/>
  <c r="AO29" i="19" s="1"/>
  <c r="CD29" i="19" s="1"/>
  <c r="CF25" i="19"/>
  <c r="AO25" i="19" s="1"/>
  <c r="CD25" i="19" s="1"/>
  <c r="CF21" i="19"/>
  <c r="AO21" i="19" s="1"/>
  <c r="CD21" i="19" s="1"/>
  <c r="CF17" i="19"/>
  <c r="AO17" i="19" s="1"/>
  <c r="CD17" i="19" s="1"/>
  <c r="CF13" i="19"/>
  <c r="AO13" i="19" s="1"/>
  <c r="CD13" i="19" s="1"/>
  <c r="CF28" i="19"/>
  <c r="AO28" i="19" s="1"/>
  <c r="CD28" i="19" s="1"/>
  <c r="CF24" i="19"/>
  <c r="AO24" i="19" s="1"/>
  <c r="CD24" i="19" s="1"/>
  <c r="CF20" i="19"/>
  <c r="AO20" i="19" s="1"/>
  <c r="CD20" i="19" s="1"/>
  <c r="CF16" i="19"/>
  <c r="AO16" i="19" s="1"/>
  <c r="CD16" i="19" s="1"/>
  <c r="CF12" i="19"/>
  <c r="AO12" i="19" s="1"/>
  <c r="CD12" i="19" s="1"/>
  <c r="CF27" i="19"/>
  <c r="AO27" i="19" s="1"/>
  <c r="CD27" i="19" s="1"/>
  <c r="CF23" i="19"/>
  <c r="AO23" i="19" s="1"/>
  <c r="CD23" i="19" s="1"/>
  <c r="CF19" i="19"/>
  <c r="AO19" i="19" s="1"/>
  <c r="CD19" i="19" s="1"/>
  <c r="CF15" i="19"/>
  <c r="AO15" i="19" s="1"/>
  <c r="CD15" i="19" s="1"/>
  <c r="CF11" i="19"/>
  <c r="AO11" i="19" s="1"/>
  <c r="CD11" i="19" s="1"/>
  <c r="R19" i="15"/>
  <c r="T19" i="15" s="1"/>
  <c r="J29" i="15"/>
  <c r="T22" i="16"/>
  <c r="D8" i="7"/>
  <c r="G5" i="7"/>
  <c r="L36" i="19" s="1"/>
  <c r="L7" i="19" s="1"/>
  <c r="K7" i="3"/>
  <c r="E7" i="7"/>
  <c r="F6" i="7"/>
  <c r="J7" i="5"/>
  <c r="I55" i="5"/>
  <c r="I55" i="19" s="1"/>
  <c r="C9" i="7"/>
  <c r="B10" i="7"/>
  <c r="M55" i="5"/>
  <c r="M55" i="19" s="1"/>
  <c r="U55" i="5"/>
  <c r="U55" i="19" s="1"/>
  <c r="N55" i="5"/>
  <c r="N55" i="19" s="1"/>
  <c r="T55" i="5"/>
  <c r="T55" i="19" s="1"/>
  <c r="L55" i="5"/>
  <c r="L55" i="19" s="1"/>
  <c r="G55" i="5"/>
  <c r="G55" i="19" s="1"/>
  <c r="Q55" i="5"/>
  <c r="Q55" i="19" s="1"/>
  <c r="R55" i="5"/>
  <c r="R55" i="19" s="1"/>
  <c r="H55" i="5"/>
  <c r="H55" i="19" s="1"/>
  <c r="K55" i="5"/>
  <c r="K55" i="19" s="1"/>
  <c r="J55" i="5"/>
  <c r="J55" i="19" s="1"/>
  <c r="P55" i="5"/>
  <c r="P55" i="19" s="1"/>
  <c r="V55" i="5"/>
  <c r="V55" i="19" s="1"/>
  <c r="S55" i="5"/>
  <c r="S55" i="19" s="1"/>
  <c r="O55" i="5"/>
  <c r="O55" i="19" s="1"/>
  <c r="AN39" i="5"/>
  <c r="G16" i="15" s="1"/>
  <c r="AN42" i="5"/>
  <c r="G17" i="15" s="1"/>
  <c r="AN36" i="5"/>
  <c r="G15" i="15" s="1"/>
  <c r="W54" i="5"/>
  <c r="AN39" i="3"/>
  <c r="E16" i="15" s="1"/>
  <c r="AN42" i="3"/>
  <c r="E17" i="15" s="1"/>
  <c r="AN36" i="3"/>
  <c r="E15" i="15" s="1"/>
  <c r="W54" i="3"/>
  <c r="W55" i="3"/>
  <c r="I4" i="7" l="1"/>
  <c r="M36" i="5"/>
  <c r="J3" i="7"/>
  <c r="N36" i="3"/>
  <c r="Q15" i="15"/>
  <c r="S15" i="15" s="1"/>
  <c r="F17" i="15"/>
  <c r="Q17" i="15"/>
  <c r="S17" i="15" s="1"/>
  <c r="F16" i="15"/>
  <c r="Q16" i="15"/>
  <c r="S16" i="15" s="1"/>
  <c r="T29" i="16"/>
  <c r="E18" i="15"/>
  <c r="F15" i="15"/>
  <c r="W55" i="19"/>
  <c r="R20" i="15"/>
  <c r="T20" i="15" s="1"/>
  <c r="H16" i="15"/>
  <c r="H17" i="15"/>
  <c r="G18" i="15"/>
  <c r="H15" i="15"/>
  <c r="D9" i="7"/>
  <c r="AO42" i="3"/>
  <c r="AO42" i="5" s="1"/>
  <c r="AO42" i="19" s="1"/>
  <c r="AO39" i="3"/>
  <c r="AO39" i="5" s="1"/>
  <c r="AO39" i="19" s="1"/>
  <c r="F7" i="7"/>
  <c r="G6" i="7"/>
  <c r="K7" i="5"/>
  <c r="H5" i="7"/>
  <c r="M36" i="19" s="1"/>
  <c r="M7" i="19" s="1"/>
  <c r="L7" i="3"/>
  <c r="E8" i="7"/>
  <c r="B11" i="7"/>
  <c r="C10" i="7"/>
  <c r="W55" i="5"/>
  <c r="AO36" i="3"/>
  <c r="AN45" i="5"/>
  <c r="AN45" i="3"/>
  <c r="K3" i="7" l="1"/>
  <c r="O36" i="3"/>
  <c r="J4" i="7"/>
  <c r="N36" i="5"/>
  <c r="R16" i="15"/>
  <c r="R17" i="15"/>
  <c r="F18" i="15"/>
  <c r="R15" i="15"/>
  <c r="H18" i="15"/>
  <c r="I5" i="7"/>
  <c r="N36" i="19" s="1"/>
  <c r="N7" i="19" s="1"/>
  <c r="M7" i="3"/>
  <c r="H6" i="7"/>
  <c r="L7" i="5"/>
  <c r="G7" i="7"/>
  <c r="F8" i="7"/>
  <c r="E9" i="7"/>
  <c r="D10" i="7"/>
  <c r="AO36" i="5"/>
  <c r="AO36" i="19" s="1"/>
  <c r="AO45" i="19" s="1"/>
  <c r="B12" i="7"/>
  <c r="C11" i="7"/>
  <c r="AO45" i="3"/>
  <c r="K4" i="7" l="1"/>
  <c r="O36" i="5"/>
  <c r="L3" i="7"/>
  <c r="P36" i="3"/>
  <c r="F29" i="15"/>
  <c r="R18" i="15"/>
  <c r="H29" i="15"/>
  <c r="AO45" i="5"/>
  <c r="T16" i="15"/>
  <c r="F9" i="7"/>
  <c r="H7" i="7"/>
  <c r="T17" i="15"/>
  <c r="D11" i="7"/>
  <c r="T15" i="15"/>
  <c r="G8" i="7"/>
  <c r="I6" i="7"/>
  <c r="M7" i="5"/>
  <c r="E10" i="7"/>
  <c r="J5" i="7"/>
  <c r="O36" i="19" s="1"/>
  <c r="O7" i="19" s="1"/>
  <c r="N7" i="3"/>
  <c r="C12" i="7"/>
  <c r="B13" i="7"/>
  <c r="M3" i="7" l="1"/>
  <c r="Q36" i="3"/>
  <c r="L4" i="7"/>
  <c r="P36" i="5"/>
  <c r="R29" i="15"/>
  <c r="H8" i="7"/>
  <c r="E11" i="7"/>
  <c r="K5" i="7"/>
  <c r="P36" i="19" s="1"/>
  <c r="P7" i="19" s="1"/>
  <c r="O7" i="3"/>
  <c r="F10" i="7"/>
  <c r="I7" i="7"/>
  <c r="S18" i="15"/>
  <c r="G9" i="7"/>
  <c r="J6" i="7"/>
  <c r="N7" i="5"/>
  <c r="D12" i="7"/>
  <c r="T18" i="15"/>
  <c r="T29" i="15" s="1"/>
  <c r="C13" i="7"/>
  <c r="D13" i="7" s="1"/>
  <c r="E13" i="7" s="1"/>
  <c r="F13" i="7" s="1"/>
  <c r="G13" i="7" s="1"/>
  <c r="H13" i="7" s="1"/>
  <c r="I13" i="7" s="1"/>
  <c r="J13" i="7" s="1"/>
  <c r="K13" i="7" s="1"/>
  <c r="L13" i="7" s="1"/>
  <c r="M13" i="7" s="1"/>
  <c r="N13" i="7" s="1"/>
  <c r="O13" i="7" s="1"/>
  <c r="P13" i="7" s="1"/>
  <c r="Q13" i="7" s="1"/>
  <c r="R13" i="7" s="1"/>
  <c r="S13" i="7" s="1"/>
  <c r="T13" i="7" s="1"/>
  <c r="U13" i="7" s="1"/>
  <c r="V13" i="7" s="1"/>
  <c r="W13" i="7" s="1"/>
  <c r="X13" i="7" s="1"/>
  <c r="Y13" i="7" s="1"/>
  <c r="Z13" i="7" s="1"/>
  <c r="AA13" i="7" s="1"/>
  <c r="AB13" i="7" s="1"/>
  <c r="AC13" i="7" s="1"/>
  <c r="B14" i="7"/>
  <c r="C14" i="7" s="1"/>
  <c r="D14" i="7" s="1"/>
  <c r="E14" i="7" s="1"/>
  <c r="F14" i="7" s="1"/>
  <c r="G14" i="7" s="1"/>
  <c r="H14" i="7" s="1"/>
  <c r="I14" i="7" s="1"/>
  <c r="J14" i="7" s="1"/>
  <c r="K14" i="7" s="1"/>
  <c r="L14" i="7" s="1"/>
  <c r="M14" i="7" s="1"/>
  <c r="N14" i="7" s="1"/>
  <c r="O14" i="7" s="1"/>
  <c r="P14" i="7" s="1"/>
  <c r="Q14" i="7" s="1"/>
  <c r="R14" i="7" s="1"/>
  <c r="S14" i="7" s="1"/>
  <c r="T14" i="7" s="1"/>
  <c r="U14" i="7" s="1"/>
  <c r="V14" i="7" s="1"/>
  <c r="W14" i="7" s="1"/>
  <c r="X14" i="7" s="1"/>
  <c r="Y14" i="7" s="1"/>
  <c r="Z14" i="7" s="1"/>
  <c r="AA14" i="7" s="1"/>
  <c r="AB14" i="7" s="1"/>
  <c r="AC14" i="7" s="1"/>
  <c r="AD14" i="7" s="1"/>
  <c r="AE14" i="7" s="1"/>
  <c r="AF14" i="7" s="1"/>
  <c r="M4" i="7" l="1"/>
  <c r="Q36" i="5"/>
  <c r="N3" i="7"/>
  <c r="R36" i="3"/>
  <c r="E12" i="7"/>
  <c r="F11" i="7"/>
  <c r="J7" i="7"/>
  <c r="K6" i="7"/>
  <c r="O7" i="5"/>
  <c r="I8" i="7"/>
  <c r="H9" i="7"/>
  <c r="G10" i="7"/>
  <c r="L5" i="7"/>
  <c r="Q36" i="19" s="1"/>
  <c r="Q7" i="19" s="1"/>
  <c r="P7" i="3"/>
  <c r="O3" i="7" l="1"/>
  <c r="S36" i="3"/>
  <c r="N4" i="7"/>
  <c r="R36" i="5"/>
  <c r="M5" i="7"/>
  <c r="R36" i="19" s="1"/>
  <c r="R7" i="19" s="1"/>
  <c r="Q7" i="3"/>
  <c r="H10" i="7"/>
  <c r="K7" i="7"/>
  <c r="L6" i="7"/>
  <c r="P7" i="5"/>
  <c r="G11" i="7"/>
  <c r="I9" i="7"/>
  <c r="J8" i="7"/>
  <c r="F12" i="7"/>
  <c r="O4" i="7" l="1"/>
  <c r="S36" i="5"/>
  <c r="P3" i="7"/>
  <c r="T36" i="3"/>
  <c r="N5" i="7"/>
  <c r="S36" i="19" s="1"/>
  <c r="S7" i="19" s="1"/>
  <c r="R7" i="3"/>
  <c r="G12" i="7"/>
  <c r="K8" i="7"/>
  <c r="L7" i="7"/>
  <c r="H11" i="7"/>
  <c r="M6" i="7"/>
  <c r="Q7" i="5"/>
  <c r="J9" i="7"/>
  <c r="I10" i="7"/>
  <c r="Q3" i="7" l="1"/>
  <c r="U36" i="3"/>
  <c r="P4" i="7"/>
  <c r="T36" i="5"/>
  <c r="M7" i="7"/>
  <c r="N6" i="7"/>
  <c r="R7" i="5"/>
  <c r="K9" i="7"/>
  <c r="L8" i="7"/>
  <c r="J10" i="7"/>
  <c r="H12" i="7"/>
  <c r="I11" i="7"/>
  <c r="O5" i="7"/>
  <c r="T36" i="19" s="1"/>
  <c r="T7" i="19" s="1"/>
  <c r="S7" i="3"/>
  <c r="Q4" i="7" l="1"/>
  <c r="U36" i="5"/>
  <c r="R3" i="7"/>
  <c r="V36" i="3"/>
  <c r="M8" i="7"/>
  <c r="I12" i="7"/>
  <c r="O6" i="7"/>
  <c r="S7" i="5"/>
  <c r="P5" i="7"/>
  <c r="U36" i="19" s="1"/>
  <c r="U7" i="19" s="1"/>
  <c r="T7" i="3"/>
  <c r="J11" i="7"/>
  <c r="L9" i="7"/>
  <c r="K10" i="7"/>
  <c r="N7" i="7"/>
  <c r="S3" i="7" l="1"/>
  <c r="W36" i="3"/>
  <c r="R4" i="7"/>
  <c r="V36" i="5"/>
  <c r="Q5" i="7"/>
  <c r="V36" i="19" s="1"/>
  <c r="V7" i="19" s="1"/>
  <c r="U7" i="3"/>
  <c r="O7" i="7"/>
  <c r="L10" i="7"/>
  <c r="P6" i="7"/>
  <c r="T7" i="5"/>
  <c r="M9" i="7"/>
  <c r="J12" i="7"/>
  <c r="K11" i="7"/>
  <c r="N8" i="7"/>
  <c r="S4" i="7" l="1"/>
  <c r="W36" i="5"/>
  <c r="T3" i="7"/>
  <c r="X36" i="3"/>
  <c r="Q6" i="7"/>
  <c r="U7" i="5"/>
  <c r="L11" i="7"/>
  <c r="P7" i="7"/>
  <c r="O8" i="7"/>
  <c r="M10" i="7"/>
  <c r="K12" i="7"/>
  <c r="N9" i="7"/>
  <c r="R5" i="7"/>
  <c r="W36" i="19" s="1"/>
  <c r="W7" i="19" s="1"/>
  <c r="V7" i="3"/>
  <c r="U3" i="7" l="1"/>
  <c r="Y36" i="3"/>
  <c r="T4" i="7"/>
  <c r="X36" i="5"/>
  <c r="Q7" i="7"/>
  <c r="L12" i="7"/>
  <c r="M11" i="7"/>
  <c r="P8" i="7"/>
  <c r="S5" i="7"/>
  <c r="X36" i="19" s="1"/>
  <c r="X7" i="19" s="1"/>
  <c r="W7" i="3"/>
  <c r="O9" i="7"/>
  <c r="N10" i="7"/>
  <c r="R6" i="7"/>
  <c r="V7" i="5"/>
  <c r="U4" i="7" l="1"/>
  <c r="Y36" i="5"/>
  <c r="V3" i="7"/>
  <c r="Z36" i="3"/>
  <c r="Q8" i="7"/>
  <c r="S6" i="7"/>
  <c r="W7" i="5"/>
  <c r="N11" i="7"/>
  <c r="O10" i="7"/>
  <c r="P9" i="7"/>
  <c r="M12" i="7"/>
  <c r="T5" i="7"/>
  <c r="Y36" i="19" s="1"/>
  <c r="Y7" i="19" s="1"/>
  <c r="X7" i="3"/>
  <c r="R7" i="7"/>
  <c r="W3" i="7" l="1"/>
  <c r="AA36" i="3"/>
  <c r="V4" i="7"/>
  <c r="Z36" i="5"/>
  <c r="S7" i="7"/>
  <c r="P10" i="7"/>
  <c r="O11" i="7"/>
  <c r="N12" i="7"/>
  <c r="T6" i="7"/>
  <c r="X7" i="5"/>
  <c r="U5" i="7"/>
  <c r="Z36" i="19" s="1"/>
  <c r="Z7" i="19" s="1"/>
  <c r="Y7" i="3"/>
  <c r="Q9" i="7"/>
  <c r="R8" i="7"/>
  <c r="W4" i="7" l="1"/>
  <c r="AA36" i="5"/>
  <c r="X3" i="7"/>
  <c r="AB36" i="3"/>
  <c r="O12" i="7"/>
  <c r="S8" i="7"/>
  <c r="P11" i="7"/>
  <c r="R9" i="7"/>
  <c r="V5" i="7"/>
  <c r="AA36" i="19" s="1"/>
  <c r="AA7" i="19" s="1"/>
  <c r="Z7" i="3"/>
  <c r="Q10" i="7"/>
  <c r="U6" i="7"/>
  <c r="Y7" i="5"/>
  <c r="T7" i="7"/>
  <c r="Y3" i="7" l="1"/>
  <c r="AC36" i="3"/>
  <c r="X4" i="7"/>
  <c r="AB36" i="5"/>
  <c r="S9" i="7"/>
  <c r="U7" i="7"/>
  <c r="Q11" i="7"/>
  <c r="V6" i="7"/>
  <c r="Z7" i="5"/>
  <c r="R10" i="7"/>
  <c r="T8" i="7"/>
  <c r="W5" i="7"/>
  <c r="AB36" i="19" s="1"/>
  <c r="AB7" i="19" s="1"/>
  <c r="AA7" i="3"/>
  <c r="P12" i="7"/>
  <c r="Y4" i="7" l="1"/>
  <c r="AC36" i="5"/>
  <c r="Z3" i="7"/>
  <c r="AD36" i="3"/>
  <c r="Q12" i="7"/>
  <c r="X5" i="7"/>
  <c r="AC36" i="19" s="1"/>
  <c r="AC7" i="19" s="1"/>
  <c r="AB7" i="3"/>
  <c r="W6" i="7"/>
  <c r="AA7" i="5"/>
  <c r="V7" i="7"/>
  <c r="R11" i="7"/>
  <c r="U8" i="7"/>
  <c r="S10" i="7"/>
  <c r="T9" i="7"/>
  <c r="AA3" i="7" l="1"/>
  <c r="AE36" i="3"/>
  <c r="Z4" i="7"/>
  <c r="AD36" i="5"/>
  <c r="X6" i="7"/>
  <c r="AB7" i="5"/>
  <c r="Y5" i="7"/>
  <c r="AD36" i="19" s="1"/>
  <c r="AD7" i="19" s="1"/>
  <c r="AC7" i="3"/>
  <c r="T10" i="7"/>
  <c r="V8" i="7"/>
  <c r="U9" i="7"/>
  <c r="W7" i="7"/>
  <c r="S11" i="7"/>
  <c r="R12" i="7"/>
  <c r="AA4" i="7" l="1"/>
  <c r="AE36" i="5"/>
  <c r="AB3" i="7"/>
  <c r="AF36" i="3"/>
  <c r="S12" i="7"/>
  <c r="T11" i="7"/>
  <c r="X7" i="7"/>
  <c r="Z5" i="7"/>
  <c r="AE36" i="19" s="1"/>
  <c r="AE7" i="19" s="1"/>
  <c r="AD7" i="3"/>
  <c r="W8" i="7"/>
  <c r="U10" i="7"/>
  <c r="V9" i="7"/>
  <c r="Y6" i="7"/>
  <c r="AC7" i="5"/>
  <c r="AB4" i="7" l="1"/>
  <c r="AF36" i="5"/>
  <c r="AC3" i="7"/>
  <c r="AG36" i="3"/>
  <c r="Z6" i="7"/>
  <c r="AD7" i="5"/>
  <c r="Y7" i="7"/>
  <c r="U11" i="7"/>
  <c r="AA5" i="7"/>
  <c r="AF36" i="19" s="1"/>
  <c r="AF7" i="19" s="1"/>
  <c r="AE7" i="3"/>
  <c r="W9" i="7"/>
  <c r="V10" i="7"/>
  <c r="X8" i="7"/>
  <c r="T12" i="7"/>
  <c r="AD3" i="7" l="1"/>
  <c r="AH36" i="3"/>
  <c r="AC4" i="7"/>
  <c r="AG36" i="5"/>
  <c r="Y8" i="7"/>
  <c r="V11" i="7"/>
  <c r="W10" i="7"/>
  <c r="Z7" i="7"/>
  <c r="AB5" i="7"/>
  <c r="AG36" i="19" s="1"/>
  <c r="AG7" i="19" s="1"/>
  <c r="AF7" i="3"/>
  <c r="U12" i="7"/>
  <c r="X9" i="7"/>
  <c r="AA6" i="7"/>
  <c r="AE7" i="5"/>
  <c r="AE3" i="7" l="1"/>
  <c r="AJ36" i="3" s="1"/>
  <c r="AI36" i="3"/>
  <c r="AD4" i="7"/>
  <c r="AH36" i="5"/>
  <c r="AB6" i="7"/>
  <c r="AF7" i="5"/>
  <c r="AA7" i="7"/>
  <c r="Y9" i="7"/>
  <c r="X10" i="7"/>
  <c r="V12" i="7"/>
  <c r="W11" i="7"/>
  <c r="AC5" i="7"/>
  <c r="AH36" i="19" s="1"/>
  <c r="AH7" i="19" s="1"/>
  <c r="AG7" i="3"/>
  <c r="Z8" i="7"/>
  <c r="AE4" i="7" l="1"/>
  <c r="AI36" i="5"/>
  <c r="AA8" i="7"/>
  <c r="AD5" i="7"/>
  <c r="AI36" i="19" s="1"/>
  <c r="AI7" i="19" s="1"/>
  <c r="AH7" i="3"/>
  <c r="X11" i="7"/>
  <c r="AB7" i="7"/>
  <c r="Y10" i="7"/>
  <c r="Z9" i="7"/>
  <c r="W12" i="7"/>
  <c r="AC6" i="7"/>
  <c r="AG7" i="5"/>
  <c r="AF4" i="7" l="1"/>
  <c r="AK36" i="5" s="1"/>
  <c r="AJ36" i="5"/>
  <c r="X12" i="7"/>
  <c r="AE5" i="7"/>
  <c r="AI7" i="3"/>
  <c r="Y11" i="7"/>
  <c r="AA9" i="7"/>
  <c r="AD6" i="7"/>
  <c r="AH7" i="5"/>
  <c r="AC7" i="7"/>
  <c r="Z10" i="7"/>
  <c r="AB8" i="7"/>
  <c r="AJ7" i="3" l="1"/>
  <c r="AJ36" i="19"/>
  <c r="AJ7" i="19" s="1"/>
  <c r="AC8" i="7"/>
  <c r="Z11" i="7"/>
  <c r="AB9" i="7"/>
  <c r="AA10" i="7"/>
  <c r="AD7" i="7"/>
  <c r="AE6" i="7"/>
  <c r="AI7" i="5"/>
  <c r="Y12" i="7"/>
  <c r="Z12" i="7" l="1"/>
  <c r="AB10" i="7"/>
  <c r="AC9" i="7"/>
  <c r="AA11" i="7"/>
  <c r="AF6" i="7"/>
  <c r="AK7" i="5" s="1"/>
  <c r="AJ7" i="5"/>
  <c r="AE7" i="7"/>
  <c r="AD8" i="7"/>
  <c r="AB11" i="7" l="1"/>
  <c r="AE8" i="7"/>
  <c r="AF7" i="7"/>
  <c r="AC10" i="7"/>
  <c r="AD9" i="7"/>
  <c r="AA12" i="7"/>
  <c r="AD10" i="7" l="1"/>
  <c r="AB12" i="7"/>
  <c r="AE9" i="7"/>
  <c r="AC11" i="7"/>
  <c r="AF9" i="7" l="1"/>
  <c r="AD11" i="7"/>
  <c r="AC12" i="7"/>
  <c r="AE10" i="7"/>
  <c r="AE11" i="7" l="1"/>
  <c r="AD12" i="7"/>
  <c r="AE12" i="7" l="1"/>
  <c r="AF11" i="7"/>
  <c r="AF12" i="7" l="1"/>
</calcChain>
</file>

<file path=xl/comments1.xml><?xml version="1.0" encoding="utf-8"?>
<comments xmlns="http://schemas.openxmlformats.org/spreadsheetml/2006/main">
  <authors>
    <author>全森　担い手02（折原）</author>
    <author>全森　藤倉 朋行</author>
  </authors>
  <commentList>
    <comment ref="AN2" authorId="0" shapeId="0">
      <text>
        <r>
          <rPr>
            <sz val="12"/>
            <color indexed="81"/>
            <rFont val="MS P ゴシック"/>
            <family val="3"/>
            <charset val="128"/>
          </rPr>
          <t>経営体責任者は確認の義務がありますが、確認後に署名・捺印をするか否かは任意です。</t>
        </r>
      </text>
    </comment>
    <comment ref="G37" authorId="1" shapeId="0">
      <text>
        <r>
          <rPr>
            <sz val="14"/>
            <color indexed="81"/>
            <rFont val="ＭＳ Ｐゴシック"/>
            <family val="3"/>
            <charset val="128"/>
          </rPr>
          <t>”出”とは『OJTの指導を実施した』という意味です（出勤してもOJTの指導をしなければ不可）</t>
        </r>
      </text>
    </comment>
  </commentList>
</comments>
</file>

<file path=xl/comments2.xml><?xml version="1.0" encoding="utf-8"?>
<comments xmlns="http://schemas.openxmlformats.org/spreadsheetml/2006/main">
  <authors>
    <author>全森　担い手02（折原）</author>
    <author>全森　藤倉 朋行</author>
  </authors>
  <commentList>
    <comment ref="AN2" authorId="0" shapeId="0">
      <text>
        <r>
          <rPr>
            <sz val="12"/>
            <color indexed="81"/>
            <rFont val="MS P ゴシック"/>
            <family val="3"/>
            <charset val="128"/>
          </rPr>
          <t>経営体責任者は確認の義務がありますが、確認後に署名・捺印をするか否かは任意です。</t>
        </r>
      </text>
    </comment>
    <comment ref="G37" authorId="1" shapeId="0">
      <text>
        <r>
          <rPr>
            <sz val="14"/>
            <color indexed="81"/>
            <rFont val="ＭＳ Ｐゴシック"/>
            <family val="3"/>
            <charset val="128"/>
          </rPr>
          <t>”出”とは『OJTの指導を実施した』という意味です（出勤してもOJTの指導をしなければ不可）</t>
        </r>
      </text>
    </comment>
  </commentList>
</comments>
</file>

<file path=xl/comments3.xml><?xml version="1.0" encoding="utf-8"?>
<comments xmlns="http://schemas.openxmlformats.org/spreadsheetml/2006/main">
  <authors>
    <author>全森　担い手02（折原）</author>
    <author>全森　藤倉 朋行</author>
  </authors>
  <commentList>
    <comment ref="AN2" authorId="0" shapeId="0">
      <text>
        <r>
          <rPr>
            <sz val="12"/>
            <color indexed="81"/>
            <rFont val="MS P ゴシック"/>
            <family val="3"/>
            <charset val="128"/>
          </rPr>
          <t>経営体責任者は確認の義務がありますが、確認後に署名・捺印をするか否かは任意です。</t>
        </r>
      </text>
    </comment>
    <comment ref="G37" authorId="1" shapeId="0">
      <text>
        <r>
          <rPr>
            <sz val="14"/>
            <color indexed="81"/>
            <rFont val="ＭＳ Ｐゴシック"/>
            <family val="3"/>
            <charset val="128"/>
          </rPr>
          <t>”出”とは『OJTの指導を実施した』という意味です（出勤してもOJTの指導をしなければ不可）</t>
        </r>
      </text>
    </comment>
  </commentList>
</comments>
</file>

<file path=xl/comments4.xml><?xml version="1.0" encoding="utf-8"?>
<comments xmlns="http://schemas.openxmlformats.org/spreadsheetml/2006/main">
  <authors>
    <author>全森　担い手02（折原）</author>
    <author>全森　加藤 健</author>
  </authors>
  <commentList>
    <comment ref="B7" authorId="0" shapeId="0">
      <text>
        <r>
          <rPr>
            <sz val="12"/>
            <color indexed="81"/>
            <rFont val="MS P ゴシック"/>
            <family val="3"/>
            <charset val="128"/>
          </rPr>
          <t>各費目の対象となる研修生数を
水色セルに入力してください。</t>
        </r>
      </text>
    </comment>
    <comment ref="J23" authorId="1" shapeId="0">
      <text>
        <r>
          <rPr>
            <b/>
            <sz val="20"/>
            <color indexed="81"/>
            <rFont val="MS P ゴシック"/>
            <family val="3"/>
            <charset val="128"/>
          </rPr>
          <t xml:space="preserve">R6FW研修生がいる経営体は、
6月分は計上しないでください。
</t>
        </r>
        <r>
          <rPr>
            <sz val="16"/>
            <color indexed="81"/>
            <rFont val="MS P ゴシック"/>
            <family val="3"/>
            <charset val="128"/>
          </rPr>
          <t>※6月以降の様式2（FW研修生含む）で
　計上して頂くため。</t>
        </r>
      </text>
    </comment>
  </commentList>
</comments>
</file>

<file path=xl/sharedStrings.xml><?xml version="1.0" encoding="utf-8"?>
<sst xmlns="http://schemas.openxmlformats.org/spreadsheetml/2006/main" count="724" uniqueCount="203">
  <si>
    <t>様式10-3　①</t>
    <rPh sb="0" eb="2">
      <t>ヨウシキ</t>
    </rPh>
    <phoneticPr fontId="5"/>
  </si>
  <si>
    <t>経営体責任者</t>
    <rPh sb="3" eb="6">
      <t>セキニンシャ</t>
    </rPh>
    <phoneticPr fontId="5"/>
  </si>
  <si>
    <t>経営体名</t>
    <rPh sb="3" eb="4">
      <t>メイ</t>
    </rPh>
    <phoneticPr fontId="5"/>
  </si>
  <si>
    <t>整理者</t>
    <rPh sb="0" eb="2">
      <t>セイリ</t>
    </rPh>
    <phoneticPr fontId="5"/>
  </si>
  <si>
    <t>区分</t>
    <rPh sb="0" eb="2">
      <t>クブン</t>
    </rPh>
    <phoneticPr fontId="5"/>
  </si>
  <si>
    <t>番号</t>
    <rPh sb="0" eb="2">
      <t>バンゴウ</t>
    </rPh>
    <phoneticPr fontId="5"/>
  </si>
  <si>
    <t>後期研修</t>
    <rPh sb="0" eb="2">
      <t>コウキ</t>
    </rPh>
    <rPh sb="2" eb="4">
      <t>ケンシュウ</t>
    </rPh>
    <phoneticPr fontId="5"/>
  </si>
  <si>
    <t>氏名</t>
    <rPh sb="0" eb="2">
      <t>シメイ</t>
    </rPh>
    <phoneticPr fontId="5"/>
  </si>
  <si>
    <t>研修生ごとの
実地研修日数</t>
    <rPh sb="0" eb="3">
      <t>ケンシュウセイ</t>
    </rPh>
    <rPh sb="7" eb="9">
      <t>ジッチ</t>
    </rPh>
    <rPh sb="9" eb="11">
      <t>ケンシュウ</t>
    </rPh>
    <rPh sb="11" eb="13">
      <t>ニッスウ</t>
    </rPh>
    <phoneticPr fontId="5"/>
  </si>
  <si>
    <t>研修生ごとの
集合研修日数</t>
    <rPh sb="0" eb="3">
      <t>ケンシュウセイ</t>
    </rPh>
    <rPh sb="7" eb="9">
      <t>シュウゴウ</t>
    </rPh>
    <rPh sb="9" eb="11">
      <t>ケンシュウ</t>
    </rPh>
    <rPh sb="11" eb="13">
      <t>ニッスウ</t>
    </rPh>
    <phoneticPr fontId="5"/>
  </si>
  <si>
    <t>当月までの
実地研修日数
（累計）</t>
    <rPh sb="0" eb="2">
      <t>トウゲツ</t>
    </rPh>
    <rPh sb="6" eb="8">
      <t>ジッチ</t>
    </rPh>
    <rPh sb="8" eb="10">
      <t>ケンシュウ</t>
    </rPh>
    <rPh sb="10" eb="12">
      <t>ニッスウ</t>
    </rPh>
    <rPh sb="14" eb="16">
      <t>ルイケイ</t>
    </rPh>
    <phoneticPr fontId="5"/>
  </si>
  <si>
    <t>当月までの
集合研修日数
（累計）</t>
    <rPh sb="0" eb="2">
      <t>トウゲツ</t>
    </rPh>
    <rPh sb="6" eb="8">
      <t>シュウゴウ</t>
    </rPh>
    <rPh sb="8" eb="10">
      <t>ケンシュウ</t>
    </rPh>
    <rPh sb="10" eb="12">
      <t>ニッスウ</t>
    </rPh>
    <rPh sb="14" eb="16">
      <t>ルイケイ</t>
    </rPh>
    <phoneticPr fontId="5"/>
  </si>
  <si>
    <t>成人の日</t>
  </si>
  <si>
    <t>建国記念の日</t>
  </si>
  <si>
    <t>春分の日</t>
  </si>
  <si>
    <t>振替休日</t>
  </si>
  <si>
    <t>昭和の日</t>
  </si>
  <si>
    <t>憲法記念日</t>
  </si>
  <si>
    <t>みどりの日</t>
  </si>
  <si>
    <t>こどもの日</t>
  </si>
  <si>
    <t>海の日</t>
  </si>
  <si>
    <t>山の日</t>
  </si>
  <si>
    <t>敬老の日</t>
  </si>
  <si>
    <t>秋分の日</t>
  </si>
  <si>
    <t>体育の日</t>
  </si>
  <si>
    <t>文化の日</t>
  </si>
  <si>
    <t>勤労感謝の日</t>
  </si>
  <si>
    <t>天皇誕生日</t>
  </si>
  <si>
    <t>研修生</t>
    <rPh sb="0" eb="3">
      <t>ケンシュウセイ</t>
    </rPh>
    <phoneticPr fontId="5"/>
  </si>
  <si>
    <t>②</t>
  </si>
  <si>
    <t>③</t>
  </si>
  <si>
    <t>①</t>
  </si>
  <si>
    <t>実地研修人数　計</t>
    <rPh sb="0" eb="2">
      <t>ジッチ</t>
    </rPh>
    <rPh sb="2" eb="4">
      <t>ケンシュウ</t>
    </rPh>
    <rPh sb="4" eb="6">
      <t>ニンズウ</t>
    </rPh>
    <rPh sb="7" eb="8">
      <t>ケイ</t>
    </rPh>
    <phoneticPr fontId="5"/>
  </si>
  <si>
    <t>指導費助成人数</t>
    <rPh sb="0" eb="2">
      <t>シドウ</t>
    </rPh>
    <rPh sb="2" eb="3">
      <t>ヒ</t>
    </rPh>
    <rPh sb="3" eb="5">
      <t>ジョセイ</t>
    </rPh>
    <rPh sb="5" eb="7">
      <t>ニンズウ</t>
    </rPh>
    <phoneticPr fontId="5"/>
  </si>
  <si>
    <t>現場写真の有無</t>
    <rPh sb="0" eb="2">
      <t>ゲンバ</t>
    </rPh>
    <rPh sb="2" eb="4">
      <t>シャシン</t>
    </rPh>
    <rPh sb="5" eb="7">
      <t>ウム</t>
    </rPh>
    <phoneticPr fontId="5"/>
  </si>
  <si>
    <t>日　　　　　　　　　　付</t>
    <rPh sb="0" eb="1">
      <t>ヒ</t>
    </rPh>
    <rPh sb="11" eb="12">
      <t>ツキ</t>
    </rPh>
    <phoneticPr fontId="5"/>
  </si>
  <si>
    <t>種別</t>
    <rPh sb="0" eb="2">
      <t>シュベツ</t>
    </rPh>
    <phoneticPr fontId="5"/>
  </si>
  <si>
    <t>日数</t>
    <rPh sb="0" eb="2">
      <t>ニッスウ</t>
    </rPh>
    <phoneticPr fontId="5"/>
  </si>
  <si>
    <t>当月</t>
    <rPh sb="0" eb="2">
      <t>トウゲツ</t>
    </rPh>
    <phoneticPr fontId="5"/>
  </si>
  <si>
    <t>累計</t>
    <rPh sb="0" eb="2">
      <t>ルイケイ</t>
    </rPh>
    <phoneticPr fontId="5"/>
  </si>
  <si>
    <t>実地研修</t>
    <rPh sb="0" eb="2">
      <t>ジッチ</t>
    </rPh>
    <rPh sb="2" eb="4">
      <t>ケンシュウ</t>
    </rPh>
    <phoneticPr fontId="5"/>
  </si>
  <si>
    <t>指導日数
研修生1～2人
指導員1人分</t>
    <rPh sb="0" eb="2">
      <t>シドウ</t>
    </rPh>
    <rPh sb="2" eb="4">
      <t>ニッスウ</t>
    </rPh>
    <rPh sb="5" eb="8">
      <t>ケンシュウセイ</t>
    </rPh>
    <rPh sb="11" eb="12">
      <t>ニン</t>
    </rPh>
    <rPh sb="13" eb="16">
      <t>シドウイン</t>
    </rPh>
    <rPh sb="17" eb="18">
      <t>リ</t>
    </rPh>
    <rPh sb="18" eb="19">
      <t>ブン</t>
    </rPh>
    <phoneticPr fontId="5"/>
  </si>
  <si>
    <t>指導員</t>
    <rPh sb="0" eb="3">
      <t>シドウイン</t>
    </rPh>
    <phoneticPr fontId="5"/>
  </si>
  <si>
    <t>申請時の定着率</t>
    <rPh sb="0" eb="2">
      <t>シンセイ</t>
    </rPh>
    <rPh sb="2" eb="3">
      <t>ジ</t>
    </rPh>
    <rPh sb="4" eb="7">
      <t>テイチャクリツ</t>
    </rPh>
    <phoneticPr fontId="5"/>
  </si>
  <si>
    <t>指導日数
研修生3～4人
指導員2人以上</t>
    <rPh sb="0" eb="2">
      <t>シドウ</t>
    </rPh>
    <rPh sb="2" eb="4">
      <t>ニッスウ</t>
    </rPh>
    <rPh sb="5" eb="8">
      <t>ケンシュウセイ</t>
    </rPh>
    <rPh sb="11" eb="12">
      <t>ニン</t>
    </rPh>
    <rPh sb="13" eb="16">
      <t>シドウイン</t>
    </rPh>
    <rPh sb="17" eb="18">
      <t>リ</t>
    </rPh>
    <rPh sb="18" eb="20">
      <t>イジョウ</t>
    </rPh>
    <phoneticPr fontId="5"/>
  </si>
  <si>
    <t>定着率</t>
    <rPh sb="0" eb="3">
      <t>テイチャクリツ</t>
    </rPh>
    <phoneticPr fontId="5"/>
  </si>
  <si>
    <t>乗率</t>
    <rPh sb="0" eb="1">
      <t>ジョウ</t>
    </rPh>
    <rPh sb="1" eb="2">
      <t>リツ</t>
    </rPh>
    <phoneticPr fontId="5"/>
  </si>
  <si>
    <t>結果</t>
    <rPh sb="0" eb="2">
      <t>ケッカ</t>
    </rPh>
    <phoneticPr fontId="5"/>
  </si>
  <si>
    <t>上限額</t>
    <rPh sb="0" eb="3">
      <t>ジョウゲンガク</t>
    </rPh>
    <phoneticPr fontId="5"/>
  </si>
  <si>
    <t>以上</t>
    <phoneticPr fontId="5"/>
  </si>
  <si>
    <t>未満</t>
    <rPh sb="0" eb="2">
      <t>ミマン</t>
    </rPh>
    <phoneticPr fontId="5"/>
  </si>
  <si>
    <t>指導日数
研修生5人以上
指導員3人以上</t>
    <rPh sb="0" eb="2">
      <t>シドウ</t>
    </rPh>
    <rPh sb="2" eb="4">
      <t>ニッスウ</t>
    </rPh>
    <rPh sb="5" eb="8">
      <t>ケンシュウセイ</t>
    </rPh>
    <rPh sb="9" eb="10">
      <t>ニン</t>
    </rPh>
    <rPh sb="10" eb="12">
      <t>イジョウ</t>
    </rPh>
    <rPh sb="13" eb="16">
      <t>シドウイン</t>
    </rPh>
    <rPh sb="17" eb="18">
      <t>リ</t>
    </rPh>
    <rPh sb="18" eb="20">
      <t>イジョウ</t>
    </rPh>
    <phoneticPr fontId="5"/>
  </si>
  <si>
    <t>合計</t>
    <rPh sb="0" eb="2">
      <t>ゴウケイ</t>
    </rPh>
    <phoneticPr fontId="5"/>
  </si>
  <si>
    <t>指導員人数</t>
    <rPh sb="0" eb="3">
      <t>シドウイン</t>
    </rPh>
    <rPh sb="3" eb="5">
      <t>ニンズウ</t>
    </rPh>
    <phoneticPr fontId="5"/>
  </si>
  <si>
    <t>研修実績集計</t>
    <rPh sb="0" eb="2">
      <t>ケンシュウ</t>
    </rPh>
    <rPh sb="2" eb="4">
      <t>ジッセキ</t>
    </rPh>
    <rPh sb="4" eb="6">
      <t>シュウケイ</t>
    </rPh>
    <phoneticPr fontId="5"/>
  </si>
  <si>
    <t>項　　目</t>
    <rPh sb="0" eb="1">
      <t>コウ</t>
    </rPh>
    <rPh sb="3" eb="4">
      <t>メ</t>
    </rPh>
    <phoneticPr fontId="5"/>
  </si>
  <si>
    <t>④</t>
  </si>
  <si>
    <t>⑤</t>
  </si>
  <si>
    <t>⑥</t>
  </si>
  <si>
    <t>⑦</t>
  </si>
  <si>
    <t>⑧</t>
  </si>
  <si>
    <t>⑨</t>
  </si>
  <si>
    <t>⑩</t>
    <phoneticPr fontId="5"/>
  </si>
  <si>
    <t>⑪</t>
    <phoneticPr fontId="5"/>
  </si>
  <si>
    <t>⑫</t>
    <phoneticPr fontId="5"/>
  </si>
  <si>
    <t>⑬</t>
    <phoneticPr fontId="5"/>
  </si>
  <si>
    <t>集</t>
    <rPh sb="0" eb="1">
      <t>シュウ</t>
    </rPh>
    <phoneticPr fontId="5"/>
  </si>
  <si>
    <t>休</t>
    <rPh sb="0" eb="1">
      <t>ヤス</t>
    </rPh>
    <phoneticPr fontId="5"/>
  </si>
  <si>
    <t>外</t>
    <rPh sb="0" eb="1">
      <t>ガイ</t>
    </rPh>
    <phoneticPr fontId="5"/>
  </si>
  <si>
    <t>①～⑬合計</t>
    <rPh sb="3" eb="5">
      <t>ゴウケイ</t>
    </rPh>
    <phoneticPr fontId="5"/>
  </si>
  <si>
    <t>計　　画</t>
    <rPh sb="0" eb="1">
      <t>ケイ</t>
    </rPh>
    <rPh sb="3" eb="4">
      <t>ガ</t>
    </rPh>
    <phoneticPr fontId="5"/>
  </si>
  <si>
    <t>当月実績</t>
    <rPh sb="0" eb="2">
      <t>トウゲツ</t>
    </rPh>
    <rPh sb="2" eb="4">
      <t>ジッセキ</t>
    </rPh>
    <phoneticPr fontId="5"/>
  </si>
  <si>
    <t>当月までの累計実績</t>
    <rPh sb="0" eb="2">
      <t>トウゲツ</t>
    </rPh>
    <rPh sb="5" eb="7">
      <t>ルイケイ</t>
    </rPh>
    <rPh sb="7" eb="9">
      <t>ジッセキ</t>
    </rPh>
    <phoneticPr fontId="5"/>
  </si>
  <si>
    <t>←この数字を様式2-11の作業種別日数の数字に使用。</t>
    <rPh sb="3" eb="5">
      <t>スウジ</t>
    </rPh>
    <rPh sb="6" eb="8">
      <t>ヨウシキ</t>
    </rPh>
    <rPh sb="13" eb="15">
      <t>サギョウ</t>
    </rPh>
    <rPh sb="15" eb="16">
      <t>シュ</t>
    </rPh>
    <rPh sb="16" eb="17">
      <t>ベツ</t>
    </rPh>
    <rPh sb="17" eb="19">
      <t>ニッスウ</t>
    </rPh>
    <rPh sb="20" eb="22">
      <t>スウジ</t>
    </rPh>
    <rPh sb="23" eb="25">
      <t>シヨウ</t>
    </rPh>
    <phoneticPr fontId="5"/>
  </si>
  <si>
    <t>○作業種一覧</t>
    <rPh sb="1" eb="3">
      <t>サギョウ</t>
    </rPh>
    <rPh sb="3" eb="4">
      <t>シュ</t>
    </rPh>
    <rPh sb="4" eb="6">
      <t>イチラン</t>
    </rPh>
    <phoneticPr fontId="5"/>
  </si>
  <si>
    <t>内容</t>
    <rPh sb="0" eb="2">
      <t>ナイヨウ</t>
    </rPh>
    <phoneticPr fontId="5"/>
  </si>
  <si>
    <t>①</t>
    <phoneticPr fontId="5"/>
  </si>
  <si>
    <t>資材・設備管理</t>
  </si>
  <si>
    <t>②</t>
    <phoneticPr fontId="5"/>
  </si>
  <si>
    <t>森林調査</t>
    <phoneticPr fontId="5"/>
  </si>
  <si>
    <t>③</t>
    <phoneticPr fontId="5"/>
  </si>
  <si>
    <t>造　　林</t>
    <phoneticPr fontId="5"/>
  </si>
  <si>
    <t>④</t>
    <phoneticPr fontId="5"/>
  </si>
  <si>
    <t>育　　林</t>
    <phoneticPr fontId="5"/>
  </si>
  <si>
    <t>⑤</t>
    <phoneticPr fontId="5"/>
  </si>
  <si>
    <t>伐　　倒</t>
    <phoneticPr fontId="5"/>
  </si>
  <si>
    <t>⑥</t>
    <phoneticPr fontId="5"/>
  </si>
  <si>
    <t>造　　材</t>
    <phoneticPr fontId="5"/>
  </si>
  <si>
    <t>⑦</t>
    <phoneticPr fontId="5"/>
  </si>
  <si>
    <t>集　　材</t>
    <phoneticPr fontId="5"/>
  </si>
  <si>
    <t>⑧</t>
    <phoneticPr fontId="5"/>
  </si>
  <si>
    <t>土場管理</t>
    <phoneticPr fontId="5"/>
  </si>
  <si>
    <t>⑨</t>
    <phoneticPr fontId="5"/>
  </si>
  <si>
    <t>輸送作業</t>
    <phoneticPr fontId="5"/>
  </si>
  <si>
    <t>⑩</t>
    <phoneticPr fontId="5"/>
  </si>
  <si>
    <t>森林作業道等維持管理</t>
    <rPh sb="0" eb="2">
      <t>シンリン</t>
    </rPh>
    <rPh sb="2" eb="4">
      <t>サギョウ</t>
    </rPh>
    <rPh sb="4" eb="5">
      <t>ドウ</t>
    </rPh>
    <rPh sb="5" eb="6">
      <t>トウ</t>
    </rPh>
    <rPh sb="6" eb="8">
      <t>イジ</t>
    </rPh>
    <rPh sb="8" eb="10">
      <t>カンリ</t>
    </rPh>
    <phoneticPr fontId="5"/>
  </si>
  <si>
    <t>⑪</t>
    <phoneticPr fontId="5"/>
  </si>
  <si>
    <t>除染・漂流物等処理</t>
    <rPh sb="0" eb="2">
      <t>ジョセン</t>
    </rPh>
    <rPh sb="3" eb="5">
      <t>ヒョウリュウ</t>
    </rPh>
    <rPh sb="5" eb="6">
      <t>ブツ</t>
    </rPh>
    <rPh sb="6" eb="7">
      <t>トウ</t>
    </rPh>
    <rPh sb="7" eb="9">
      <t>ショリ</t>
    </rPh>
    <phoneticPr fontId="5"/>
  </si>
  <si>
    <t>⑫</t>
    <phoneticPr fontId="5"/>
  </si>
  <si>
    <t>森林保護対策</t>
    <rPh sb="0" eb="2">
      <t>シンリン</t>
    </rPh>
    <rPh sb="2" eb="4">
      <t>ホゴ</t>
    </rPh>
    <rPh sb="4" eb="6">
      <t>タイサク</t>
    </rPh>
    <phoneticPr fontId="5"/>
  </si>
  <si>
    <t>⑬</t>
    <phoneticPr fontId="5"/>
  </si>
  <si>
    <t>森林作業道開設</t>
    <rPh sb="0" eb="2">
      <t>シンリン</t>
    </rPh>
    <rPh sb="2" eb="4">
      <t>サギョウ</t>
    </rPh>
    <rPh sb="4" eb="5">
      <t>ドウ</t>
    </rPh>
    <rPh sb="5" eb="7">
      <t>カイセツ</t>
    </rPh>
    <phoneticPr fontId="5"/>
  </si>
  <si>
    <t>休</t>
    <rPh sb="0" eb="1">
      <t>キュウ</t>
    </rPh>
    <phoneticPr fontId="5"/>
  </si>
  <si>
    <t>休暇</t>
    <rPh sb="0" eb="2">
      <t>キュウカ</t>
    </rPh>
    <phoneticPr fontId="5"/>
  </si>
  <si>
    <t>研修外作業</t>
    <rPh sb="0" eb="2">
      <t>ケンシュウ</t>
    </rPh>
    <rPh sb="2" eb="3">
      <t>ガイ</t>
    </rPh>
    <rPh sb="3" eb="5">
      <t>サギョウ</t>
    </rPh>
    <phoneticPr fontId="5"/>
  </si>
  <si>
    <t>集合研修</t>
    <rPh sb="0" eb="2">
      <t>シュウゴウ</t>
    </rPh>
    <rPh sb="2" eb="4">
      <t>ケンシュウ</t>
    </rPh>
    <phoneticPr fontId="5"/>
  </si>
  <si>
    <t>⑩</t>
    <phoneticPr fontId="5"/>
  </si>
  <si>
    <t>⑪</t>
    <phoneticPr fontId="5"/>
  </si>
  <si>
    <t>⑫</t>
    <phoneticPr fontId="5"/>
  </si>
  <si>
    <t>⑬</t>
    <phoneticPr fontId="5"/>
  </si>
  <si>
    <t>ID</t>
    <phoneticPr fontId="1"/>
  </si>
  <si>
    <t>ID</t>
    <phoneticPr fontId="5"/>
  </si>
  <si>
    <t>検索キー</t>
    <rPh sb="0" eb="2">
      <t>ケンサク</t>
    </rPh>
    <phoneticPr fontId="1"/>
  </si>
  <si>
    <t>当月までの
実地研修日数
（累計）</t>
    <rPh sb="0" eb="2">
      <t>トウゲツ</t>
    </rPh>
    <rPh sb="6" eb="8">
      <t>ジッチ</t>
    </rPh>
    <rPh sb="14" eb="16">
      <t>ルイケイ</t>
    </rPh>
    <phoneticPr fontId="1"/>
  </si>
  <si>
    <t>当月までの
集合研修日数
（累計）</t>
    <rPh sb="0" eb="2">
      <t>トウゲツ</t>
    </rPh>
    <rPh sb="6" eb="8">
      <t>シュウゴウ</t>
    </rPh>
    <rPh sb="14" eb="16">
      <t>ルイケイ</t>
    </rPh>
    <phoneticPr fontId="1"/>
  </si>
  <si>
    <t>前月の
実地研修日数
（累計）</t>
    <rPh sb="0" eb="2">
      <t>ゼンゲツ</t>
    </rPh>
    <rPh sb="4" eb="6">
      <t>ジッチ</t>
    </rPh>
    <phoneticPr fontId="1"/>
  </si>
  <si>
    <t>前月の
集合研修日数
（累計）</t>
    <rPh sb="0" eb="2">
      <t>ゼンゲツ</t>
    </rPh>
    <rPh sb="4" eb="6">
      <t>シュウゴウ</t>
    </rPh>
    <phoneticPr fontId="1"/>
  </si>
  <si>
    <t>様式10-3　②</t>
    <phoneticPr fontId="5"/>
  </si>
  <si>
    <t>整理者</t>
    <rPh sb="0" eb="2">
      <t>セイリ</t>
    </rPh>
    <rPh sb="2" eb="3">
      <t>シャ</t>
    </rPh>
    <phoneticPr fontId="5"/>
  </si>
  <si>
    <t>後期</t>
    <rPh sb="0" eb="2">
      <t>コウキ</t>
    </rPh>
    <phoneticPr fontId="5"/>
  </si>
  <si>
    <t>研修生氏名</t>
    <rPh sb="0" eb="3">
      <t>ケンシュウセイ</t>
    </rPh>
    <rPh sb="3" eb="5">
      <t>シメイ</t>
    </rPh>
    <phoneticPr fontId="5"/>
  </si>
  <si>
    <t>支給した賃金等</t>
    <rPh sb="0" eb="2">
      <t>シキュウ</t>
    </rPh>
    <rPh sb="4" eb="7">
      <t>チンギントウ</t>
    </rPh>
    <phoneticPr fontId="5"/>
  </si>
  <si>
    <t>技術習得推進費</t>
    <rPh sb="0" eb="2">
      <t>ギジュツ</t>
    </rPh>
    <rPh sb="2" eb="4">
      <t>シュウトク</t>
    </rPh>
    <rPh sb="4" eb="6">
      <t>スイシン</t>
    </rPh>
    <rPh sb="6" eb="7">
      <t>ヒ</t>
    </rPh>
    <phoneticPr fontId="5"/>
  </si>
  <si>
    <t>社会保険等
（経営体負担分）</t>
    <rPh sb="0" eb="2">
      <t>シャカイ</t>
    </rPh>
    <rPh sb="2" eb="5">
      <t>ホケントウ</t>
    </rPh>
    <rPh sb="10" eb="13">
      <t>フタンブン</t>
    </rPh>
    <phoneticPr fontId="5"/>
  </si>
  <si>
    <t>就業環境整備費</t>
    <rPh sb="0" eb="2">
      <t>シュウギョウ</t>
    </rPh>
    <rPh sb="2" eb="4">
      <t>カンキョウ</t>
    </rPh>
    <rPh sb="4" eb="7">
      <t>セイビヒ</t>
    </rPh>
    <phoneticPr fontId="5"/>
  </si>
  <si>
    <t>支給した
住宅手当</t>
    <rPh sb="0" eb="2">
      <t>シキュウ</t>
    </rPh>
    <rPh sb="5" eb="7">
      <t>ジュウタク</t>
    </rPh>
    <rPh sb="7" eb="9">
      <t>テアテ</t>
    </rPh>
    <phoneticPr fontId="5"/>
  </si>
  <si>
    <t>雇用促進支援費</t>
    <rPh sb="0" eb="2">
      <t>コヨウ</t>
    </rPh>
    <rPh sb="2" eb="4">
      <t>ソクシン</t>
    </rPh>
    <rPh sb="4" eb="6">
      <t>シエン</t>
    </rPh>
    <rPh sb="6" eb="7">
      <t>ヒ</t>
    </rPh>
    <phoneticPr fontId="5"/>
  </si>
  <si>
    <t>資材費</t>
    <rPh sb="0" eb="2">
      <t>シザイ</t>
    </rPh>
    <rPh sb="2" eb="3">
      <t>ヒ</t>
    </rPh>
    <phoneticPr fontId="5"/>
  </si>
  <si>
    <t>研修準備費</t>
    <rPh sb="0" eb="2">
      <t>ケンシュウ</t>
    </rPh>
    <rPh sb="2" eb="4">
      <t>ジュンビ</t>
    </rPh>
    <rPh sb="4" eb="5">
      <t>ヒ</t>
    </rPh>
    <phoneticPr fontId="5"/>
  </si>
  <si>
    <t>安全向上対策費</t>
    <rPh sb="0" eb="2">
      <t>アンゼン</t>
    </rPh>
    <rPh sb="2" eb="4">
      <t>コウジョウ</t>
    </rPh>
    <rPh sb="4" eb="6">
      <t>タイサク</t>
    </rPh>
    <rPh sb="6" eb="7">
      <t>ヒ</t>
    </rPh>
    <phoneticPr fontId="5"/>
  </si>
  <si>
    <t>研修環境整備費</t>
    <rPh sb="0" eb="2">
      <t>ケンシュウ</t>
    </rPh>
    <rPh sb="2" eb="4">
      <t>カンキョウ</t>
    </rPh>
    <rPh sb="4" eb="6">
      <t>セイビ</t>
    </rPh>
    <rPh sb="6" eb="7">
      <t>ヒ</t>
    </rPh>
    <phoneticPr fontId="5"/>
  </si>
  <si>
    <t>備考</t>
    <rPh sb="0" eb="2">
      <t>ビコウ</t>
    </rPh>
    <phoneticPr fontId="5"/>
  </si>
  <si>
    <t>ＴＲ</t>
    <phoneticPr fontId="5"/>
  </si>
  <si>
    <t>ＦＷ1</t>
    <phoneticPr fontId="5"/>
  </si>
  <si>
    <t>ＦＷ2</t>
    <phoneticPr fontId="5"/>
  </si>
  <si>
    <t>ＦＷ3</t>
    <phoneticPr fontId="5"/>
  </si>
  <si>
    <t>TR計</t>
    <rPh sb="2" eb="3">
      <t>ケイ</t>
    </rPh>
    <phoneticPr fontId="5"/>
  </si>
  <si>
    <t>番号</t>
    <rPh sb="0" eb="2">
      <t>バンゴウ</t>
    </rPh>
    <phoneticPr fontId="1"/>
  </si>
  <si>
    <t>前年度_3月</t>
    <rPh sb="0" eb="2">
      <t>ゼンネン</t>
    </rPh>
    <rPh sb="2" eb="3">
      <t>ド</t>
    </rPh>
    <rPh sb="5" eb="6">
      <t>ツキ</t>
    </rPh>
    <phoneticPr fontId="5"/>
  </si>
  <si>
    <t>4月</t>
    <rPh sb="1" eb="2">
      <t>ツキ</t>
    </rPh>
    <phoneticPr fontId="5"/>
  </si>
  <si>
    <t>5月</t>
    <rPh sb="1" eb="2">
      <t>ツキ</t>
    </rPh>
    <phoneticPr fontId="5"/>
  </si>
  <si>
    <t>6月</t>
  </si>
  <si>
    <t>7月</t>
  </si>
  <si>
    <t>8月</t>
  </si>
  <si>
    <t>9月</t>
  </si>
  <si>
    <t>10月</t>
  </si>
  <si>
    <t>11月</t>
  </si>
  <si>
    <t>12月</t>
  </si>
  <si>
    <t>1月</t>
  </si>
  <si>
    <t>2月</t>
  </si>
  <si>
    <t>3月</t>
  </si>
  <si>
    <t>元日</t>
  </si>
  <si>
    <t>天皇誕生日</t>
    <rPh sb="0" eb="2">
      <t>テンノウ</t>
    </rPh>
    <rPh sb="2" eb="5">
      <t>タンジョウビ</t>
    </rPh>
    <phoneticPr fontId="5"/>
  </si>
  <si>
    <t>海の日</t>
    <phoneticPr fontId="5"/>
  </si>
  <si>
    <t>スポーツの日</t>
    <phoneticPr fontId="5"/>
  </si>
  <si>
    <t>様式10-3　③</t>
    <phoneticPr fontId="5"/>
  </si>
  <si>
    <t>助成対象研修生数（人）</t>
    <rPh sb="0" eb="2">
      <t>ジョセイ</t>
    </rPh>
    <rPh sb="2" eb="4">
      <t>タイショウ</t>
    </rPh>
    <rPh sb="4" eb="7">
      <t>ケンシュウセイ</t>
    </rPh>
    <rPh sb="7" eb="8">
      <t>スウ</t>
    </rPh>
    <rPh sb="9" eb="10">
      <t>ニン</t>
    </rPh>
    <phoneticPr fontId="5"/>
  </si>
  <si>
    <t>内 女性数</t>
    <rPh sb="0" eb="1">
      <t>ウチ</t>
    </rPh>
    <phoneticPr fontId="5"/>
  </si>
  <si>
    <t>TR</t>
    <phoneticPr fontId="5"/>
  </si>
  <si>
    <t>FW1</t>
    <phoneticPr fontId="5"/>
  </si>
  <si>
    <t>FW2</t>
    <phoneticPr fontId="5"/>
  </si>
  <si>
    <t>FW3</t>
    <phoneticPr fontId="5"/>
  </si>
  <si>
    <t>金額</t>
    <rPh sb="0" eb="2">
      <t>キンガク</t>
    </rPh>
    <phoneticPr fontId="5"/>
  </si>
  <si>
    <t>指導日数</t>
    <rPh sb="0" eb="2">
      <t>シドウ</t>
    </rPh>
    <rPh sb="2" eb="4">
      <t>ニッスウ</t>
    </rPh>
    <phoneticPr fontId="5"/>
  </si>
  <si>
    <t>助成額</t>
    <rPh sb="0" eb="3">
      <t>ジョセイガク</t>
    </rPh>
    <phoneticPr fontId="5"/>
  </si>
  <si>
    <t>指導費</t>
    <rPh sb="0" eb="2">
      <t>シドウ</t>
    </rPh>
    <rPh sb="2" eb="3">
      <t>ヒ</t>
    </rPh>
    <phoneticPr fontId="5"/>
  </si>
  <si>
    <t>指導員1人以上</t>
    <rPh sb="0" eb="3">
      <t>シドウイン</t>
    </rPh>
    <rPh sb="4" eb="5">
      <t>リ</t>
    </rPh>
    <rPh sb="5" eb="7">
      <t>イジョウ</t>
    </rPh>
    <phoneticPr fontId="5"/>
  </si>
  <si>
    <t>指導員2人以上</t>
    <rPh sb="0" eb="3">
      <t>シドウイン</t>
    </rPh>
    <rPh sb="4" eb="5">
      <t>リ</t>
    </rPh>
    <rPh sb="5" eb="7">
      <t>イジョウ</t>
    </rPh>
    <phoneticPr fontId="5"/>
  </si>
  <si>
    <t>指導員3人以上</t>
    <rPh sb="0" eb="3">
      <t>シドウイン</t>
    </rPh>
    <rPh sb="4" eb="5">
      <t>ニン</t>
    </rPh>
    <rPh sb="5" eb="7">
      <t>イジョウ</t>
    </rPh>
    <phoneticPr fontId="5"/>
  </si>
  <si>
    <t>計</t>
    <rPh sb="0" eb="1">
      <t>ケイ</t>
    </rPh>
    <phoneticPr fontId="5"/>
  </si>
  <si>
    <t>技術習得推進費</t>
    <rPh sb="0" eb="2">
      <t>ギジュツ</t>
    </rPh>
    <rPh sb="2" eb="4">
      <t>シュウトク</t>
    </rPh>
    <rPh sb="4" eb="7">
      <t>スイシンヒ</t>
    </rPh>
    <phoneticPr fontId="5"/>
  </si>
  <si>
    <t>労災保険料</t>
    <rPh sb="0" eb="2">
      <t>ロウサイ</t>
    </rPh>
    <rPh sb="2" eb="5">
      <t>ホケンリョウ</t>
    </rPh>
    <phoneticPr fontId="5"/>
  </si>
  <si>
    <t>雇用促進支援費</t>
    <rPh sb="0" eb="2">
      <t>コヨウ</t>
    </rPh>
    <rPh sb="2" eb="4">
      <t>ソクシン</t>
    </rPh>
    <rPh sb="4" eb="7">
      <t>シエンヒ</t>
    </rPh>
    <phoneticPr fontId="5"/>
  </si>
  <si>
    <t>研修業務管理費</t>
    <rPh sb="0" eb="2">
      <t>ケンシュウ</t>
    </rPh>
    <rPh sb="2" eb="4">
      <t>ギョウム</t>
    </rPh>
    <rPh sb="4" eb="7">
      <t>カンリヒ</t>
    </rPh>
    <phoneticPr fontId="5"/>
  </si>
  <si>
    <t>資材費</t>
    <rPh sb="0" eb="3">
      <t>シザイヒ</t>
    </rPh>
    <phoneticPr fontId="5"/>
  </si>
  <si>
    <t>合　　　計</t>
    <phoneticPr fontId="5"/>
  </si>
  <si>
    <t>下期計</t>
    <rPh sb="0" eb="1">
      <t>シタ</t>
    </rPh>
    <rPh sb="2" eb="3">
      <t>ケイ</t>
    </rPh>
    <phoneticPr fontId="5"/>
  </si>
  <si>
    <t>助成額積算計</t>
    <rPh sb="0" eb="3">
      <t>ジョセイガク</t>
    </rPh>
    <rPh sb="3" eb="5">
      <t>セキサン</t>
    </rPh>
    <rPh sb="5" eb="6">
      <t>ケイ</t>
    </rPh>
    <phoneticPr fontId="5"/>
  </si>
  <si>
    <t>備　　　考</t>
    <rPh sb="0" eb="1">
      <t>トモ</t>
    </rPh>
    <rPh sb="4" eb="5">
      <t>コウ</t>
    </rPh>
    <phoneticPr fontId="5"/>
  </si>
  <si>
    <t>ＦＷ1計</t>
    <rPh sb="3" eb="4">
      <t>ケイ</t>
    </rPh>
    <phoneticPr fontId="5"/>
  </si>
  <si>
    <t>ＦＷ2計</t>
    <rPh sb="3" eb="4">
      <t>ケイ</t>
    </rPh>
    <phoneticPr fontId="5"/>
  </si>
  <si>
    <t>ＦＷ3計</t>
    <rPh sb="3" eb="4">
      <t>ケイ</t>
    </rPh>
    <phoneticPr fontId="5"/>
  </si>
  <si>
    <t>4</t>
    <phoneticPr fontId="1"/>
  </si>
  <si>
    <t>5</t>
    <phoneticPr fontId="1"/>
  </si>
  <si>
    <t>6</t>
    <phoneticPr fontId="1"/>
  </si>
  <si>
    <t>FW計</t>
    <rPh sb="2" eb="3">
      <t>ケイ</t>
    </rPh>
    <phoneticPr fontId="5"/>
  </si>
  <si>
    <t>技能講習等受講費</t>
    <rPh sb="0" eb="2">
      <t>ギノウ</t>
    </rPh>
    <rPh sb="2" eb="4">
      <t>コウシュウ</t>
    </rPh>
    <rPh sb="4" eb="5">
      <t>トウ</t>
    </rPh>
    <rPh sb="5" eb="7">
      <t>ジュコウ</t>
    </rPh>
    <rPh sb="7" eb="8">
      <t>ヒ</t>
    </rPh>
    <phoneticPr fontId="5"/>
  </si>
  <si>
    <t>4月-6月　計</t>
    <rPh sb="1" eb="2">
      <t>ガツ</t>
    </rPh>
    <rPh sb="4" eb="5">
      <t>ガツ</t>
    </rPh>
    <rPh sb="6" eb="7">
      <t>ケイ</t>
    </rPh>
    <phoneticPr fontId="5"/>
  </si>
  <si>
    <t>助成額積算計（実績確認用）</t>
    <rPh sb="0" eb="3">
      <t>ジョセイガク</t>
    </rPh>
    <rPh sb="3" eb="5">
      <t>セキサン</t>
    </rPh>
    <rPh sb="5" eb="6">
      <t>ケイ</t>
    </rPh>
    <rPh sb="7" eb="9">
      <t>ジッセキ</t>
    </rPh>
    <rPh sb="9" eb="12">
      <t>カクニンヨウ</t>
    </rPh>
    <phoneticPr fontId="5"/>
  </si>
  <si>
    <t>科目</t>
    <rPh sb="0" eb="2">
      <t>カモク</t>
    </rPh>
    <phoneticPr fontId="5"/>
  </si>
  <si>
    <t>TR/多能工化研修 記録簿月集計表　　　　　　</t>
    <rPh sb="13" eb="14">
      <t>ツキ</t>
    </rPh>
    <rPh sb="16" eb="17">
      <t>ヒョウ</t>
    </rPh>
    <phoneticPr fontId="5"/>
  </si>
  <si>
    <t>TR/多能工化研修 経費等月集計表</t>
    <rPh sb="7" eb="9">
      <t>ケンシュウ</t>
    </rPh>
    <rPh sb="10" eb="12">
      <t>ケイヒ</t>
    </rPh>
    <rPh sb="12" eb="13">
      <t>トウ</t>
    </rPh>
    <rPh sb="13" eb="14">
      <t>ツキ</t>
    </rPh>
    <rPh sb="14" eb="17">
      <t>シュウケイヒョウ</t>
    </rPh>
    <phoneticPr fontId="5"/>
  </si>
  <si>
    <t>多能工化</t>
    <phoneticPr fontId="1"/>
  </si>
  <si>
    <t>TR多能工計</t>
    <rPh sb="5" eb="6">
      <t>ケイ</t>
    </rPh>
    <phoneticPr fontId="5"/>
  </si>
  <si>
    <t>多能工計</t>
    <rPh sb="3" eb="4">
      <t>ケイ</t>
    </rPh>
    <phoneticPr fontId="5"/>
  </si>
  <si>
    <t>多能工（伐採）</t>
    <rPh sb="0" eb="3">
      <t>タノウコウ</t>
    </rPh>
    <rPh sb="4" eb="6">
      <t>バッサイ</t>
    </rPh>
    <phoneticPr fontId="5"/>
  </si>
  <si>
    <t>講習等受講費</t>
    <rPh sb="0" eb="2">
      <t>コウシュウ</t>
    </rPh>
    <rPh sb="2" eb="3">
      <t>トウ</t>
    </rPh>
    <rPh sb="3" eb="5">
      <t>ジュコウ</t>
    </rPh>
    <rPh sb="5" eb="6">
      <t>ヒ</t>
    </rPh>
    <phoneticPr fontId="5"/>
  </si>
  <si>
    <t>※R6FW研修生がいる経営体は6月からはR6研修記録簿月集計表を使用してください。</t>
    <rPh sb="5" eb="8">
      <t>ケンシュウセイ</t>
    </rPh>
    <rPh sb="11" eb="14">
      <t>ケイエイタイ</t>
    </rPh>
    <rPh sb="16" eb="17">
      <t>ガツ</t>
    </rPh>
    <rPh sb="22" eb="27">
      <t>ケンシュウキロクボ</t>
    </rPh>
    <rPh sb="27" eb="31">
      <t>ツキシュウケイヒョウ</t>
    </rPh>
    <rPh sb="32" eb="34">
      <t>シヨウ</t>
    </rPh>
    <phoneticPr fontId="1"/>
  </si>
  <si>
    <r>
      <t>令和５年度補正　TR/多能工化研修</t>
    </r>
    <r>
      <rPr>
        <b/>
        <sz val="24"/>
        <color rgb="FFFF0000"/>
        <rFont val="ＭＳ Ｐゴシック"/>
        <family val="3"/>
        <charset val="128"/>
      </rPr>
      <t>＋指導管理費</t>
    </r>
    <r>
      <rPr>
        <b/>
        <sz val="24"/>
        <rFont val="ＭＳ Ｐゴシック"/>
        <family val="3"/>
        <charset val="128"/>
      </rPr>
      <t>　記録簿年集計表</t>
    </r>
    <rPh sb="0" eb="2">
      <t>レイワ</t>
    </rPh>
    <rPh sb="3" eb="5">
      <t>ネンド</t>
    </rPh>
    <rPh sb="5" eb="7">
      <t>ホセイ</t>
    </rPh>
    <rPh sb="15" eb="17">
      <t>ケンシュウ</t>
    </rPh>
    <rPh sb="18" eb="20">
      <t>シドウ</t>
    </rPh>
    <rPh sb="20" eb="23">
      <t>カンリヒ</t>
    </rPh>
    <rPh sb="24" eb="27">
      <t>キロクボ</t>
    </rPh>
    <rPh sb="27" eb="28">
      <t>ネン</t>
    </rPh>
    <rPh sb="28" eb="30">
      <t>シュウケイ</t>
    </rPh>
    <rPh sb="30" eb="31">
      <t>ヒョウ</t>
    </rPh>
    <phoneticPr fontId="5"/>
  </si>
  <si>
    <t>令和５年度補正　TR研修　記録簿年集計表</t>
    <rPh sb="0" eb="2">
      <t>レイワ</t>
    </rPh>
    <rPh sb="3" eb="5">
      <t>ネンド</t>
    </rPh>
    <rPh sb="4" eb="5">
      <t>ド</t>
    </rPh>
    <rPh sb="5" eb="7">
      <t>ホセイ</t>
    </rPh>
    <rPh sb="10" eb="12">
      <t>ケンシュウ</t>
    </rPh>
    <rPh sb="13" eb="16">
      <t>キロクボ</t>
    </rPh>
    <rPh sb="16" eb="17">
      <t>ネン</t>
    </rPh>
    <rPh sb="17" eb="19">
      <t>シュウケイ</t>
    </rPh>
    <rPh sb="19" eb="20">
      <t>ヒョウ</t>
    </rPh>
    <phoneticPr fontId="5"/>
  </si>
  <si>
    <t>令和５年度補正　多能工化研修　記録簿年集計表</t>
    <rPh sb="0" eb="2">
      <t>レイワ</t>
    </rPh>
    <rPh sb="3" eb="5">
      <t>ネンド</t>
    </rPh>
    <rPh sb="4" eb="5">
      <t>ド</t>
    </rPh>
    <rPh sb="5" eb="7">
      <t>ホセイ</t>
    </rPh>
    <rPh sb="12" eb="14">
      <t>ケンシュウ</t>
    </rPh>
    <rPh sb="15" eb="18">
      <t>キロクボ</t>
    </rPh>
    <rPh sb="18" eb="19">
      <t>ネン</t>
    </rPh>
    <rPh sb="19" eb="21">
      <t>シュウケイ</t>
    </rPh>
    <rPh sb="21" eb="22">
      <t>ヒョウ</t>
    </rPh>
    <phoneticPr fontId="5"/>
  </si>
  <si>
    <t>祝日（令和6年）</t>
    <rPh sb="3" eb="5">
      <t>レイワ</t>
    </rPh>
    <rPh sb="6" eb="7">
      <t>ネン</t>
    </rPh>
    <phoneticPr fontId="5"/>
  </si>
  <si>
    <t>祝日（令和7年）</t>
    <rPh sb="3" eb="5">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</si>
</sst>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quot;#,##0_);\(&quot;¥&quot;#,##0\)"/>
    <numFmt numFmtId="177" formatCode="ggge&quot;年&quot;m&quot;月&quot;"/>
    <numFmt numFmtId="178" formatCode="#,##0_);[Red]\(#,##0\)"/>
    <numFmt numFmtId="179" formatCode="d"/>
    <numFmt numFmtId="180" formatCode="0_ "/>
    <numFmt numFmtId="181" formatCode="0.00_ "/>
    <numFmt numFmtId="182" formatCode="00000"/>
    <numFmt numFmtId="183" formatCode="@&quot;月&quot;"/>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4"/>
      <name val="ＭＳ Ｐゴシック"/>
      <family val="3"/>
      <charset val="128"/>
    </font>
    <font>
      <sz val="6"/>
      <name val="ＭＳ Ｐゴシック"/>
      <family val="3"/>
      <charset val="128"/>
    </font>
    <font>
      <sz val="24"/>
      <name val="ＭＳ Ｐゴシック"/>
      <family val="3"/>
      <charset val="128"/>
    </font>
    <font>
      <sz val="12"/>
      <name val="ＭＳ Ｐゴシック"/>
      <family val="3"/>
      <charset val="128"/>
    </font>
    <font>
      <sz val="28"/>
      <name val="ＭＳ Ｐゴシック"/>
      <family val="3"/>
      <charset val="128"/>
    </font>
    <font>
      <sz val="22"/>
      <name val="ＭＳ Ｐゴシック"/>
      <family val="3"/>
      <charset val="128"/>
    </font>
    <font>
      <b/>
      <sz val="22"/>
      <name val="ＭＳ Ｐゴシック"/>
      <family val="3"/>
      <charset val="128"/>
    </font>
    <font>
      <sz val="26"/>
      <name val="ＭＳ Ｐゴシック"/>
      <family val="3"/>
      <charset val="128"/>
    </font>
    <font>
      <b/>
      <sz val="11"/>
      <name val="ＭＳ Ｐゴシック"/>
      <family val="3"/>
      <charset val="128"/>
    </font>
    <font>
      <sz val="8"/>
      <name val="ＭＳ Ｐゴシック"/>
      <family val="3"/>
      <charset val="128"/>
    </font>
    <font>
      <sz val="11"/>
      <color theme="1"/>
      <name val="ＭＳ Ｐゴシック"/>
      <family val="3"/>
      <charset val="128"/>
    </font>
    <font>
      <sz val="10"/>
      <color theme="1"/>
      <name val="ＭＳ Ｐゴシック"/>
      <family val="3"/>
      <charset val="128"/>
    </font>
    <font>
      <sz val="14"/>
      <color indexed="81"/>
      <name val="ＭＳ Ｐゴシック"/>
      <family val="3"/>
      <charset val="128"/>
    </font>
    <font>
      <sz val="11"/>
      <name val="ＭＳ ゴシック"/>
      <family val="3"/>
      <charset val="128"/>
    </font>
    <font>
      <sz val="11"/>
      <color theme="1"/>
      <name val="ＭＳ ゴシック"/>
      <family val="3"/>
      <charset val="128"/>
    </font>
    <font>
      <sz val="11"/>
      <color rgb="FFFF0000"/>
      <name val="ＭＳ Ｐゴシック"/>
      <family val="3"/>
      <charset val="128"/>
      <scheme val="minor"/>
    </font>
    <font>
      <b/>
      <sz val="24"/>
      <name val="ＭＳ Ｐゴシック"/>
      <family val="3"/>
      <charset val="128"/>
    </font>
    <font>
      <sz val="14"/>
      <color theme="1"/>
      <name val="ＭＳ Ｐゴシック"/>
      <family val="3"/>
      <charset val="128"/>
      <scheme val="minor"/>
    </font>
    <font>
      <sz val="14"/>
      <color theme="0" tint="-0.499984740745262"/>
      <name val="ＭＳ Ｐゴシック"/>
      <family val="3"/>
      <charset val="128"/>
    </font>
    <font>
      <sz val="11"/>
      <color theme="0"/>
      <name val="ＭＳ Ｐゴシック"/>
      <family val="3"/>
      <charset val="128"/>
    </font>
    <font>
      <sz val="14"/>
      <color rgb="FFFF0000"/>
      <name val="ＭＳ Ｐゴシック"/>
      <family val="3"/>
      <charset val="128"/>
    </font>
    <font>
      <sz val="12"/>
      <color theme="0"/>
      <name val="ＭＳ Ｐ明朝"/>
      <family val="1"/>
      <charset val="128"/>
    </font>
    <font>
      <sz val="14"/>
      <color theme="0" tint="-0.249977111117893"/>
      <name val="ＭＳ Ｐゴシック"/>
      <family val="3"/>
      <charset val="128"/>
    </font>
    <font>
      <sz val="14"/>
      <color rgb="FF00FF00"/>
      <name val="ＭＳ Ｐゴシック"/>
      <family val="3"/>
      <charset val="128"/>
    </font>
    <font>
      <sz val="14"/>
      <color rgb="FFFF9900"/>
      <name val="ＭＳ Ｐゴシック"/>
      <family val="3"/>
      <charset val="128"/>
    </font>
    <font>
      <b/>
      <sz val="11"/>
      <color rgb="FFFF0000"/>
      <name val="ＭＳ Ｐゴシック"/>
      <family val="3"/>
      <charset val="128"/>
    </font>
    <font>
      <b/>
      <sz val="20"/>
      <color indexed="81"/>
      <name val="MS P ゴシック"/>
      <family val="3"/>
      <charset val="128"/>
    </font>
    <font>
      <sz val="18"/>
      <color rgb="FFFF0000"/>
      <name val="ＭＳ Ｐゴシック"/>
      <family val="3"/>
      <charset val="128"/>
    </font>
    <font>
      <b/>
      <sz val="24"/>
      <color rgb="FFFF0000"/>
      <name val="ＭＳ Ｐゴシック"/>
      <family val="3"/>
      <charset val="128"/>
    </font>
    <font>
      <sz val="12"/>
      <color indexed="81"/>
      <name val="MS P ゴシック"/>
      <family val="3"/>
      <charset val="128"/>
    </font>
    <font>
      <sz val="12"/>
      <color theme="1"/>
      <name val="ＭＳ Ｐゴシック"/>
      <family val="3"/>
      <charset val="128"/>
      <scheme val="minor"/>
    </font>
    <font>
      <sz val="16"/>
      <color indexed="81"/>
      <name val="MS P ゴシック"/>
      <family val="3"/>
      <charset val="128"/>
    </font>
  </fonts>
  <fills count="15">
    <fill>
      <patternFill patternType="none"/>
    </fill>
    <fill>
      <patternFill patternType="gray125"/>
    </fill>
    <fill>
      <patternFill patternType="solid">
        <fgColor rgb="FFFF66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rgb="FFFFFFFF"/>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C99"/>
        <bgColor indexed="64"/>
      </patternFill>
    </fill>
    <fill>
      <patternFill patternType="solid">
        <fgColor rgb="FF66FF66"/>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medium">
        <color rgb="FFFF0000"/>
      </left>
      <right style="medium">
        <color rgb="FFFF0000"/>
      </right>
      <top style="medium">
        <color rgb="FFFF0000"/>
      </top>
      <bottom style="thin">
        <color indexed="64"/>
      </bottom>
      <diagonal/>
    </border>
    <border>
      <left/>
      <right style="hair">
        <color indexed="64"/>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right style="thin">
        <color indexed="64"/>
      </right>
      <top style="medium">
        <color indexed="64"/>
      </top>
      <bottom style="thin">
        <color indexed="64"/>
      </bottom>
      <diagonal/>
    </border>
    <border>
      <left style="medium">
        <color rgb="FFFF0000"/>
      </left>
      <right style="medium">
        <color rgb="FFFF0000"/>
      </right>
      <top style="thin">
        <color indexed="64"/>
      </top>
      <bottom style="thin">
        <color indexed="64"/>
      </bottom>
      <diagonal/>
    </border>
    <border>
      <left/>
      <right style="hair">
        <color indexed="64"/>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hair">
        <color indexed="64"/>
      </right>
      <top style="thin">
        <color indexed="64"/>
      </top>
      <bottom style="medium">
        <color indexed="64"/>
      </bottom>
      <diagonal/>
    </border>
    <border>
      <left style="thick">
        <color rgb="FFFF0000"/>
      </left>
      <right style="thick">
        <color rgb="FFFF0000"/>
      </right>
      <top style="thin">
        <color indexed="64"/>
      </top>
      <bottom style="thick">
        <color rgb="FFFF0000"/>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rgb="FF000000"/>
      </left>
      <right style="thin">
        <color rgb="FF000000"/>
      </right>
      <top style="thin">
        <color rgb="FF000000"/>
      </top>
      <bottom style="thin">
        <color rgb="FF000000"/>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rgb="FFFF0000"/>
      </left>
      <right style="medium">
        <color indexed="64"/>
      </right>
      <top style="medium">
        <color indexed="64"/>
      </top>
      <bottom style="thin">
        <color indexed="64"/>
      </bottom>
      <diagonal/>
    </border>
    <border>
      <left style="medium">
        <color rgb="FFFF0000"/>
      </left>
      <right style="medium">
        <color indexed="64"/>
      </right>
      <top style="thin">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medium">
        <color indexed="64"/>
      </top>
      <bottom/>
      <diagonal style="thin">
        <color indexed="64"/>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diagonalUp="1">
      <left/>
      <right/>
      <top/>
      <bottom/>
      <diagonal style="thin">
        <color indexed="64"/>
      </diagonal>
    </border>
    <border>
      <left style="medium">
        <color indexed="64"/>
      </left>
      <right/>
      <top style="medium">
        <color indexed="64"/>
      </top>
      <bottom style="thin">
        <color indexed="64"/>
      </bottom>
      <diagonal/>
    </border>
    <border>
      <left style="thick">
        <color rgb="FFFF0066"/>
      </left>
      <right style="thin">
        <color indexed="64"/>
      </right>
      <top style="thick">
        <color rgb="FFFF0066"/>
      </top>
      <bottom style="double">
        <color indexed="64"/>
      </bottom>
      <diagonal/>
    </border>
    <border>
      <left style="thin">
        <color indexed="64"/>
      </left>
      <right style="thin">
        <color indexed="64"/>
      </right>
      <top style="thick">
        <color rgb="FFFF0066"/>
      </top>
      <bottom style="double">
        <color indexed="64"/>
      </bottom>
      <diagonal/>
    </border>
    <border>
      <left style="thin">
        <color indexed="64"/>
      </left>
      <right style="thick">
        <color rgb="FFFF0066"/>
      </right>
      <top style="thick">
        <color rgb="FFFF0066"/>
      </top>
      <bottom style="double">
        <color indexed="64"/>
      </bottom>
      <diagonal/>
    </border>
    <border>
      <left style="thick">
        <color rgb="FFFF0066"/>
      </left>
      <right style="thin">
        <color indexed="64"/>
      </right>
      <top/>
      <bottom style="thin">
        <color indexed="64"/>
      </bottom>
      <diagonal/>
    </border>
    <border>
      <left style="thin">
        <color indexed="64"/>
      </left>
      <right style="thick">
        <color rgb="FFFF0066"/>
      </right>
      <top/>
      <bottom style="thin">
        <color indexed="64"/>
      </bottom>
      <diagonal/>
    </border>
    <border>
      <left style="thick">
        <color rgb="FFFF0066"/>
      </left>
      <right style="thin">
        <color indexed="64"/>
      </right>
      <top style="thin">
        <color indexed="64"/>
      </top>
      <bottom style="thick">
        <color rgb="FFFF0066"/>
      </bottom>
      <diagonal/>
    </border>
    <border>
      <left style="thin">
        <color indexed="64"/>
      </left>
      <right style="thin">
        <color indexed="64"/>
      </right>
      <top style="thin">
        <color indexed="64"/>
      </top>
      <bottom style="thick">
        <color rgb="FFFF0066"/>
      </bottom>
      <diagonal/>
    </border>
    <border>
      <left style="thin">
        <color indexed="64"/>
      </left>
      <right style="thick">
        <color rgb="FFFF0066"/>
      </right>
      <top style="thin">
        <color indexed="64"/>
      </top>
      <bottom style="thick">
        <color rgb="FFFF0066"/>
      </bottom>
      <diagonal/>
    </border>
    <border>
      <left style="medium">
        <color indexed="64"/>
      </left>
      <right style="medium">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rgb="FFFF0000"/>
      </left>
      <right style="medium">
        <color rgb="FFFF0000"/>
      </right>
      <top style="thin">
        <color indexed="64"/>
      </top>
      <bottom/>
      <diagonal/>
    </border>
    <border>
      <left style="medium">
        <color rgb="FFFF0000"/>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xf numFmtId="0" fontId="3" fillId="0" borderId="0">
      <alignment vertical="center"/>
    </xf>
  </cellStyleXfs>
  <cellXfs count="728">
    <xf numFmtId="0" fontId="0" fillId="0" borderId="0" xfId="0">
      <alignment vertical="center"/>
    </xf>
    <xf numFmtId="0" fontId="4" fillId="0" borderId="2" xfId="2" applyFont="1" applyFill="1" applyBorder="1" applyAlignment="1" applyProtection="1">
      <alignment vertical="center"/>
    </xf>
    <xf numFmtId="0" fontId="4" fillId="0" borderId="0" xfId="2" applyFont="1" applyFill="1" applyBorder="1" applyAlignment="1" applyProtection="1">
      <alignment vertical="center"/>
    </xf>
    <xf numFmtId="0" fontId="4" fillId="0" borderId="0" xfId="2" applyFont="1" applyFill="1" applyBorder="1" applyAlignment="1" applyProtection="1">
      <alignment vertical="center" shrinkToFit="1"/>
    </xf>
    <xf numFmtId="0" fontId="2" fillId="0" borderId="0" xfId="3" applyFont="1" applyFill="1" applyAlignment="1" applyProtection="1">
      <alignment vertical="center"/>
    </xf>
    <xf numFmtId="0" fontId="4" fillId="0" borderId="0" xfId="3" applyFont="1" applyFill="1" applyAlignment="1" applyProtection="1">
      <alignment vertical="center"/>
    </xf>
    <xf numFmtId="0" fontId="6" fillId="0" borderId="0" xfId="3" applyFont="1" applyFill="1" applyAlignment="1" applyProtection="1">
      <alignment horizontal="center" vertical="center"/>
    </xf>
    <xf numFmtId="0" fontId="4" fillId="0" borderId="0" xfId="3" applyFont="1" applyFill="1" applyBorder="1" applyAlignment="1" applyProtection="1">
      <alignment vertical="center"/>
    </xf>
    <xf numFmtId="0" fontId="2" fillId="0" borderId="0" xfId="3" applyFont="1" applyFill="1" applyBorder="1" applyAlignment="1" applyProtection="1">
      <alignment vertical="center"/>
    </xf>
    <xf numFmtId="0" fontId="8" fillId="0" borderId="0" xfId="3" applyFont="1" applyFill="1" applyBorder="1" applyAlignment="1" applyProtection="1">
      <alignment horizontal="center" vertical="center"/>
    </xf>
    <xf numFmtId="0" fontId="9" fillId="0" borderId="0" xfId="3" applyFont="1" applyFill="1" applyBorder="1" applyAlignment="1" applyProtection="1">
      <alignment horizontal="center" vertical="center"/>
    </xf>
    <xf numFmtId="0" fontId="6" fillId="0" borderId="0" xfId="3" applyFont="1" applyFill="1" applyBorder="1" applyAlignment="1" applyProtection="1">
      <alignment horizontal="center" vertical="center"/>
    </xf>
    <xf numFmtId="0" fontId="7" fillId="0" borderId="1" xfId="3" applyFont="1" applyFill="1" applyBorder="1" applyAlignment="1" applyProtection="1">
      <alignment horizontal="center" vertical="center"/>
    </xf>
    <xf numFmtId="178" fontId="2" fillId="0" borderId="0" xfId="1" applyNumberFormat="1" applyFont="1" applyFill="1" applyBorder="1" applyAlignment="1" applyProtection="1">
      <alignment vertical="center"/>
    </xf>
    <xf numFmtId="178" fontId="2" fillId="0" borderId="13" xfId="1" applyNumberFormat="1" applyFont="1" applyFill="1" applyBorder="1" applyAlignment="1" applyProtection="1">
      <alignment vertical="center"/>
    </xf>
    <xf numFmtId="178" fontId="7" fillId="0" borderId="21" xfId="3" applyNumberFormat="1" applyFont="1" applyFill="1" applyBorder="1" applyAlignment="1" applyProtection="1">
      <alignment horizontal="center" vertical="center" wrapText="1"/>
    </xf>
    <xf numFmtId="178" fontId="3" fillId="0" borderId="22" xfId="2" applyNumberFormat="1" applyFont="1" applyFill="1" applyBorder="1" applyAlignment="1" applyProtection="1">
      <alignment horizontal="left" vertical="center" shrinkToFit="1"/>
      <protection locked="0"/>
    </xf>
    <xf numFmtId="178" fontId="2" fillId="0" borderId="22" xfId="2" applyNumberFormat="1" applyFont="1" applyFill="1" applyBorder="1" applyAlignment="1" applyProtection="1">
      <alignment horizontal="center" vertical="center" wrapText="1"/>
      <protection locked="0"/>
    </xf>
    <xf numFmtId="180" fontId="2" fillId="0" borderId="24" xfId="3" applyNumberFormat="1" applyFont="1" applyFill="1" applyBorder="1" applyAlignment="1" applyProtection="1">
      <alignment vertical="center"/>
    </xf>
    <xf numFmtId="178" fontId="2" fillId="0" borderId="0" xfId="3" applyNumberFormat="1" applyFont="1" applyFill="1" applyAlignment="1" applyProtection="1">
      <alignment vertical="center"/>
    </xf>
    <xf numFmtId="178" fontId="7" fillId="0" borderId="26" xfId="3" applyNumberFormat="1" applyFont="1" applyFill="1" applyBorder="1" applyAlignment="1" applyProtection="1">
      <alignment horizontal="center" vertical="center" wrapText="1"/>
    </xf>
    <xf numFmtId="178" fontId="3" fillId="0" borderId="27" xfId="2" applyNumberFormat="1" applyFont="1" applyFill="1" applyBorder="1" applyAlignment="1" applyProtection="1">
      <alignment horizontal="left" vertical="center" shrinkToFit="1"/>
      <protection locked="0"/>
    </xf>
    <xf numFmtId="178" fontId="2" fillId="0" borderId="27" xfId="2" applyNumberFormat="1" applyFont="1" applyFill="1" applyBorder="1" applyAlignment="1" applyProtection="1">
      <alignment horizontal="center" vertical="center" wrapText="1"/>
      <protection locked="0"/>
    </xf>
    <xf numFmtId="180" fontId="2" fillId="0" borderId="29" xfId="3" applyNumberFormat="1" applyFont="1" applyFill="1" applyBorder="1" applyAlignment="1" applyProtection="1">
      <alignment vertical="center"/>
    </xf>
    <xf numFmtId="178" fontId="7" fillId="3" borderId="27" xfId="3" applyNumberFormat="1" applyFont="1" applyFill="1" applyBorder="1" applyAlignment="1" applyProtection="1">
      <alignment horizontal="center" vertical="center" wrapText="1"/>
    </xf>
    <xf numFmtId="178" fontId="2" fillId="0" borderId="27" xfId="2" applyNumberFormat="1" applyFont="1" applyFill="1" applyBorder="1" applyAlignment="1" applyProtection="1">
      <alignment horizontal="left" vertical="center" shrinkToFit="1"/>
      <protection locked="0"/>
    </xf>
    <xf numFmtId="178" fontId="2" fillId="0" borderId="32" xfId="2" applyNumberFormat="1" applyFont="1" applyFill="1" applyBorder="1" applyAlignment="1" applyProtection="1">
      <alignment horizontal="left" vertical="center" shrinkToFit="1"/>
      <protection locked="0"/>
    </xf>
    <xf numFmtId="178" fontId="2" fillId="0" borderId="32" xfId="2" applyNumberFormat="1" applyFont="1" applyFill="1" applyBorder="1" applyAlignment="1" applyProtection="1">
      <alignment horizontal="center" vertical="center" wrapText="1"/>
      <protection locked="0"/>
    </xf>
    <xf numFmtId="180" fontId="2" fillId="0" borderId="34" xfId="3" applyNumberFormat="1" applyFont="1" applyFill="1" applyBorder="1" applyAlignment="1" applyProtection="1">
      <alignment vertical="center"/>
    </xf>
    <xf numFmtId="178" fontId="2" fillId="0" borderId="18" xfId="1" applyNumberFormat="1" applyFont="1" applyFill="1" applyBorder="1" applyAlignment="1" applyProtection="1">
      <alignment horizontal="center" vertical="center" wrapText="1"/>
    </xf>
    <xf numFmtId="178" fontId="2" fillId="0" borderId="18" xfId="1" applyNumberFormat="1" applyFont="1" applyFill="1" applyBorder="1" applyAlignment="1" applyProtection="1">
      <alignment horizontal="center" vertical="center"/>
    </xf>
    <xf numFmtId="178" fontId="2" fillId="0" borderId="38" xfId="1" applyNumberFormat="1" applyFont="1" applyFill="1" applyBorder="1" applyAlignment="1" applyProtection="1">
      <alignment horizontal="center" vertical="center"/>
    </xf>
    <xf numFmtId="178" fontId="2" fillId="0" borderId="38" xfId="1" applyNumberFormat="1" applyFont="1" applyFill="1" applyBorder="1" applyAlignment="1" applyProtection="1">
      <alignment horizontal="center" vertical="center" wrapText="1"/>
    </xf>
    <xf numFmtId="178" fontId="2" fillId="0" borderId="38" xfId="1" applyNumberFormat="1" applyFont="1" applyFill="1" applyBorder="1" applyAlignment="1" applyProtection="1">
      <alignment horizontal="center" vertical="center" wrapText="1"/>
      <protection locked="0"/>
    </xf>
    <xf numFmtId="178" fontId="2" fillId="0" borderId="38" xfId="1" applyNumberFormat="1" applyFont="1" applyFill="1" applyBorder="1" applyAlignment="1" applyProtection="1">
      <alignment horizontal="center" vertical="center"/>
      <protection locked="0"/>
    </xf>
    <xf numFmtId="0" fontId="2" fillId="0" borderId="0" xfId="3" applyFont="1" applyFill="1" applyAlignment="1" applyProtection="1">
      <alignment vertical="top" wrapText="1"/>
    </xf>
    <xf numFmtId="178" fontId="2" fillId="0" borderId="45" xfId="3" applyNumberFormat="1" applyFont="1" applyFill="1" applyBorder="1" applyAlignment="1" applyProtection="1">
      <alignment horizontal="center" vertical="center"/>
    </xf>
    <xf numFmtId="178" fontId="2" fillId="0" borderId="46" xfId="3" applyNumberFormat="1" applyFont="1" applyFill="1" applyBorder="1" applyAlignment="1" applyProtection="1">
      <alignment horizontal="center" vertical="center"/>
    </xf>
    <xf numFmtId="178" fontId="2" fillId="0" borderId="47" xfId="3" applyNumberFormat="1" applyFont="1" applyFill="1" applyBorder="1" applyAlignment="1" applyProtection="1">
      <alignment horizontal="center" vertical="center"/>
    </xf>
    <xf numFmtId="179" fontId="12" fillId="0" borderId="1" xfId="3" applyNumberFormat="1" applyFont="1" applyFill="1" applyBorder="1" applyAlignment="1" applyProtection="1">
      <alignment horizontal="center" vertical="center"/>
    </xf>
    <xf numFmtId="178" fontId="3" fillId="0" borderId="58" xfId="2" applyNumberFormat="1" applyFont="1" applyFill="1" applyBorder="1" applyAlignment="1" applyProtection="1">
      <alignment horizontal="left" vertical="center" shrinkToFit="1"/>
      <protection locked="0"/>
    </xf>
    <xf numFmtId="178" fontId="2" fillId="0" borderId="58" xfId="2" applyNumberFormat="1" applyFont="1" applyFill="1" applyBorder="1" applyAlignment="1" applyProtection="1">
      <alignment horizontal="center" vertical="center" wrapText="1"/>
      <protection locked="0"/>
    </xf>
    <xf numFmtId="178" fontId="2" fillId="0" borderId="62" xfId="2" applyNumberFormat="1" applyFont="1" applyFill="1" applyBorder="1" applyAlignment="1" applyProtection="1">
      <alignment horizontal="center" vertical="center" wrapText="1"/>
      <protection locked="0"/>
    </xf>
    <xf numFmtId="178" fontId="2" fillId="0" borderId="65" xfId="2" applyNumberFormat="1" applyFont="1" applyFill="1" applyBorder="1" applyAlignment="1" applyProtection="1">
      <alignment horizontal="center" vertical="center" wrapText="1"/>
      <protection locked="0"/>
    </xf>
    <xf numFmtId="178" fontId="2" fillId="0" borderId="68" xfId="1" applyNumberFormat="1" applyFont="1" applyFill="1" applyBorder="1" applyAlignment="1" applyProtection="1">
      <alignment vertical="top" wrapText="1"/>
    </xf>
    <xf numFmtId="178" fontId="2" fillId="0" borderId="68" xfId="1" applyNumberFormat="1" applyFont="1" applyFill="1" applyBorder="1" applyAlignment="1" applyProtection="1">
      <alignment vertical="top"/>
    </xf>
    <xf numFmtId="178" fontId="2" fillId="0" borderId="0" xfId="1" applyNumberFormat="1" applyFont="1" applyFill="1" applyBorder="1" applyAlignment="1" applyProtection="1">
      <alignment vertical="top" wrapText="1"/>
    </xf>
    <xf numFmtId="178" fontId="2" fillId="0" borderId="69" xfId="2" applyNumberFormat="1" applyFont="1" applyFill="1" applyBorder="1" applyAlignment="1" applyProtection="1">
      <alignment horizontal="left" vertical="center" shrinkToFit="1"/>
      <protection locked="0"/>
    </xf>
    <xf numFmtId="178" fontId="2" fillId="0" borderId="69" xfId="2" applyNumberFormat="1" applyFont="1" applyFill="1" applyBorder="1" applyAlignment="1" applyProtection="1">
      <alignment horizontal="center" vertical="center" wrapText="1"/>
      <protection locked="0"/>
    </xf>
    <xf numFmtId="178" fontId="2" fillId="0" borderId="18" xfId="2" applyNumberFormat="1" applyFont="1" applyFill="1" applyBorder="1" applyAlignment="1" applyProtection="1">
      <alignment horizontal="center" vertical="center" wrapText="1"/>
    </xf>
    <xf numFmtId="0" fontId="14" fillId="0" borderId="1" xfId="3" applyFont="1" applyFill="1" applyBorder="1" applyAlignment="1" applyProtection="1">
      <alignment horizontal="center" vertical="center"/>
    </xf>
    <xf numFmtId="0" fontId="2" fillId="0" borderId="1" xfId="3" applyFont="1" applyFill="1" applyBorder="1" applyAlignment="1" applyProtection="1">
      <alignment horizontal="center" vertical="center"/>
    </xf>
    <xf numFmtId="0" fontId="2" fillId="0" borderId="1" xfId="3" applyFont="1" applyFill="1" applyBorder="1" applyAlignment="1" applyProtection="1">
      <alignment vertical="center"/>
      <protection locked="0"/>
    </xf>
    <xf numFmtId="0" fontId="2" fillId="0" borderId="1" xfId="3" applyFont="1" applyFill="1" applyBorder="1" applyAlignment="1" applyProtection="1">
      <alignment vertical="center"/>
    </xf>
    <xf numFmtId="0" fontId="15" fillId="0" borderId="1" xfId="3" applyFont="1" applyFill="1" applyBorder="1" applyAlignment="1" applyProtection="1">
      <alignment horizontal="center" vertical="center"/>
    </xf>
    <xf numFmtId="0" fontId="2" fillId="0" borderId="0" xfId="3" applyFont="1" applyFill="1" applyBorder="1" applyAlignment="1" applyProtection="1">
      <alignment vertical="top" wrapText="1"/>
    </xf>
    <xf numFmtId="0" fontId="14" fillId="0" borderId="0" xfId="3" applyFont="1" applyFill="1" applyAlignment="1" applyProtection="1">
      <alignment vertical="center"/>
    </xf>
    <xf numFmtId="178" fontId="12" fillId="0" borderId="1" xfId="3" applyNumberFormat="1" applyFont="1" applyFill="1" applyBorder="1" applyAlignment="1" applyProtection="1">
      <alignment vertical="center"/>
    </xf>
    <xf numFmtId="178" fontId="12" fillId="0" borderId="1" xfId="3" applyNumberFormat="1"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center"/>
    </xf>
    <xf numFmtId="178" fontId="7" fillId="3" borderId="22" xfId="3" applyNumberFormat="1" applyFont="1" applyFill="1" applyBorder="1" applyAlignment="1" applyProtection="1">
      <alignment horizontal="center" vertical="center" wrapText="1"/>
    </xf>
    <xf numFmtId="178" fontId="7" fillId="3" borderId="32" xfId="3" applyNumberFormat="1" applyFont="1" applyFill="1" applyBorder="1" applyAlignment="1" applyProtection="1">
      <alignment horizontal="center" vertical="center" wrapText="1"/>
    </xf>
    <xf numFmtId="182" fontId="7" fillId="3" borderId="57" xfId="3" applyNumberFormat="1" applyFont="1" applyFill="1" applyBorder="1" applyAlignment="1" applyProtection="1">
      <alignment horizontal="center" vertical="center" wrapText="1"/>
    </xf>
    <xf numFmtId="182" fontId="7" fillId="3" borderId="61" xfId="3" applyNumberFormat="1" applyFont="1" applyFill="1" applyBorder="1" applyAlignment="1" applyProtection="1">
      <alignment horizontal="center" vertical="center" wrapText="1"/>
    </xf>
    <xf numFmtId="182" fontId="7" fillId="3" borderId="69" xfId="3" applyNumberFormat="1" applyFont="1" applyFill="1" applyBorder="1" applyAlignment="1" applyProtection="1">
      <alignment horizontal="center" vertical="center" wrapText="1"/>
    </xf>
    <xf numFmtId="178" fontId="2" fillId="0" borderId="8" xfId="1" applyNumberFormat="1" applyFont="1" applyFill="1" applyBorder="1" applyAlignment="1" applyProtection="1">
      <alignment vertical="center"/>
    </xf>
    <xf numFmtId="178" fontId="2" fillId="0" borderId="13" xfId="1" applyNumberFormat="1" applyFont="1" applyFill="1" applyBorder="1" applyAlignment="1" applyProtection="1">
      <alignment vertical="top" wrapText="1"/>
    </xf>
    <xf numFmtId="178" fontId="2" fillId="0" borderId="78" xfId="2" applyNumberFormat="1" applyFont="1" applyFill="1" applyBorder="1" applyAlignment="1" applyProtection="1">
      <alignment horizontal="center" vertical="center" wrapText="1"/>
      <protection locked="0"/>
    </xf>
    <xf numFmtId="178" fontId="2" fillId="0" borderId="60" xfId="2" applyNumberFormat="1" applyFont="1" applyFill="1" applyBorder="1" applyAlignment="1" applyProtection="1">
      <alignment horizontal="center" vertical="center" wrapText="1"/>
      <protection locked="0"/>
    </xf>
    <xf numFmtId="178" fontId="2" fillId="0" borderId="79" xfId="2" applyNumberFormat="1" applyFont="1" applyFill="1" applyBorder="1" applyAlignment="1" applyProtection="1">
      <alignment horizontal="center" vertical="center" wrapText="1"/>
      <protection locked="0"/>
    </xf>
    <xf numFmtId="178" fontId="2" fillId="0" borderId="35" xfId="1" applyNumberFormat="1" applyFont="1" applyFill="1" applyBorder="1" applyAlignment="1" applyProtection="1">
      <alignment horizontal="center" vertical="center"/>
    </xf>
    <xf numFmtId="178" fontId="2" fillId="0" borderId="35" xfId="1" applyNumberFormat="1" applyFont="1" applyFill="1" applyBorder="1" applyAlignment="1" applyProtection="1">
      <alignment horizontal="center" vertical="center"/>
      <protection locked="0"/>
    </xf>
    <xf numFmtId="178" fontId="2" fillId="3" borderId="39" xfId="1" applyNumberFormat="1" applyFont="1" applyFill="1" applyBorder="1" applyAlignment="1" applyProtection="1">
      <alignment horizontal="center" vertical="center"/>
      <protection locked="0"/>
    </xf>
    <xf numFmtId="0" fontId="2" fillId="0" borderId="13" xfId="3" applyFont="1" applyFill="1" applyBorder="1" applyAlignment="1" applyProtection="1">
      <alignment vertical="center"/>
    </xf>
    <xf numFmtId="180" fontId="2" fillId="0" borderId="0" xfId="3" applyNumberFormat="1" applyFont="1" applyFill="1" applyAlignment="1" applyProtection="1">
      <alignment vertical="center"/>
    </xf>
    <xf numFmtId="0" fontId="17" fillId="0" borderId="0" xfId="3" applyFont="1" applyFill="1" applyAlignment="1" applyProtection="1">
      <alignment vertical="center"/>
    </xf>
    <xf numFmtId="178" fontId="17" fillId="0" borderId="0" xfId="3" applyNumberFormat="1" applyFont="1" applyFill="1" applyAlignment="1" applyProtection="1">
      <alignment vertical="center"/>
    </xf>
    <xf numFmtId="180" fontId="17" fillId="0" borderId="0" xfId="3" applyNumberFormat="1" applyFont="1" applyFill="1" applyAlignment="1" applyProtection="1">
      <alignment vertical="center"/>
    </xf>
    <xf numFmtId="0" fontId="17" fillId="0" borderId="0" xfId="3" quotePrefix="1" applyFont="1" applyFill="1" applyAlignment="1" applyProtection="1">
      <alignment vertical="center" wrapText="1"/>
    </xf>
    <xf numFmtId="180" fontId="2" fillId="0" borderId="80" xfId="3" quotePrefix="1" applyNumberFormat="1" applyFont="1" applyFill="1" applyBorder="1" applyAlignment="1" applyProtection="1">
      <alignment vertical="center"/>
    </xf>
    <xf numFmtId="180" fontId="2" fillId="0" borderId="24" xfId="3" quotePrefix="1" applyNumberFormat="1" applyFont="1" applyFill="1" applyBorder="1" applyAlignment="1" applyProtection="1">
      <alignment vertical="center"/>
    </xf>
    <xf numFmtId="0" fontId="2" fillId="4" borderId="0" xfId="3" applyFont="1" applyFill="1" applyAlignment="1" applyProtection="1">
      <alignment vertical="center"/>
    </xf>
    <xf numFmtId="0" fontId="7" fillId="0" borderId="1" xfId="3" applyFont="1" applyFill="1" applyBorder="1" applyAlignment="1" applyProtection="1">
      <alignment horizontal="center" vertical="center"/>
    </xf>
    <xf numFmtId="0" fontId="11" fillId="0" borderId="0" xfId="3" applyFont="1" applyFill="1" applyAlignment="1" applyProtection="1">
      <alignment horizontal="left" vertical="center"/>
    </xf>
    <xf numFmtId="0" fontId="11" fillId="0" borderId="0" xfId="3" applyFont="1" applyFill="1" applyAlignment="1" applyProtection="1">
      <alignment vertical="center"/>
    </xf>
    <xf numFmtId="0" fontId="4" fillId="0" borderId="1" xfId="3" applyFont="1" applyFill="1" applyBorder="1" applyAlignment="1" applyProtection="1">
      <alignment horizontal="center" vertical="center"/>
    </xf>
    <xf numFmtId="0" fontId="4" fillId="0" borderId="46" xfId="3" applyFont="1" applyFill="1" applyBorder="1" applyAlignment="1" applyProtection="1">
      <alignment vertical="center" shrinkToFit="1"/>
    </xf>
    <xf numFmtId="3" fontId="4" fillId="0" borderId="82" xfId="3" applyNumberFormat="1" applyFont="1" applyFill="1" applyBorder="1" applyAlignment="1" applyProtection="1">
      <alignment vertical="center" shrinkToFit="1"/>
    </xf>
    <xf numFmtId="3" fontId="4" fillId="0" borderId="83" xfId="3" applyNumberFormat="1" applyFont="1" applyFill="1" applyBorder="1" applyAlignment="1" applyProtection="1">
      <alignment vertical="center" shrinkToFit="1"/>
    </xf>
    <xf numFmtId="3" fontId="22" fillId="3" borderId="82" xfId="3" applyNumberFormat="1" applyFont="1" applyFill="1" applyBorder="1" applyAlignment="1" applyProtection="1">
      <alignment vertical="center" shrinkToFit="1"/>
    </xf>
    <xf numFmtId="3" fontId="22" fillId="3" borderId="83" xfId="3" applyNumberFormat="1" applyFont="1" applyFill="1" applyBorder="1" applyAlignment="1" applyProtection="1">
      <alignment vertical="center" shrinkToFit="1"/>
    </xf>
    <xf numFmtId="3" fontId="22" fillId="3" borderId="84" xfId="3" applyNumberFormat="1" applyFont="1" applyFill="1" applyBorder="1" applyAlignment="1" applyProtection="1">
      <alignment vertical="center" shrinkToFit="1"/>
    </xf>
    <xf numFmtId="3" fontId="22" fillId="3" borderId="46" xfId="3" applyNumberFormat="1" applyFont="1" applyFill="1" applyBorder="1" applyAlignment="1" applyProtection="1">
      <alignment vertical="center" shrinkToFit="1"/>
    </xf>
    <xf numFmtId="0" fontId="4" fillId="0" borderId="47" xfId="3" applyFont="1" applyFill="1" applyBorder="1" applyAlignment="1" applyProtection="1">
      <alignment vertical="center"/>
    </xf>
    <xf numFmtId="0" fontId="4" fillId="0" borderId="1" xfId="3" applyFont="1" applyFill="1" applyBorder="1" applyAlignment="1" applyProtection="1">
      <alignment vertical="center" shrinkToFit="1"/>
    </xf>
    <xf numFmtId="3" fontId="22" fillId="3" borderId="92" xfId="3" applyNumberFormat="1" applyFont="1" applyFill="1" applyBorder="1" applyAlignment="1" applyProtection="1">
      <alignment vertical="center" shrinkToFit="1"/>
    </xf>
    <xf numFmtId="3" fontId="22" fillId="3" borderId="93" xfId="3" applyNumberFormat="1" applyFont="1" applyFill="1" applyBorder="1" applyAlignment="1" applyProtection="1">
      <alignment vertical="center" shrinkToFit="1"/>
    </xf>
    <xf numFmtId="3" fontId="22" fillId="3" borderId="94" xfId="3" applyNumberFormat="1" applyFont="1" applyFill="1" applyBorder="1" applyAlignment="1" applyProtection="1">
      <alignment vertical="center" shrinkToFit="1"/>
    </xf>
    <xf numFmtId="0" fontId="4" fillId="0" borderId="89" xfId="3" applyFont="1" applyFill="1" applyBorder="1" applyAlignment="1" applyProtection="1">
      <alignment vertical="center" shrinkToFit="1"/>
    </xf>
    <xf numFmtId="3" fontId="4" fillId="0" borderId="86" xfId="3" applyNumberFormat="1" applyFont="1" applyFill="1" applyBorder="1" applyAlignment="1" applyProtection="1">
      <alignment vertical="center" shrinkToFit="1"/>
    </xf>
    <xf numFmtId="3" fontId="22" fillId="3" borderId="86" xfId="3" applyNumberFormat="1" applyFont="1" applyFill="1" applyBorder="1" applyAlignment="1" applyProtection="1">
      <alignment vertical="center" shrinkToFit="1"/>
    </xf>
    <xf numFmtId="3" fontId="22" fillId="3" borderId="87" xfId="3" applyNumberFormat="1" applyFont="1" applyFill="1" applyBorder="1" applyAlignment="1" applyProtection="1">
      <alignment vertical="center" shrinkToFit="1"/>
    </xf>
    <xf numFmtId="3" fontId="22" fillId="3" borderId="88" xfId="3" applyNumberFormat="1" applyFont="1" applyFill="1" applyBorder="1" applyAlignment="1" applyProtection="1">
      <alignment vertical="center" shrinkToFit="1"/>
    </xf>
    <xf numFmtId="0" fontId="4" fillId="0" borderId="90" xfId="3" applyFont="1" applyFill="1" applyBorder="1" applyAlignment="1" applyProtection="1">
      <alignment vertical="center"/>
    </xf>
    <xf numFmtId="181" fontId="0" fillId="0" borderId="1" xfId="0" applyNumberFormat="1" applyFill="1" applyBorder="1" applyAlignment="1" applyProtection="1">
      <alignment horizontal="center" vertical="center"/>
    </xf>
    <xf numFmtId="0" fontId="0" fillId="0" borderId="0" xfId="0" applyFill="1" applyProtection="1">
      <alignment vertical="center"/>
    </xf>
    <xf numFmtId="0" fontId="0" fillId="0" borderId="1"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80" fontId="2" fillId="0" borderId="0" xfId="3" quotePrefix="1" applyNumberFormat="1" applyFont="1" applyFill="1" applyAlignment="1" applyProtection="1">
      <alignment vertical="center"/>
    </xf>
    <xf numFmtId="178" fontId="2" fillId="0" borderId="0" xfId="3" quotePrefix="1" applyNumberFormat="1" applyFont="1" applyFill="1" applyAlignment="1" applyProtection="1">
      <alignment vertical="center"/>
    </xf>
    <xf numFmtId="180" fontId="17" fillId="0" borderId="0" xfId="3" quotePrefix="1" applyNumberFormat="1" applyFont="1" applyFill="1" applyAlignment="1" applyProtection="1">
      <alignment vertical="center"/>
    </xf>
    <xf numFmtId="0" fontId="2" fillId="0" borderId="1" xfId="3" quotePrefix="1" applyFont="1" applyFill="1" applyBorder="1" applyAlignment="1" applyProtection="1">
      <alignment vertical="center" wrapText="1"/>
    </xf>
    <xf numFmtId="178" fontId="17" fillId="0" borderId="0" xfId="3" quotePrefix="1" applyNumberFormat="1" applyFont="1" applyFill="1" applyAlignment="1" applyProtection="1">
      <alignment vertical="center"/>
    </xf>
    <xf numFmtId="0" fontId="4" fillId="0" borderId="1" xfId="3" applyFont="1" applyFill="1" applyBorder="1" applyAlignment="1" applyProtection="1">
      <alignment horizontal="center" vertical="center" shrinkToFit="1"/>
    </xf>
    <xf numFmtId="0" fontId="4" fillId="0" borderId="89" xfId="3" applyFont="1" applyFill="1" applyBorder="1" applyAlignment="1" applyProtection="1">
      <alignment horizontal="center" vertical="center" shrinkToFit="1"/>
    </xf>
    <xf numFmtId="0" fontId="4" fillId="0" borderId="0" xfId="3" applyFont="1" applyFill="1" applyBorder="1" applyAlignment="1" applyProtection="1">
      <alignment horizontal="center" vertical="center"/>
    </xf>
    <xf numFmtId="178" fontId="4" fillId="0" borderId="1" xfId="3" applyNumberFormat="1" applyFont="1" applyFill="1" applyBorder="1" applyAlignment="1" applyProtection="1">
      <alignment vertical="center" shrinkToFit="1"/>
    </xf>
    <xf numFmtId="178" fontId="4" fillId="0" borderId="46" xfId="3" applyNumberFormat="1" applyFont="1" applyFill="1" applyBorder="1" applyAlignment="1" applyProtection="1">
      <alignment vertical="center" shrinkToFit="1"/>
    </xf>
    <xf numFmtId="178" fontId="4" fillId="0" borderId="3" xfId="3" applyNumberFormat="1" applyFont="1" applyFill="1" applyBorder="1" applyAlignment="1" applyProtection="1">
      <alignment vertical="center" shrinkToFit="1"/>
    </xf>
    <xf numFmtId="178" fontId="7" fillId="0" borderId="120" xfId="3" applyNumberFormat="1" applyFont="1" applyFill="1" applyBorder="1" applyAlignment="1" applyProtection="1">
      <alignment vertical="center" wrapText="1"/>
      <protection locked="0"/>
    </xf>
    <xf numFmtId="178" fontId="7" fillId="0" borderId="30" xfId="3" applyNumberFormat="1" applyFont="1" applyFill="1" applyBorder="1" applyAlignment="1" applyProtection="1">
      <alignment vertical="center" wrapText="1"/>
      <protection locked="0"/>
    </xf>
    <xf numFmtId="178" fontId="7" fillId="0" borderId="121" xfId="3" applyNumberFormat="1" applyFont="1" applyFill="1" applyBorder="1" applyAlignment="1" applyProtection="1">
      <alignment vertical="center" wrapText="1"/>
      <protection locked="0"/>
    </xf>
    <xf numFmtId="182" fontId="7" fillId="0" borderId="22" xfId="3" applyNumberFormat="1" applyFont="1" applyFill="1" applyBorder="1" applyAlignment="1" applyProtection="1">
      <alignment horizontal="center" vertical="center" wrapText="1"/>
      <protection locked="0"/>
    </xf>
    <xf numFmtId="182" fontId="7" fillId="0" borderId="27" xfId="3" applyNumberFormat="1" applyFont="1" applyFill="1" applyBorder="1" applyAlignment="1" applyProtection="1">
      <alignment horizontal="center" vertical="center" wrapText="1"/>
      <protection locked="0"/>
    </xf>
    <xf numFmtId="182" fontId="7" fillId="0" borderId="32" xfId="3" applyNumberFormat="1" applyFont="1" applyFill="1" applyBorder="1" applyAlignment="1" applyProtection="1">
      <alignment horizontal="center" vertical="center" wrapText="1"/>
      <protection locked="0"/>
    </xf>
    <xf numFmtId="0" fontId="3" fillId="0" borderId="0" xfId="4" applyNumberFormat="1" applyFill="1" applyBorder="1" applyAlignment="1">
      <alignment horizontal="center" vertical="center" shrinkToFit="1"/>
    </xf>
    <xf numFmtId="0" fontId="3" fillId="0" borderId="0" xfId="4">
      <alignment vertical="center"/>
    </xf>
    <xf numFmtId="0" fontId="3" fillId="0" borderId="1" xfId="4" applyBorder="1" applyAlignment="1">
      <alignment horizontal="center" vertical="center" shrinkToFit="1"/>
    </xf>
    <xf numFmtId="14" fontId="3" fillId="0" borderId="1" xfId="4" applyNumberFormat="1" applyBorder="1" applyAlignment="1">
      <alignment horizontal="center" vertical="center" shrinkToFit="1"/>
    </xf>
    <xf numFmtId="0" fontId="3" fillId="0" borderId="4" xfId="4" applyBorder="1" applyAlignment="1">
      <alignment horizontal="center" vertical="center" shrinkToFit="1"/>
    </xf>
    <xf numFmtId="14" fontId="3" fillId="0" borderId="4" xfId="4" applyNumberFormat="1" applyBorder="1" applyAlignment="1">
      <alignment horizontal="center" vertical="center" shrinkToFit="1"/>
    </xf>
    <xf numFmtId="14" fontId="3" fillId="0" borderId="0" xfId="4" applyNumberFormat="1" applyBorder="1" applyAlignment="1">
      <alignment horizontal="center" vertical="center" shrinkToFit="1"/>
    </xf>
    <xf numFmtId="0" fontId="3" fillId="0" borderId="0" xfId="4" applyBorder="1">
      <alignment vertical="center"/>
    </xf>
    <xf numFmtId="0" fontId="3" fillId="0" borderId="0" xfId="4" applyBorder="1" applyAlignment="1">
      <alignment horizontal="center" vertical="center" shrinkToFit="1"/>
    </xf>
    <xf numFmtId="0" fontId="3" fillId="0" borderId="0" xfId="4" applyNumberFormat="1" applyBorder="1" applyAlignment="1">
      <alignment horizontal="center" vertical="center" shrinkToFit="1"/>
    </xf>
    <xf numFmtId="0" fontId="3" fillId="0" borderId="75" xfId="4" applyBorder="1" applyAlignment="1">
      <alignment vertical="center"/>
    </xf>
    <xf numFmtId="14" fontId="3" fillId="0" borderId="75" xfId="4" applyNumberFormat="1" applyBorder="1" applyAlignment="1">
      <alignment horizontal="center" vertical="center"/>
    </xf>
    <xf numFmtId="14" fontId="3" fillId="0" borderId="0" xfId="4" applyNumberFormat="1" applyBorder="1" applyAlignment="1">
      <alignment horizontal="center" vertical="center"/>
    </xf>
    <xf numFmtId="0" fontId="3" fillId="0" borderId="0" xfId="4" applyBorder="1" applyAlignment="1">
      <alignment vertical="center"/>
    </xf>
    <xf numFmtId="0" fontId="3" fillId="0" borderId="1" xfId="4" applyFill="1" applyBorder="1" applyAlignment="1">
      <alignment horizontal="center" vertical="center" shrinkToFit="1"/>
    </xf>
    <xf numFmtId="0" fontId="3" fillId="5" borderId="1" xfId="4" applyFill="1" applyBorder="1" applyAlignment="1">
      <alignment horizontal="center" vertical="center" shrinkToFit="1"/>
    </xf>
    <xf numFmtId="0" fontId="3" fillId="6" borderId="1" xfId="4" applyFill="1" applyBorder="1" applyAlignment="1">
      <alignment horizontal="center" vertical="center" shrinkToFit="1"/>
    </xf>
    <xf numFmtId="0" fontId="3" fillId="7" borderId="1" xfId="4" applyFill="1" applyBorder="1" applyAlignment="1">
      <alignment horizontal="center" vertical="center" shrinkToFit="1"/>
    </xf>
    <xf numFmtId="0" fontId="3" fillId="8" borderId="1" xfId="4" applyFill="1" applyBorder="1" applyAlignment="1">
      <alignment horizontal="center" vertical="center" shrinkToFit="1"/>
    </xf>
    <xf numFmtId="0" fontId="3" fillId="0" borderId="1" xfId="4" applyBorder="1" applyAlignment="1">
      <alignment vertical="center" shrinkToFit="1"/>
    </xf>
    <xf numFmtId="14" fontId="3" fillId="0" borderId="1" xfId="4" applyNumberFormat="1" applyFill="1" applyBorder="1" applyAlignment="1">
      <alignment horizontal="center" vertical="center" shrinkToFit="1"/>
    </xf>
    <xf numFmtId="14" fontId="3" fillId="5" borderId="1" xfId="4" applyNumberFormat="1" applyFill="1" applyBorder="1" applyAlignment="1">
      <alignment horizontal="center" vertical="center" shrinkToFit="1"/>
    </xf>
    <xf numFmtId="14" fontId="3" fillId="6" borderId="1" xfId="4" applyNumberFormat="1" applyFill="1" applyBorder="1" applyAlignment="1">
      <alignment horizontal="center" vertical="center" shrinkToFit="1"/>
    </xf>
    <xf numFmtId="14" fontId="3" fillId="7" borderId="1" xfId="4" applyNumberFormat="1" applyFill="1" applyBorder="1" applyAlignment="1">
      <alignment horizontal="center" vertical="center" shrinkToFit="1"/>
    </xf>
    <xf numFmtId="14" fontId="3" fillId="8" borderId="1" xfId="4" applyNumberFormat="1" applyFill="1" applyBorder="1" applyAlignment="1">
      <alignment horizontal="center" vertical="center" shrinkToFit="1"/>
    </xf>
    <xf numFmtId="0" fontId="19" fillId="0" borderId="0" xfId="4" applyFont="1">
      <alignment vertical="center"/>
    </xf>
    <xf numFmtId="0" fontId="3" fillId="9" borderId="122" xfId="4" applyFill="1" applyBorder="1" applyAlignment="1">
      <alignment horizontal="center" vertical="center" shrinkToFit="1"/>
    </xf>
    <xf numFmtId="0" fontId="3" fillId="10" borderId="122" xfId="4" applyFill="1" applyBorder="1" applyAlignment="1">
      <alignment horizontal="center" vertical="center" shrinkToFit="1"/>
    </xf>
    <xf numFmtId="0" fontId="3" fillId="10" borderId="122" xfId="4" applyFill="1" applyBorder="1" applyAlignment="1">
      <alignment vertical="center" shrinkToFit="1"/>
    </xf>
    <xf numFmtId="14" fontId="3" fillId="9" borderId="1" xfId="4" applyNumberFormat="1" applyFill="1" applyBorder="1" applyAlignment="1">
      <alignment horizontal="center" vertical="center" shrinkToFit="1"/>
    </xf>
    <xf numFmtId="0" fontId="4" fillId="0" borderId="2" xfId="3" applyFont="1" applyFill="1" applyBorder="1" applyAlignment="1" applyProtection="1">
      <alignment vertical="center"/>
    </xf>
    <xf numFmtId="0" fontId="2" fillId="0" borderId="0" xfId="3" applyFill="1" applyAlignment="1" applyProtection="1">
      <alignment vertical="center"/>
    </xf>
    <xf numFmtId="0" fontId="2" fillId="0" borderId="1" xfId="3" applyFill="1" applyBorder="1" applyAlignment="1" applyProtection="1">
      <alignment horizontal="center" vertical="center"/>
    </xf>
    <xf numFmtId="0" fontId="2" fillId="0" borderId="0" xfId="3" applyFill="1" applyBorder="1" applyAlignment="1" applyProtection="1">
      <alignment vertical="center"/>
    </xf>
    <xf numFmtId="0" fontId="9" fillId="0" borderId="0" xfId="3" applyFont="1" applyFill="1" applyAlignment="1" applyProtection="1">
      <alignment vertical="center"/>
    </xf>
    <xf numFmtId="0" fontId="2" fillId="0" borderId="0" xfId="3" applyFill="1" applyBorder="1" applyAlignment="1" applyProtection="1">
      <alignment horizontal="center" vertical="center"/>
    </xf>
    <xf numFmtId="0" fontId="4" fillId="4" borderId="1" xfId="3" applyFont="1" applyFill="1" applyBorder="1" applyAlignment="1" applyProtection="1">
      <alignment vertical="center" shrinkToFit="1"/>
    </xf>
    <xf numFmtId="0" fontId="4" fillId="4" borderId="50" xfId="3" applyFont="1" applyFill="1" applyBorder="1" applyAlignment="1" applyProtection="1">
      <alignment vertical="center" shrinkToFit="1"/>
    </xf>
    <xf numFmtId="0" fontId="4" fillId="4" borderId="5" xfId="3" applyFont="1" applyFill="1" applyBorder="1" applyAlignment="1" applyProtection="1">
      <alignment vertical="center" shrinkToFit="1"/>
    </xf>
    <xf numFmtId="0" fontId="23" fillId="0" borderId="0" xfId="3" applyFont="1" applyFill="1" applyAlignment="1" applyProtection="1">
      <alignment vertical="center"/>
    </xf>
    <xf numFmtId="0" fontId="23" fillId="0" borderId="0" xfId="3" applyFont="1" applyFill="1" applyBorder="1" applyAlignment="1" applyProtection="1">
      <alignment vertical="center"/>
    </xf>
    <xf numFmtId="0" fontId="4" fillId="0" borderId="53" xfId="3" applyFont="1" applyFill="1" applyBorder="1" applyAlignment="1" applyProtection="1">
      <alignment horizontal="center" vertical="center" shrinkToFit="1"/>
    </xf>
    <xf numFmtId="0" fontId="4" fillId="4" borderId="53" xfId="3" applyFont="1" applyFill="1" applyBorder="1" applyAlignment="1" applyProtection="1">
      <alignment horizontal="center" vertical="center" shrinkToFit="1"/>
    </xf>
    <xf numFmtId="178" fontId="4" fillId="4" borderId="46" xfId="3" applyNumberFormat="1" applyFont="1" applyFill="1" applyBorder="1" applyAlignment="1" applyProtection="1">
      <alignment vertical="center" shrinkToFit="1"/>
    </xf>
    <xf numFmtId="178" fontId="4" fillId="0" borderId="42" xfId="3" applyNumberFormat="1" applyFont="1" applyFill="1" applyBorder="1" applyAlignment="1" applyProtection="1">
      <alignment vertical="center" shrinkToFit="1"/>
    </xf>
    <xf numFmtId="178" fontId="4" fillId="4" borderId="1" xfId="3" applyNumberFormat="1" applyFont="1" applyFill="1" applyBorder="1" applyAlignment="1" applyProtection="1">
      <alignment vertical="center" shrinkToFit="1"/>
    </xf>
    <xf numFmtId="178" fontId="4" fillId="0" borderId="5" xfId="3" applyNumberFormat="1" applyFont="1" applyFill="1" applyBorder="1" applyAlignment="1" applyProtection="1">
      <alignment vertical="center" shrinkToFit="1"/>
    </xf>
    <xf numFmtId="178" fontId="4" fillId="4" borderId="104" xfId="3" applyNumberFormat="1" applyFont="1" applyFill="1" applyBorder="1" applyAlignment="1" applyProtection="1">
      <alignment vertical="center" shrinkToFit="1"/>
    </xf>
    <xf numFmtId="178" fontId="4" fillId="4" borderId="89" xfId="3" applyNumberFormat="1" applyFont="1" applyFill="1" applyBorder="1" applyAlignment="1" applyProtection="1">
      <alignment vertical="center" shrinkToFit="1"/>
    </xf>
    <xf numFmtId="178" fontId="4" fillId="4" borderId="3" xfId="3" applyNumberFormat="1" applyFont="1" applyFill="1" applyBorder="1" applyAlignment="1" applyProtection="1">
      <alignment vertical="center" shrinkToFit="1"/>
    </xf>
    <xf numFmtId="178" fontId="4" fillId="4" borderId="5" xfId="3" applyNumberFormat="1" applyFont="1" applyFill="1" applyBorder="1" applyAlignment="1" applyProtection="1">
      <alignment vertical="center" shrinkToFit="1"/>
    </xf>
    <xf numFmtId="178" fontId="4" fillId="0" borderId="123" xfId="3" applyNumberFormat="1" applyFont="1" applyFill="1" applyBorder="1" applyAlignment="1" applyProtection="1">
      <alignment vertical="center" shrinkToFit="1"/>
      <protection locked="0"/>
    </xf>
    <xf numFmtId="0" fontId="25" fillId="0" borderId="0" xfId="3"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0" fontId="23" fillId="0" borderId="0" xfId="3" applyFont="1" applyFill="1" applyBorder="1" applyAlignment="1" applyProtection="1">
      <alignment horizontal="right" vertical="center"/>
    </xf>
    <xf numFmtId="0" fontId="26" fillId="4" borderId="46" xfId="3" applyFont="1" applyFill="1" applyBorder="1" applyAlignment="1" applyProtection="1">
      <alignment vertical="center" shrinkToFit="1"/>
    </xf>
    <xf numFmtId="178" fontId="26" fillId="4" borderId="46" xfId="3" applyNumberFormat="1" applyFont="1" applyFill="1" applyBorder="1" applyAlignment="1" applyProtection="1">
      <alignment vertical="center" shrinkToFit="1"/>
    </xf>
    <xf numFmtId="178" fontId="26" fillId="4" borderId="47" xfId="3" applyNumberFormat="1" applyFont="1" applyFill="1" applyBorder="1" applyAlignment="1" applyProtection="1">
      <alignment vertical="center" shrinkToFit="1"/>
    </xf>
    <xf numFmtId="0" fontId="26" fillId="4" borderId="1" xfId="3" applyFont="1" applyFill="1" applyBorder="1" applyAlignment="1" applyProtection="1">
      <alignment vertical="center" shrinkToFit="1"/>
    </xf>
    <xf numFmtId="178" fontId="26" fillId="4" borderId="1" xfId="3" applyNumberFormat="1" applyFont="1" applyFill="1" applyBorder="1" applyAlignment="1" applyProtection="1">
      <alignment vertical="center" shrinkToFit="1"/>
    </xf>
    <xf numFmtId="178" fontId="26" fillId="4" borderId="51" xfId="3" applyNumberFormat="1" applyFont="1" applyFill="1" applyBorder="1" applyAlignment="1" applyProtection="1">
      <alignment vertical="center" shrinkToFit="1"/>
    </xf>
    <xf numFmtId="0" fontId="26" fillId="4" borderId="89" xfId="3" applyFont="1" applyFill="1" applyBorder="1" applyAlignment="1" applyProtection="1">
      <alignment horizontal="center" vertical="center" shrinkToFit="1"/>
    </xf>
    <xf numFmtId="178" fontId="26" fillId="4" borderId="104" xfId="3" applyNumberFormat="1" applyFont="1" applyFill="1" applyBorder="1" applyAlignment="1" applyProtection="1">
      <alignment vertical="center" shrinkToFit="1"/>
    </xf>
    <xf numFmtId="178" fontId="26" fillId="4" borderId="89" xfId="3" applyNumberFormat="1" applyFont="1" applyFill="1" applyBorder="1" applyAlignment="1" applyProtection="1">
      <alignment vertical="center" shrinkToFit="1"/>
    </xf>
    <xf numFmtId="0" fontId="26" fillId="4" borderId="53" xfId="3" applyFont="1" applyFill="1" applyBorder="1" applyAlignment="1" applyProtection="1">
      <alignment horizontal="center" vertical="center" shrinkToFit="1"/>
    </xf>
    <xf numFmtId="178" fontId="4" fillId="4" borderId="42" xfId="3" applyNumberFormat="1" applyFont="1" applyFill="1" applyBorder="1" applyAlignment="1" applyProtection="1">
      <alignment vertical="center" shrinkToFit="1"/>
    </xf>
    <xf numFmtId="178" fontId="26" fillId="4" borderId="3" xfId="3" applyNumberFormat="1" applyFont="1" applyFill="1" applyBorder="1" applyAlignment="1" applyProtection="1">
      <alignment vertical="center" shrinkToFit="1"/>
    </xf>
    <xf numFmtId="178" fontId="26" fillId="4" borderId="5" xfId="3" applyNumberFormat="1" applyFont="1" applyFill="1" applyBorder="1" applyAlignment="1" applyProtection="1">
      <alignment vertical="center" shrinkToFit="1"/>
    </xf>
    <xf numFmtId="14" fontId="3" fillId="8" borderId="1" xfId="4" applyNumberFormat="1" applyFill="1" applyBorder="1" applyAlignment="1">
      <alignment vertical="center" shrinkToFit="1"/>
    </xf>
    <xf numFmtId="178" fontId="2" fillId="3" borderId="23" xfId="2" applyNumberFormat="1" applyFont="1" applyFill="1" applyBorder="1" applyAlignment="1" applyProtection="1">
      <alignment horizontal="center" vertical="center" wrapText="1"/>
      <protection locked="0"/>
    </xf>
    <xf numFmtId="178" fontId="2" fillId="3" borderId="28" xfId="2" applyNumberFormat="1" applyFont="1" applyFill="1" applyBorder="1" applyAlignment="1" applyProtection="1">
      <alignment horizontal="center" vertical="center" wrapText="1"/>
      <protection locked="0"/>
    </xf>
    <xf numFmtId="178" fontId="2" fillId="3" borderId="33" xfId="2" applyNumberFormat="1" applyFont="1" applyFill="1" applyBorder="1" applyAlignment="1" applyProtection="1">
      <alignment horizontal="center" vertical="center" wrapText="1"/>
      <protection locked="0"/>
    </xf>
    <xf numFmtId="178" fontId="12" fillId="3" borderId="51" xfId="3" applyNumberFormat="1" applyFont="1" applyFill="1" applyBorder="1" applyAlignment="1" applyProtection="1">
      <alignment horizontal="center" vertical="center"/>
      <protection locked="0"/>
    </xf>
    <xf numFmtId="178" fontId="2" fillId="3" borderId="59" xfId="2" applyNumberFormat="1" applyFont="1" applyFill="1" applyBorder="1" applyAlignment="1" applyProtection="1">
      <alignment horizontal="center" vertical="center" wrapText="1"/>
      <protection locked="0"/>
    </xf>
    <xf numFmtId="178" fontId="2" fillId="3" borderId="63" xfId="2" applyNumberFormat="1" applyFont="1" applyFill="1" applyBorder="1" applyAlignment="1" applyProtection="1">
      <alignment horizontal="center" vertical="center" wrapText="1"/>
      <protection locked="0"/>
    </xf>
    <xf numFmtId="178" fontId="2" fillId="3" borderId="66" xfId="2" applyNumberFormat="1" applyFont="1" applyFill="1" applyBorder="1" applyAlignment="1" applyProtection="1">
      <alignment horizontal="center" vertical="center" wrapText="1"/>
      <protection locked="0"/>
    </xf>
    <xf numFmtId="178" fontId="2" fillId="3" borderId="76" xfId="2" applyNumberFormat="1" applyFont="1" applyFill="1" applyBorder="1" applyAlignment="1" applyProtection="1">
      <alignment horizontal="center" vertical="center" wrapText="1"/>
      <protection locked="0"/>
    </xf>
    <xf numFmtId="178" fontId="2" fillId="3" borderId="77" xfId="2" applyNumberFormat="1" applyFont="1" applyFill="1" applyBorder="1" applyAlignment="1" applyProtection="1">
      <alignment horizontal="center" vertical="center" wrapText="1"/>
      <protection locked="0"/>
    </xf>
    <xf numFmtId="178" fontId="2" fillId="3" borderId="72" xfId="2" applyNumberFormat="1" applyFont="1" applyFill="1" applyBorder="1" applyAlignment="1" applyProtection="1">
      <alignment horizontal="center" vertical="center" wrapText="1"/>
      <protection locked="0"/>
    </xf>
    <xf numFmtId="0" fontId="2" fillId="0" borderId="1" xfId="3" applyFont="1" applyFill="1" applyBorder="1" applyAlignment="1" applyProtection="1">
      <alignment horizontal="center" vertical="center"/>
    </xf>
    <xf numFmtId="178" fontId="4" fillId="0" borderId="1" xfId="3" applyNumberFormat="1" applyFont="1" applyFill="1" applyBorder="1" applyAlignment="1" applyProtection="1">
      <alignment vertical="center" shrinkToFit="1"/>
    </xf>
    <xf numFmtId="178" fontId="4" fillId="0" borderId="53" xfId="3" applyNumberFormat="1" applyFont="1" applyFill="1" applyBorder="1" applyAlignment="1" applyProtection="1">
      <alignment vertical="center" shrinkToFit="1"/>
    </xf>
    <xf numFmtId="178" fontId="4" fillId="0" borderId="3" xfId="3" applyNumberFormat="1" applyFont="1" applyFill="1" applyBorder="1" applyAlignment="1" applyProtection="1">
      <alignment vertical="center" shrinkToFit="1"/>
    </xf>
    <xf numFmtId="178" fontId="4" fillId="0" borderId="46" xfId="3" applyNumberFormat="1" applyFont="1" applyFill="1" applyBorder="1" applyAlignment="1" applyProtection="1">
      <alignment vertical="center" shrinkToFit="1"/>
    </xf>
    <xf numFmtId="178" fontId="4" fillId="0" borderId="1" xfId="3" applyNumberFormat="1" applyFont="1" applyFill="1" applyBorder="1" applyAlignment="1" applyProtection="1">
      <alignment vertical="center" shrinkToFit="1"/>
    </xf>
    <xf numFmtId="178" fontId="4" fillId="0" borderId="53" xfId="3" applyNumberFormat="1" applyFont="1" applyFill="1" applyBorder="1" applyAlignment="1" applyProtection="1">
      <alignment vertical="center" shrinkToFit="1"/>
    </xf>
    <xf numFmtId="178" fontId="4" fillId="0" borderId="3" xfId="3" applyNumberFormat="1" applyFont="1" applyFill="1" applyBorder="1" applyAlignment="1" applyProtection="1">
      <alignment vertical="center" shrinkToFit="1"/>
    </xf>
    <xf numFmtId="3" fontId="4" fillId="3" borderId="86" xfId="3" applyNumberFormat="1" applyFont="1" applyFill="1" applyBorder="1" applyAlignment="1" applyProtection="1">
      <alignment vertical="center" shrinkToFit="1"/>
    </xf>
    <xf numFmtId="3" fontId="4" fillId="3" borderId="87" xfId="3" applyNumberFormat="1" applyFont="1" applyFill="1" applyBorder="1" applyAlignment="1" applyProtection="1">
      <alignment vertical="center" shrinkToFit="1"/>
    </xf>
    <xf numFmtId="3" fontId="4" fillId="0" borderId="87" xfId="3" applyNumberFormat="1" applyFont="1" applyFill="1" applyBorder="1" applyAlignment="1" applyProtection="1">
      <alignment vertical="center" shrinkToFit="1"/>
    </xf>
    <xf numFmtId="0" fontId="4" fillId="3" borderId="1" xfId="3" applyFont="1" applyFill="1" applyBorder="1" applyAlignment="1" applyProtection="1">
      <alignment vertical="center" shrinkToFit="1"/>
    </xf>
    <xf numFmtId="0" fontId="4" fillId="3" borderId="51" xfId="3" applyFont="1" applyFill="1" applyBorder="1" applyAlignment="1" applyProtection="1">
      <alignment vertical="center"/>
    </xf>
    <xf numFmtId="0" fontId="4" fillId="4" borderId="55" xfId="3" applyFont="1" applyFill="1" applyBorder="1" applyAlignment="1" applyProtection="1">
      <alignment vertical="center" shrinkToFit="1"/>
    </xf>
    <xf numFmtId="0" fontId="4" fillId="4" borderId="74" xfId="3" applyFont="1" applyFill="1" applyBorder="1" applyAlignment="1" applyProtection="1">
      <alignment horizontal="center" vertical="center" shrinkToFit="1"/>
    </xf>
    <xf numFmtId="178" fontId="4" fillId="4" borderId="50" xfId="3" applyNumberFormat="1" applyFont="1" applyFill="1" applyBorder="1" applyAlignment="1" applyProtection="1">
      <alignment vertical="center" shrinkToFit="1"/>
    </xf>
    <xf numFmtId="0" fontId="14" fillId="0" borderId="1" xfId="3" applyFont="1" applyFill="1" applyBorder="1" applyAlignment="1" applyProtection="1">
      <alignment horizontal="center" vertical="center"/>
    </xf>
    <xf numFmtId="178" fontId="2" fillId="0" borderId="18" xfId="1" applyNumberFormat="1" applyFont="1" applyFill="1" applyBorder="1" applyAlignment="1" applyProtection="1">
      <alignment horizontal="center" vertical="center" wrapText="1"/>
    </xf>
    <xf numFmtId="0" fontId="4" fillId="0" borderId="1" xfId="3" applyFont="1" applyFill="1" applyBorder="1" applyAlignment="1" applyProtection="1">
      <alignment horizontal="center" vertical="center"/>
    </xf>
    <xf numFmtId="0" fontId="7" fillId="0" borderId="1" xfId="3" applyFont="1" applyFill="1" applyBorder="1" applyAlignment="1" applyProtection="1">
      <alignment horizontal="center" vertical="center"/>
    </xf>
    <xf numFmtId="0" fontId="2" fillId="0" borderId="1" xfId="3" applyFont="1" applyFill="1" applyBorder="1" applyAlignment="1" applyProtection="1">
      <alignment horizontal="center" vertical="center"/>
    </xf>
    <xf numFmtId="0" fontId="11" fillId="0" borderId="0" xfId="3" applyFont="1" applyFill="1" applyAlignment="1" applyProtection="1">
      <alignment horizontal="left"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 xfId="0" applyFill="1" applyBorder="1" applyAlignment="1" applyProtection="1">
      <alignment horizontal="center" vertical="center"/>
    </xf>
    <xf numFmtId="3" fontId="4" fillId="3" borderId="86" xfId="3" applyNumberFormat="1" applyFont="1" applyFill="1" applyBorder="1" applyAlignment="1" applyProtection="1">
      <alignment vertical="center" shrinkToFit="1"/>
    </xf>
    <xf numFmtId="0" fontId="4" fillId="0" borderId="1" xfId="3" applyFont="1" applyFill="1" applyBorder="1" applyAlignment="1" applyProtection="1">
      <alignment horizontal="center" vertical="center"/>
    </xf>
    <xf numFmtId="178" fontId="4" fillId="0" borderId="1" xfId="3" applyNumberFormat="1" applyFont="1" applyFill="1" applyBorder="1" applyAlignment="1" applyProtection="1">
      <alignment vertical="center" shrinkToFit="1"/>
    </xf>
    <xf numFmtId="3" fontId="4" fillId="0" borderId="87" xfId="3" applyNumberFormat="1" applyFont="1" applyFill="1" applyBorder="1" applyAlignment="1" applyProtection="1">
      <alignment vertical="center" shrinkToFit="1"/>
    </xf>
    <xf numFmtId="3" fontId="4" fillId="3" borderId="87" xfId="3" applyNumberFormat="1" applyFont="1" applyFill="1" applyBorder="1" applyAlignment="1" applyProtection="1">
      <alignment vertical="center" shrinkToFit="1"/>
    </xf>
    <xf numFmtId="3" fontId="4" fillId="0" borderId="83" xfId="3" applyNumberFormat="1" applyFont="1" applyFill="1" applyBorder="1" applyAlignment="1" applyProtection="1">
      <alignment vertical="center" shrinkToFit="1"/>
    </xf>
    <xf numFmtId="0" fontId="11" fillId="0" borderId="0" xfId="3" applyFont="1" applyFill="1" applyAlignment="1" applyProtection="1">
      <alignment horizontal="left" vertical="center"/>
    </xf>
    <xf numFmtId="0" fontId="7" fillId="0" borderId="1" xfId="3" applyFont="1" applyFill="1" applyBorder="1" applyAlignment="1" applyProtection="1">
      <alignment horizontal="center" vertical="center"/>
    </xf>
    <xf numFmtId="0" fontId="4" fillId="0" borderId="0" xfId="3" applyFont="1" applyFill="1" applyBorder="1" applyAlignment="1" applyProtection="1">
      <alignment horizontal="center" vertical="center" shrinkToFit="1"/>
    </xf>
    <xf numFmtId="178" fontId="2" fillId="11" borderId="78" xfId="2" applyNumberFormat="1" applyFont="1" applyFill="1" applyBorder="1" applyAlignment="1" applyProtection="1">
      <alignment horizontal="center" vertical="center" wrapText="1"/>
    </xf>
    <xf numFmtId="178" fontId="2" fillId="11" borderId="60" xfId="2" applyNumberFormat="1" applyFont="1" applyFill="1" applyBorder="1" applyAlignment="1" applyProtection="1">
      <alignment horizontal="center" vertical="center" wrapText="1"/>
    </xf>
    <xf numFmtId="178" fontId="2" fillId="11" borderId="79" xfId="2" applyNumberFormat="1" applyFont="1" applyFill="1" applyBorder="1" applyAlignment="1" applyProtection="1">
      <alignment horizontal="center" vertical="center" wrapText="1"/>
    </xf>
    <xf numFmtId="178" fontId="2" fillId="11" borderId="35" xfId="1" applyNumberFormat="1" applyFont="1" applyFill="1" applyBorder="1" applyAlignment="1" applyProtection="1">
      <alignment horizontal="center" vertical="center"/>
      <protection locked="0"/>
    </xf>
    <xf numFmtId="178" fontId="2" fillId="11" borderId="58" xfId="2" applyNumberFormat="1" applyFont="1" applyFill="1" applyBorder="1" applyAlignment="1" applyProtection="1">
      <alignment horizontal="center" vertical="center" wrapText="1"/>
      <protection locked="0"/>
    </xf>
    <xf numFmtId="178" fontId="2" fillId="11" borderId="62" xfId="2" applyNumberFormat="1" applyFont="1" applyFill="1" applyBorder="1" applyAlignment="1" applyProtection="1">
      <alignment horizontal="center" vertical="center" wrapText="1"/>
      <protection locked="0"/>
    </xf>
    <xf numFmtId="178" fontId="2" fillId="11" borderId="27" xfId="2" applyNumberFormat="1" applyFont="1" applyFill="1" applyBorder="1" applyAlignment="1" applyProtection="1">
      <alignment horizontal="center" vertical="center" wrapText="1"/>
      <protection locked="0"/>
    </xf>
    <xf numFmtId="178" fontId="2" fillId="11" borderId="65" xfId="2" applyNumberFormat="1" applyFont="1" applyFill="1" applyBorder="1" applyAlignment="1" applyProtection="1">
      <alignment horizontal="center" vertical="center" wrapText="1"/>
      <protection locked="0"/>
    </xf>
    <xf numFmtId="178" fontId="2" fillId="11" borderId="69" xfId="2" applyNumberFormat="1" applyFont="1" applyFill="1" applyBorder="1" applyAlignment="1" applyProtection="1">
      <alignment horizontal="center" vertical="center" wrapText="1"/>
      <protection locked="0"/>
    </xf>
    <xf numFmtId="0" fontId="4" fillId="0" borderId="0" xfId="3" applyFont="1" applyFill="1" applyBorder="1" applyAlignment="1" applyProtection="1">
      <alignment vertical="center" shrinkToFit="1"/>
    </xf>
    <xf numFmtId="3" fontId="4" fillId="0" borderId="0" xfId="3" applyNumberFormat="1" applyFont="1" applyFill="1" applyBorder="1" applyAlignment="1" applyProtection="1">
      <alignment vertical="center" shrinkToFit="1"/>
    </xf>
    <xf numFmtId="3" fontId="4" fillId="3" borderId="0" xfId="3" applyNumberFormat="1" applyFont="1" applyFill="1" applyBorder="1" applyAlignment="1" applyProtection="1">
      <alignment vertical="center" shrinkToFit="1"/>
    </xf>
    <xf numFmtId="3" fontId="22" fillId="3" borderId="0" xfId="3" applyNumberFormat="1" applyFont="1" applyFill="1" applyBorder="1" applyAlignment="1" applyProtection="1">
      <alignment vertical="center" shrinkToFit="1"/>
    </xf>
    <xf numFmtId="179" fontId="29" fillId="0" borderId="1" xfId="3" applyNumberFormat="1" applyFont="1" applyFill="1" applyBorder="1" applyAlignment="1" applyProtection="1">
      <alignment horizontal="center" vertical="center"/>
    </xf>
    <xf numFmtId="0" fontId="4" fillId="0" borderId="0" xfId="3" applyFont="1" applyFill="1" applyBorder="1" applyAlignment="1" applyProtection="1">
      <alignment horizontal="center" vertical="center"/>
    </xf>
    <xf numFmtId="178" fontId="4" fillId="0" borderId="1" xfId="3" applyNumberFormat="1" applyFont="1" applyFill="1" applyBorder="1" applyAlignment="1" applyProtection="1">
      <alignment vertical="center" shrinkToFit="1"/>
    </xf>
    <xf numFmtId="178" fontId="4" fillId="0" borderId="3" xfId="3" applyNumberFormat="1" applyFont="1" applyFill="1" applyBorder="1" applyAlignment="1" applyProtection="1">
      <alignment vertical="center" shrinkToFit="1"/>
    </xf>
    <xf numFmtId="0" fontId="4" fillId="0" borderId="1" xfId="3" applyFont="1" applyFill="1" applyBorder="1" applyAlignment="1" applyProtection="1">
      <alignment horizontal="center" vertical="center" shrinkToFit="1"/>
    </xf>
    <xf numFmtId="0" fontId="2" fillId="0" borderId="1" xfId="3" applyFill="1" applyBorder="1" applyAlignment="1" applyProtection="1">
      <alignment horizontal="center" vertical="center"/>
    </xf>
    <xf numFmtId="178" fontId="4" fillId="0" borderId="1" xfId="3" applyNumberFormat="1" applyFont="1" applyFill="1" applyBorder="1" applyAlignment="1" applyProtection="1">
      <alignment vertical="center" shrinkToFit="1"/>
    </xf>
    <xf numFmtId="178" fontId="4" fillId="0" borderId="46" xfId="3" applyNumberFormat="1" applyFont="1" applyFill="1" applyBorder="1" applyAlignment="1" applyProtection="1">
      <alignment vertical="center" shrinkToFit="1"/>
    </xf>
    <xf numFmtId="178" fontId="4" fillId="0" borderId="1" xfId="3" applyNumberFormat="1" applyFont="1" applyFill="1" applyBorder="1" applyAlignment="1" applyProtection="1">
      <alignment vertical="center" shrinkToFit="1"/>
    </xf>
    <xf numFmtId="3" fontId="4" fillId="0" borderId="83" xfId="3" applyNumberFormat="1" applyFont="1" applyFill="1" applyBorder="1" applyAlignment="1" applyProtection="1">
      <alignment vertical="center" shrinkToFit="1"/>
    </xf>
    <xf numFmtId="3" fontId="4" fillId="3" borderId="86" xfId="3" applyNumberFormat="1" applyFont="1" applyFill="1" applyBorder="1" applyAlignment="1" applyProtection="1">
      <alignment vertical="center" shrinkToFit="1"/>
    </xf>
    <xf numFmtId="3" fontId="4" fillId="3" borderId="87" xfId="3" applyNumberFormat="1" applyFont="1" applyFill="1" applyBorder="1" applyAlignment="1" applyProtection="1">
      <alignment vertical="center" shrinkToFit="1"/>
    </xf>
    <xf numFmtId="3" fontId="4" fillId="0" borderId="87" xfId="3" applyNumberFormat="1" applyFont="1" applyFill="1" applyBorder="1" applyAlignment="1" applyProtection="1">
      <alignment vertical="center" shrinkToFit="1"/>
    </xf>
    <xf numFmtId="3" fontId="4" fillId="3" borderId="89" xfId="3" applyNumberFormat="1" applyFont="1" applyFill="1" applyBorder="1" applyAlignment="1" applyProtection="1">
      <alignment vertical="center" shrinkToFit="1"/>
    </xf>
    <xf numFmtId="0" fontId="4" fillId="0" borderId="1" xfId="3" applyFont="1" applyFill="1" applyBorder="1" applyAlignment="1" applyProtection="1">
      <alignment horizontal="center" vertical="center" shrinkToFit="1"/>
    </xf>
    <xf numFmtId="3" fontId="4" fillId="0" borderId="46" xfId="3" applyNumberFormat="1" applyFont="1" applyFill="1" applyBorder="1" applyAlignment="1" applyProtection="1">
      <alignment vertical="center" shrinkToFit="1"/>
    </xf>
    <xf numFmtId="3" fontId="22" fillId="3" borderId="1" xfId="3" applyNumberFormat="1" applyFont="1" applyFill="1" applyBorder="1" applyAlignment="1" applyProtection="1">
      <alignment vertical="center" shrinkToFit="1"/>
    </xf>
    <xf numFmtId="3" fontId="22" fillId="3" borderId="89" xfId="3" applyNumberFormat="1" applyFont="1" applyFill="1" applyBorder="1" applyAlignment="1" applyProtection="1">
      <alignment vertical="center" shrinkToFit="1"/>
    </xf>
    <xf numFmtId="3" fontId="4" fillId="0" borderId="89" xfId="3" applyNumberFormat="1" applyFont="1" applyFill="1" applyBorder="1" applyAlignment="1" applyProtection="1">
      <alignment vertical="center" shrinkToFit="1"/>
    </xf>
    <xf numFmtId="0" fontId="22" fillId="3" borderId="51" xfId="3" applyFont="1" applyFill="1" applyBorder="1" applyAlignment="1" applyProtection="1">
      <alignment vertical="center"/>
    </xf>
    <xf numFmtId="14" fontId="3" fillId="12" borderId="0" xfId="4" applyNumberFormat="1" applyFill="1">
      <alignment vertical="center"/>
    </xf>
    <xf numFmtId="0" fontId="4" fillId="0" borderId="3" xfId="3" applyFont="1" applyFill="1" applyBorder="1" applyAlignment="1" applyProtection="1">
      <alignment vertical="center" shrinkToFit="1"/>
      <protection locked="0"/>
    </xf>
    <xf numFmtId="0" fontId="4" fillId="0" borderId="146" xfId="3" applyFont="1" applyFill="1" applyBorder="1" applyAlignment="1" applyProtection="1">
      <alignment horizontal="center" vertical="center" shrinkToFit="1"/>
    </xf>
    <xf numFmtId="0" fontId="4" fillId="4" borderId="147" xfId="3" applyFont="1" applyFill="1" applyBorder="1" applyAlignment="1" applyProtection="1">
      <alignment vertical="center" shrinkToFit="1"/>
    </xf>
    <xf numFmtId="0" fontId="4" fillId="0" borderId="148" xfId="3" applyFont="1" applyFill="1" applyBorder="1" applyAlignment="1" applyProtection="1">
      <alignment horizontal="center" vertical="center" shrinkToFit="1"/>
    </xf>
    <xf numFmtId="0" fontId="2" fillId="4" borderId="149" xfId="3" applyFill="1" applyBorder="1" applyAlignment="1" applyProtection="1">
      <alignment vertical="center"/>
    </xf>
    <xf numFmtId="0" fontId="4" fillId="0" borderId="150" xfId="3" applyFont="1" applyFill="1" applyBorder="1" applyAlignment="1" applyProtection="1">
      <alignment vertical="center"/>
      <protection locked="0"/>
    </xf>
    <xf numFmtId="0" fontId="4" fillId="13" borderId="143" xfId="3" applyFont="1" applyFill="1" applyBorder="1" applyAlignment="1" applyProtection="1">
      <alignment horizontal="center" vertical="center" shrinkToFit="1"/>
    </xf>
    <xf numFmtId="0" fontId="4" fillId="13" borderId="144" xfId="3" applyFont="1" applyFill="1" applyBorder="1" applyAlignment="1" applyProtection="1">
      <alignment horizontal="center" vertical="center" shrinkToFit="1"/>
    </xf>
    <xf numFmtId="0" fontId="4" fillId="13" borderId="145" xfId="3" applyFont="1" applyFill="1" applyBorder="1" applyAlignment="1" applyProtection="1">
      <alignment horizontal="center" vertical="center" shrinkToFit="1"/>
    </xf>
    <xf numFmtId="0" fontId="4" fillId="14" borderId="12" xfId="3" applyFont="1" applyFill="1" applyBorder="1" applyAlignment="1" applyProtection="1">
      <alignment horizontal="center" vertical="center" shrinkToFit="1"/>
    </xf>
    <xf numFmtId="178" fontId="4" fillId="14" borderId="97" xfId="3" applyNumberFormat="1" applyFont="1" applyFill="1" applyBorder="1" applyAlignment="1" applyProtection="1">
      <alignment vertical="center" shrinkToFit="1"/>
    </xf>
    <xf numFmtId="178" fontId="4" fillId="14" borderId="125" xfId="3" applyNumberFormat="1" applyFont="1" applyFill="1" applyBorder="1" applyAlignment="1" applyProtection="1">
      <alignment vertical="center" shrinkToFit="1"/>
    </xf>
    <xf numFmtId="178" fontId="4" fillId="14" borderId="101" xfId="3" applyNumberFormat="1" applyFont="1" applyFill="1" applyBorder="1" applyAlignment="1" applyProtection="1">
      <alignment vertical="center" shrinkToFit="1"/>
    </xf>
    <xf numFmtId="178" fontId="4" fillId="14" borderId="126" xfId="3" applyNumberFormat="1" applyFont="1" applyFill="1" applyBorder="1" applyAlignment="1" applyProtection="1">
      <alignment vertical="center" shrinkToFit="1"/>
    </xf>
    <xf numFmtId="178" fontId="4" fillId="14" borderId="18" xfId="3" applyNumberFormat="1" applyFont="1" applyFill="1" applyBorder="1" applyAlignment="1" applyProtection="1">
      <alignment vertical="center" shrinkToFit="1"/>
    </xf>
    <xf numFmtId="178" fontId="4" fillId="14" borderId="130" xfId="3" applyNumberFormat="1" applyFont="1" applyFill="1" applyBorder="1" applyAlignment="1" applyProtection="1">
      <alignment vertical="center" shrinkToFit="1"/>
    </xf>
    <xf numFmtId="178" fontId="4" fillId="14" borderId="133" xfId="3" applyNumberFormat="1" applyFont="1" applyFill="1" applyBorder="1" applyAlignment="1" applyProtection="1">
      <alignment vertical="center" shrinkToFit="1"/>
    </xf>
    <xf numFmtId="178" fontId="4" fillId="14" borderId="46" xfId="3" applyNumberFormat="1" applyFont="1" applyFill="1" applyBorder="1" applyAlignment="1" applyProtection="1">
      <alignment vertical="center" shrinkToFit="1"/>
    </xf>
    <xf numFmtId="178" fontId="4" fillId="14" borderId="47" xfId="3" applyNumberFormat="1" applyFont="1" applyFill="1" applyBorder="1" applyAlignment="1" applyProtection="1">
      <alignment vertical="center" shrinkToFit="1"/>
    </xf>
    <xf numFmtId="178" fontId="4" fillId="14" borderId="1" xfId="3" applyNumberFormat="1" applyFont="1" applyFill="1" applyBorder="1" applyAlignment="1" applyProtection="1">
      <alignment vertical="center" shrinkToFit="1"/>
    </xf>
    <xf numFmtId="178" fontId="4" fillId="14" borderId="51" xfId="3" applyNumberFormat="1" applyFont="1" applyFill="1" applyBorder="1" applyAlignment="1" applyProtection="1">
      <alignment vertical="center" shrinkToFit="1"/>
    </xf>
    <xf numFmtId="178" fontId="27" fillId="14" borderId="133" xfId="3" applyNumberFormat="1" applyFont="1" applyFill="1" applyBorder="1" applyAlignment="1" applyProtection="1">
      <alignment vertical="center" shrinkToFit="1"/>
    </xf>
    <xf numFmtId="178" fontId="4" fillId="0" borderId="53" xfId="3" applyNumberFormat="1" applyFont="1" applyFill="1" applyBorder="1" applyAlignment="1" applyProtection="1">
      <alignment vertical="center" shrinkToFit="1"/>
    </xf>
    <xf numFmtId="178" fontId="4" fillId="0" borderId="3" xfId="3" applyNumberFormat="1" applyFont="1" applyFill="1" applyBorder="1" applyAlignment="1" applyProtection="1">
      <alignment vertical="center" shrinkToFit="1"/>
    </xf>
    <xf numFmtId="0" fontId="4" fillId="4" borderId="12" xfId="3" applyFont="1" applyFill="1" applyBorder="1" applyAlignment="1" applyProtection="1">
      <alignment horizontal="center" vertical="center" shrinkToFit="1"/>
    </xf>
    <xf numFmtId="178" fontId="4" fillId="4" borderId="97" xfId="3" applyNumberFormat="1" applyFont="1" applyFill="1" applyBorder="1" applyAlignment="1" applyProtection="1">
      <alignment vertical="center" shrinkToFit="1"/>
    </xf>
    <xf numFmtId="178" fontId="4" fillId="4" borderId="44" xfId="3" applyNumberFormat="1" applyFont="1" applyFill="1" applyBorder="1" applyAlignment="1" applyProtection="1">
      <alignment vertical="center" shrinkToFit="1"/>
    </xf>
    <xf numFmtId="178" fontId="4" fillId="4" borderId="101" xfId="3" applyNumberFormat="1" applyFont="1" applyFill="1" applyBorder="1" applyAlignment="1" applyProtection="1">
      <alignment vertical="center" shrinkToFit="1"/>
    </xf>
    <xf numFmtId="178" fontId="4" fillId="4" borderId="137" xfId="3" applyNumberFormat="1" applyFont="1" applyFill="1" applyBorder="1" applyAlignment="1" applyProtection="1">
      <alignment vertical="center" shrinkToFit="1"/>
    </xf>
    <xf numFmtId="178" fontId="4" fillId="4" borderId="105" xfId="3" applyNumberFormat="1" applyFont="1" applyFill="1" applyBorder="1" applyAlignment="1" applyProtection="1">
      <alignment vertical="center" shrinkToFit="1"/>
    </xf>
    <xf numFmtId="178" fontId="4" fillId="4" borderId="31" xfId="3" applyNumberFormat="1" applyFont="1" applyFill="1" applyBorder="1" applyAlignment="1" applyProtection="1">
      <alignment vertical="center" shrinkToFit="1"/>
    </xf>
    <xf numFmtId="178" fontId="4" fillId="4" borderId="90" xfId="3" applyNumberFormat="1" applyFont="1" applyFill="1" applyBorder="1" applyAlignment="1" applyProtection="1">
      <alignment vertical="center" shrinkToFit="1"/>
    </xf>
    <xf numFmtId="178" fontId="4" fillId="4" borderId="130" xfId="3" applyNumberFormat="1" applyFont="1" applyFill="1" applyBorder="1" applyAlignment="1" applyProtection="1">
      <alignment vertical="center" shrinkToFit="1"/>
    </xf>
    <xf numFmtId="178" fontId="4" fillId="4" borderId="133" xfId="3" applyNumberFormat="1" applyFont="1" applyFill="1" applyBorder="1" applyAlignment="1" applyProtection="1">
      <alignment vertical="center" shrinkToFit="1"/>
    </xf>
    <xf numFmtId="178" fontId="4" fillId="4" borderId="53" xfId="3" applyNumberFormat="1" applyFont="1" applyFill="1" applyBorder="1" applyAlignment="1" applyProtection="1">
      <alignment vertical="center" shrinkToFit="1"/>
    </xf>
    <xf numFmtId="178" fontId="4" fillId="14" borderId="151" xfId="3" applyNumberFormat="1" applyFont="1" applyFill="1" applyBorder="1" applyAlignment="1" applyProtection="1">
      <alignment vertical="center" shrinkToFit="1"/>
    </xf>
    <xf numFmtId="178" fontId="4" fillId="4" borderId="74" xfId="3" applyNumberFormat="1" applyFont="1" applyFill="1" applyBorder="1" applyAlignment="1" applyProtection="1">
      <alignment vertical="center" shrinkToFit="1"/>
    </xf>
    <xf numFmtId="178" fontId="4" fillId="4" borderId="151" xfId="3" applyNumberFormat="1" applyFont="1" applyFill="1" applyBorder="1" applyAlignment="1" applyProtection="1">
      <alignment vertical="center" shrinkToFit="1"/>
    </xf>
    <xf numFmtId="178" fontId="4" fillId="4" borderId="154" xfId="3" applyNumberFormat="1" applyFont="1" applyFill="1" applyBorder="1" applyAlignment="1" applyProtection="1">
      <alignment vertical="center" shrinkToFit="1"/>
    </xf>
    <xf numFmtId="178" fontId="4" fillId="0" borderId="154" xfId="3" applyNumberFormat="1" applyFont="1" applyFill="1" applyBorder="1" applyAlignment="1" applyProtection="1">
      <alignment vertical="center" shrinkToFit="1"/>
    </xf>
    <xf numFmtId="178" fontId="4" fillId="14" borderId="155" xfId="3" applyNumberFormat="1" applyFont="1" applyFill="1" applyBorder="1" applyAlignment="1" applyProtection="1">
      <alignment vertical="center" shrinkToFit="1"/>
    </xf>
    <xf numFmtId="178" fontId="4" fillId="4" borderId="152" xfId="3" applyNumberFormat="1" applyFont="1" applyFill="1" applyBorder="1" applyAlignment="1" applyProtection="1">
      <alignment vertical="center" shrinkToFit="1"/>
    </xf>
    <xf numFmtId="178" fontId="4" fillId="4" borderId="155" xfId="3" applyNumberFormat="1" applyFont="1" applyFill="1" applyBorder="1" applyAlignment="1" applyProtection="1">
      <alignment vertical="center" shrinkToFit="1"/>
    </xf>
    <xf numFmtId="0" fontId="4" fillId="0" borderId="53" xfId="3" applyFont="1" applyFill="1" applyBorder="1" applyAlignment="1" applyProtection="1">
      <alignment vertical="center" shrinkToFit="1"/>
    </xf>
    <xf numFmtId="178" fontId="4" fillId="0" borderId="74" xfId="3" applyNumberFormat="1" applyFont="1" applyFill="1" applyBorder="1" applyAlignment="1" applyProtection="1">
      <alignment vertical="center" shrinkToFit="1"/>
    </xf>
    <xf numFmtId="178" fontId="4" fillId="14" borderId="161" xfId="3" applyNumberFormat="1" applyFont="1" applyFill="1" applyBorder="1" applyAlignment="1" applyProtection="1">
      <alignment vertical="center" shrinkToFit="1"/>
    </xf>
    <xf numFmtId="178" fontId="4" fillId="14" borderId="162" xfId="3" applyNumberFormat="1" applyFont="1" applyFill="1" applyBorder="1" applyAlignment="1" applyProtection="1">
      <alignment vertical="center" shrinkToFit="1"/>
    </xf>
    <xf numFmtId="0" fontId="4" fillId="0" borderId="163" xfId="3" applyFont="1" applyFill="1" applyBorder="1" applyAlignment="1" applyProtection="1">
      <alignment horizontal="center" vertical="center" shrinkToFit="1"/>
    </xf>
    <xf numFmtId="178" fontId="4" fillId="4" borderId="164" xfId="3" applyNumberFormat="1" applyFont="1" applyFill="1" applyBorder="1" applyAlignment="1" applyProtection="1">
      <alignment vertical="center" shrinkToFit="1"/>
    </xf>
    <xf numFmtId="178" fontId="4" fillId="4" borderId="163" xfId="3" applyNumberFormat="1" applyFont="1" applyFill="1" applyBorder="1" applyAlignment="1" applyProtection="1">
      <alignment vertical="center" shrinkToFit="1"/>
    </xf>
    <xf numFmtId="178" fontId="4" fillId="0" borderId="164" xfId="3" applyNumberFormat="1" applyFont="1" applyFill="1" applyBorder="1" applyAlignment="1" applyProtection="1">
      <alignment vertical="center" shrinkToFit="1"/>
    </xf>
    <xf numFmtId="178" fontId="4" fillId="0" borderId="163" xfId="3" applyNumberFormat="1" applyFont="1" applyFill="1" applyBorder="1" applyAlignment="1" applyProtection="1">
      <alignment vertical="center" shrinkToFit="1"/>
    </xf>
    <xf numFmtId="178" fontId="4" fillId="0" borderId="160" xfId="3" applyNumberFormat="1" applyFont="1" applyFill="1" applyBorder="1" applyAlignment="1" applyProtection="1">
      <alignment vertical="center" shrinkToFit="1"/>
    </xf>
    <xf numFmtId="178" fontId="4" fillId="14" borderId="163" xfId="3" applyNumberFormat="1" applyFont="1" applyFill="1" applyBorder="1" applyAlignment="1" applyProtection="1">
      <alignment vertical="center" shrinkToFit="1"/>
    </xf>
    <xf numFmtId="178" fontId="4" fillId="14" borderId="160" xfId="3" applyNumberFormat="1" applyFont="1" applyFill="1" applyBorder="1" applyAlignment="1" applyProtection="1">
      <alignment vertical="center" shrinkToFit="1"/>
    </xf>
    <xf numFmtId="178" fontId="4" fillId="4" borderId="47" xfId="3" applyNumberFormat="1" applyFont="1" applyFill="1" applyBorder="1" applyAlignment="1" applyProtection="1">
      <alignment vertical="center" shrinkToFit="1"/>
    </xf>
    <xf numFmtId="178" fontId="4" fillId="4" borderId="51" xfId="3" applyNumberFormat="1" applyFont="1" applyFill="1" applyBorder="1" applyAlignment="1" applyProtection="1">
      <alignment vertical="center" shrinkToFit="1"/>
    </xf>
    <xf numFmtId="178" fontId="4" fillId="4" borderId="45" xfId="3" applyNumberFormat="1" applyFont="1" applyFill="1" applyBorder="1" applyAlignment="1" applyProtection="1">
      <alignment vertical="center" shrinkToFit="1"/>
    </xf>
    <xf numFmtId="178" fontId="4" fillId="4" borderId="91" xfId="3" applyNumberFormat="1" applyFont="1" applyFill="1" applyBorder="1" applyAlignment="1" applyProtection="1">
      <alignment vertical="center" shrinkToFit="1"/>
    </xf>
    <xf numFmtId="178" fontId="4" fillId="4" borderId="85" xfId="3" applyNumberFormat="1" applyFont="1" applyFill="1" applyBorder="1" applyAlignment="1" applyProtection="1">
      <alignment vertical="center" shrinkToFit="1"/>
    </xf>
    <xf numFmtId="178" fontId="28" fillId="4" borderId="133" xfId="3" applyNumberFormat="1" applyFont="1" applyFill="1" applyBorder="1" applyAlignment="1" applyProtection="1">
      <alignment vertical="center" shrinkToFit="1"/>
    </xf>
    <xf numFmtId="0" fontId="26" fillId="4" borderId="18" xfId="3" applyFont="1" applyFill="1" applyBorder="1" applyAlignment="1" applyProtection="1">
      <alignment horizontal="center" vertical="center" shrinkToFit="1"/>
    </xf>
    <xf numFmtId="178" fontId="4" fillId="4" borderId="72" xfId="3" applyNumberFormat="1" applyFont="1" applyFill="1" applyBorder="1" applyAlignment="1" applyProtection="1">
      <alignment vertical="center" shrinkToFit="1"/>
    </xf>
    <xf numFmtId="178" fontId="4" fillId="4" borderId="18" xfId="3" applyNumberFormat="1" applyFont="1" applyFill="1" applyBorder="1" applyAlignment="1" applyProtection="1">
      <alignment vertical="center" shrinkToFit="1"/>
    </xf>
    <xf numFmtId="178" fontId="26" fillId="4" borderId="72" xfId="3" applyNumberFormat="1" applyFont="1" applyFill="1" applyBorder="1" applyAlignment="1" applyProtection="1">
      <alignment vertical="center" shrinkToFit="1"/>
    </xf>
    <xf numFmtId="178" fontId="26" fillId="4" borderId="18" xfId="3" applyNumberFormat="1" applyFont="1" applyFill="1" applyBorder="1" applyAlignment="1" applyProtection="1">
      <alignment vertical="center" shrinkToFit="1"/>
    </xf>
    <xf numFmtId="178" fontId="26" fillId="4" borderId="67" xfId="3" applyNumberFormat="1" applyFont="1" applyFill="1" applyBorder="1" applyAlignment="1" applyProtection="1">
      <alignment vertical="center" shrinkToFit="1"/>
    </xf>
    <xf numFmtId="178" fontId="4" fillId="4" borderId="67" xfId="3" applyNumberFormat="1" applyFont="1" applyFill="1" applyBorder="1" applyAlignment="1" applyProtection="1">
      <alignment vertical="center" shrinkToFit="1"/>
    </xf>
    <xf numFmtId="0" fontId="26" fillId="4" borderId="166" xfId="3" applyFont="1" applyFill="1" applyBorder="1" applyAlignment="1" applyProtection="1">
      <alignment vertical="center" shrinkToFit="1"/>
    </xf>
    <xf numFmtId="178" fontId="4" fillId="4" borderId="166" xfId="3" applyNumberFormat="1" applyFont="1" applyFill="1" applyBorder="1" applyAlignment="1" applyProtection="1">
      <alignment vertical="center" shrinkToFit="1"/>
    </xf>
    <xf numFmtId="178" fontId="26" fillId="4" borderId="166" xfId="3" applyNumberFormat="1" applyFont="1" applyFill="1" applyBorder="1" applyAlignment="1" applyProtection="1">
      <alignment vertical="center" shrinkToFit="1"/>
    </xf>
    <xf numFmtId="178" fontId="26" fillId="4" borderId="165" xfId="3" applyNumberFormat="1" applyFont="1" applyFill="1" applyBorder="1" applyAlignment="1" applyProtection="1">
      <alignment vertical="center" shrinkToFit="1"/>
    </xf>
    <xf numFmtId="178" fontId="4" fillId="4" borderId="165" xfId="3" applyNumberFormat="1" applyFont="1" applyFill="1" applyBorder="1" applyAlignment="1" applyProtection="1">
      <alignment vertical="center" shrinkToFit="1"/>
    </xf>
    <xf numFmtId="178" fontId="4" fillId="14" borderId="81" xfId="3" applyNumberFormat="1" applyFont="1" applyFill="1" applyBorder="1" applyAlignment="1" applyProtection="1">
      <alignment vertical="center" shrinkToFit="1"/>
    </xf>
    <xf numFmtId="178" fontId="27" fillId="14" borderId="167" xfId="3" applyNumberFormat="1" applyFont="1" applyFill="1" applyBorder="1" applyAlignment="1" applyProtection="1">
      <alignment vertical="center" shrinkToFit="1"/>
    </xf>
    <xf numFmtId="178" fontId="4" fillId="4" borderId="81" xfId="3" applyNumberFormat="1" applyFont="1" applyFill="1" applyBorder="1" applyAlignment="1" applyProtection="1">
      <alignment vertical="center" shrinkToFit="1"/>
    </xf>
    <xf numFmtId="178" fontId="26" fillId="4" borderId="168" xfId="3" applyNumberFormat="1" applyFont="1" applyFill="1" applyBorder="1" applyAlignment="1" applyProtection="1">
      <alignment vertical="center" shrinkToFit="1"/>
    </xf>
    <xf numFmtId="178" fontId="28" fillId="4" borderId="167" xfId="3" applyNumberFormat="1" applyFont="1" applyFill="1" applyBorder="1" applyAlignment="1" applyProtection="1">
      <alignment vertical="center" shrinkToFit="1"/>
    </xf>
    <xf numFmtId="178" fontId="4" fillId="14" borderId="67" xfId="3" applyNumberFormat="1" applyFont="1" applyFill="1" applyBorder="1" applyAlignment="1" applyProtection="1">
      <alignment vertical="center" shrinkToFit="1"/>
    </xf>
    <xf numFmtId="178" fontId="4" fillId="14" borderId="166" xfId="3" applyNumberFormat="1" applyFont="1" applyFill="1" applyBorder="1" applyAlignment="1" applyProtection="1">
      <alignment vertical="center" shrinkToFit="1"/>
    </xf>
    <xf numFmtId="178" fontId="4" fillId="14" borderId="165" xfId="3" applyNumberFormat="1" applyFont="1" applyFill="1" applyBorder="1" applyAlignment="1" applyProtection="1">
      <alignment vertical="center" shrinkToFit="1"/>
    </xf>
    <xf numFmtId="178" fontId="4" fillId="0" borderId="166" xfId="3" applyNumberFormat="1" applyFont="1" applyFill="1" applyBorder="1" applyAlignment="1" applyProtection="1">
      <alignment vertical="center" shrinkToFit="1"/>
    </xf>
    <xf numFmtId="178" fontId="4" fillId="14" borderId="167" xfId="3" applyNumberFormat="1" applyFont="1" applyFill="1" applyBorder="1" applyAlignment="1" applyProtection="1">
      <alignment vertical="center" shrinkToFit="1"/>
    </xf>
    <xf numFmtId="178" fontId="4" fillId="4" borderId="168" xfId="3" applyNumberFormat="1" applyFont="1" applyFill="1" applyBorder="1" applyAlignment="1" applyProtection="1">
      <alignment vertical="center" shrinkToFit="1"/>
    </xf>
    <xf numFmtId="178" fontId="4" fillId="4" borderId="156" xfId="3" applyNumberFormat="1" applyFont="1" applyFill="1" applyBorder="1" applyAlignment="1" applyProtection="1">
      <alignment vertical="center" shrinkToFit="1"/>
    </xf>
    <xf numFmtId="178" fontId="4" fillId="4" borderId="167" xfId="3" applyNumberFormat="1" applyFont="1" applyFill="1" applyBorder="1" applyAlignment="1" applyProtection="1">
      <alignment vertical="center" shrinkToFit="1"/>
    </xf>
    <xf numFmtId="0" fontId="4" fillId="0" borderId="45" xfId="3" applyFont="1" applyFill="1" applyBorder="1" applyAlignment="1" applyProtection="1">
      <alignment horizontal="center" vertical="center" shrinkToFit="1"/>
    </xf>
    <xf numFmtId="0" fontId="4" fillId="0" borderId="46" xfId="3" applyFont="1" applyFill="1" applyBorder="1" applyAlignment="1" applyProtection="1">
      <alignment horizontal="center" vertical="center" shrinkToFit="1"/>
    </xf>
    <xf numFmtId="0" fontId="4" fillId="3" borderId="91" xfId="3" applyFont="1" applyFill="1" applyBorder="1" applyAlignment="1" applyProtection="1">
      <alignment horizontal="center" vertical="center" shrinkToFit="1"/>
    </xf>
    <xf numFmtId="0" fontId="4" fillId="3" borderId="1" xfId="3" applyFont="1" applyFill="1" applyBorder="1" applyAlignment="1" applyProtection="1">
      <alignment horizontal="center" vertical="center" shrinkToFit="1"/>
    </xf>
    <xf numFmtId="0" fontId="4" fillId="0" borderId="85" xfId="3" applyFont="1" applyFill="1" applyBorder="1" applyAlignment="1" applyProtection="1">
      <alignment horizontal="center" vertical="center" shrinkToFit="1"/>
    </xf>
    <xf numFmtId="0" fontId="4" fillId="0" borderId="89" xfId="3" applyFont="1" applyFill="1" applyBorder="1" applyAlignment="1" applyProtection="1">
      <alignment horizontal="center" vertical="center" shrinkToFit="1"/>
    </xf>
    <xf numFmtId="3" fontId="4" fillId="3" borderId="10" xfId="3" applyNumberFormat="1" applyFont="1" applyFill="1" applyBorder="1" applyAlignment="1" applyProtection="1">
      <alignment vertical="center" shrinkToFit="1"/>
    </xf>
    <xf numFmtId="3" fontId="4" fillId="3" borderId="18" xfId="3" applyNumberFormat="1" applyFont="1" applyFill="1" applyBorder="1" applyAlignment="1" applyProtection="1">
      <alignment vertical="center" shrinkToFit="1"/>
    </xf>
    <xf numFmtId="3" fontId="4" fillId="0" borderId="113" xfId="3" applyNumberFormat="1" applyFont="1" applyFill="1" applyBorder="1" applyAlignment="1" applyProtection="1">
      <alignment vertical="center" shrinkToFit="1"/>
    </xf>
    <xf numFmtId="3" fontId="4" fillId="0" borderId="119" xfId="3" applyNumberFormat="1" applyFont="1" applyFill="1" applyBorder="1" applyAlignment="1" applyProtection="1">
      <alignment vertical="center" shrinkToFit="1"/>
    </xf>
    <xf numFmtId="0" fontId="4" fillId="0" borderId="11" xfId="3" applyFont="1" applyFill="1" applyBorder="1" applyAlignment="1" applyProtection="1">
      <alignment vertical="center"/>
    </xf>
    <xf numFmtId="0" fontId="4" fillId="0" borderId="16" xfId="3" applyFont="1" applyFill="1" applyBorder="1" applyAlignment="1" applyProtection="1">
      <alignment vertical="center"/>
    </xf>
    <xf numFmtId="0" fontId="4" fillId="3" borderId="8" xfId="3" applyFont="1" applyFill="1" applyBorder="1" applyAlignment="1" applyProtection="1">
      <alignment horizontal="center" vertical="center"/>
    </xf>
    <xf numFmtId="0" fontId="4" fillId="3" borderId="68" xfId="3" applyFont="1" applyFill="1" applyBorder="1" applyAlignment="1" applyProtection="1">
      <alignment horizontal="center" vertical="center"/>
    </xf>
    <xf numFmtId="0" fontId="4" fillId="3" borderId="9" xfId="3" applyFont="1" applyFill="1" applyBorder="1" applyAlignment="1" applyProtection="1">
      <alignment horizontal="center" vertical="center"/>
    </xf>
    <xf numFmtId="0" fontId="4" fillId="3" borderId="13" xfId="3" applyFont="1" applyFill="1" applyBorder="1" applyAlignment="1" applyProtection="1">
      <alignment horizontal="center" vertical="center"/>
    </xf>
    <xf numFmtId="0" fontId="4" fillId="3" borderId="0" xfId="3" applyFont="1" applyFill="1" applyBorder="1" applyAlignment="1" applyProtection="1">
      <alignment horizontal="center" vertical="center"/>
    </xf>
    <xf numFmtId="0" fontId="4" fillId="3" borderId="14" xfId="3" applyFont="1" applyFill="1" applyBorder="1" applyAlignment="1" applyProtection="1">
      <alignment horizontal="center" vertical="center"/>
    </xf>
    <xf numFmtId="0" fontId="4" fillId="3" borderId="10" xfId="3" applyFont="1" applyFill="1" applyBorder="1" applyAlignment="1" applyProtection="1">
      <alignment vertical="center" shrinkToFit="1"/>
    </xf>
    <xf numFmtId="0" fontId="4" fillId="3" borderId="15" xfId="3" applyFont="1" applyFill="1" applyBorder="1" applyAlignment="1" applyProtection="1">
      <alignment vertical="center" shrinkToFit="1"/>
    </xf>
    <xf numFmtId="3" fontId="4" fillId="3" borderId="113" xfId="3" applyNumberFormat="1" applyFont="1" applyFill="1" applyBorder="1" applyAlignment="1" applyProtection="1">
      <alignment vertical="center" shrinkToFit="1"/>
    </xf>
    <xf numFmtId="3" fontId="4" fillId="3" borderId="116" xfId="3" applyNumberFormat="1" applyFont="1" applyFill="1" applyBorder="1" applyAlignment="1" applyProtection="1">
      <alignment vertical="center" shrinkToFit="1"/>
    </xf>
    <xf numFmtId="3" fontId="4" fillId="3" borderId="114" xfId="3" applyNumberFormat="1" applyFont="1" applyFill="1" applyBorder="1" applyAlignment="1" applyProtection="1">
      <alignment vertical="center" shrinkToFit="1"/>
    </xf>
    <xf numFmtId="3" fontId="4" fillId="3" borderId="117" xfId="3" applyNumberFormat="1" applyFont="1" applyFill="1" applyBorder="1" applyAlignment="1" applyProtection="1">
      <alignment vertical="center" shrinkToFit="1"/>
    </xf>
    <xf numFmtId="3" fontId="4" fillId="3" borderId="119" xfId="3" applyNumberFormat="1" applyFont="1" applyFill="1" applyBorder="1" applyAlignment="1" applyProtection="1">
      <alignment vertical="center" shrinkToFit="1"/>
    </xf>
    <xf numFmtId="0" fontId="4" fillId="3" borderId="11" xfId="3" applyFont="1" applyFill="1" applyBorder="1" applyAlignment="1" applyProtection="1">
      <alignment vertical="center"/>
    </xf>
    <xf numFmtId="0" fontId="4" fillId="3" borderId="16" xfId="3" applyFont="1" applyFill="1" applyBorder="1" applyAlignment="1" applyProtection="1">
      <alignment vertical="center"/>
    </xf>
    <xf numFmtId="0" fontId="4" fillId="0" borderId="8" xfId="3" applyFont="1" applyFill="1" applyBorder="1" applyAlignment="1" applyProtection="1">
      <alignment horizontal="center" vertical="center" shrinkToFit="1"/>
    </xf>
    <xf numFmtId="0" fontId="4" fillId="0" borderId="68" xfId="3" applyFont="1" applyFill="1" applyBorder="1" applyAlignment="1" applyProtection="1">
      <alignment horizontal="center" vertical="center" shrinkToFit="1"/>
    </xf>
    <xf numFmtId="0" fontId="4" fillId="0" borderId="9" xfId="3" applyFont="1" applyFill="1" applyBorder="1" applyAlignment="1" applyProtection="1">
      <alignment horizontal="center" vertical="center" shrinkToFit="1"/>
    </xf>
    <xf numFmtId="0" fontId="4" fillId="0" borderId="13" xfId="3" applyFont="1" applyFill="1" applyBorder="1" applyAlignment="1" applyProtection="1">
      <alignment horizontal="center" vertical="center" shrinkToFit="1"/>
    </xf>
    <xf numFmtId="0" fontId="4" fillId="0" borderId="0" xfId="3" applyFont="1" applyFill="1" applyBorder="1" applyAlignment="1" applyProtection="1">
      <alignment horizontal="center" vertical="center" shrinkToFit="1"/>
    </xf>
    <xf numFmtId="0" fontId="4" fillId="0" borderId="14" xfId="3" applyFont="1" applyFill="1" applyBorder="1" applyAlignment="1" applyProtection="1">
      <alignment horizontal="center" vertical="center" shrinkToFit="1"/>
    </xf>
    <xf numFmtId="0" fontId="4" fillId="0" borderId="10" xfId="3" applyFont="1" applyFill="1" applyBorder="1" applyAlignment="1" applyProtection="1">
      <alignment vertical="center" shrinkToFit="1"/>
    </xf>
    <xf numFmtId="0" fontId="4" fillId="0" borderId="15" xfId="3" applyFont="1" applyFill="1" applyBorder="1" applyAlignment="1" applyProtection="1">
      <alignment vertical="center" shrinkToFit="1"/>
    </xf>
    <xf numFmtId="3" fontId="4" fillId="0" borderId="116" xfId="3" applyNumberFormat="1" applyFont="1" applyFill="1" applyBorder="1" applyAlignment="1" applyProtection="1">
      <alignment vertical="center" shrinkToFit="1"/>
    </xf>
    <xf numFmtId="3" fontId="4" fillId="0" borderId="114" xfId="3" applyNumberFormat="1" applyFont="1" applyFill="1" applyBorder="1" applyAlignment="1" applyProtection="1">
      <alignment vertical="center" shrinkToFit="1"/>
    </xf>
    <xf numFmtId="3" fontId="4" fillId="0" borderId="117" xfId="3" applyNumberFormat="1" applyFont="1" applyFill="1" applyBorder="1" applyAlignment="1" applyProtection="1">
      <alignment vertical="center" shrinkToFit="1"/>
    </xf>
    <xf numFmtId="3" fontId="4" fillId="0" borderId="10" xfId="3" applyNumberFormat="1" applyFont="1" applyFill="1" applyBorder="1" applyAlignment="1" applyProtection="1">
      <alignment vertical="center" shrinkToFit="1"/>
    </xf>
    <xf numFmtId="3" fontId="4" fillId="0" borderId="18" xfId="3" applyNumberFormat="1" applyFont="1" applyFill="1" applyBorder="1" applyAlignment="1" applyProtection="1">
      <alignment vertical="center" shrinkToFit="1"/>
    </xf>
    <xf numFmtId="3" fontId="4" fillId="3" borderId="93" xfId="3" applyNumberFormat="1" applyFont="1" applyFill="1" applyBorder="1" applyAlignment="1" applyProtection="1">
      <alignment vertical="center" shrinkToFit="1"/>
    </xf>
    <xf numFmtId="3" fontId="4" fillId="3" borderId="92" xfId="3" applyNumberFormat="1" applyFont="1" applyFill="1" applyBorder="1" applyAlignment="1" applyProtection="1">
      <alignment vertical="center" shrinkToFit="1"/>
    </xf>
    <xf numFmtId="3" fontId="4" fillId="3" borderId="1" xfId="3" applyNumberFormat="1" applyFont="1" applyFill="1" applyBorder="1" applyAlignment="1" applyProtection="1">
      <alignment vertical="center" shrinkToFit="1"/>
    </xf>
    <xf numFmtId="3" fontId="4" fillId="0" borderId="1" xfId="3" applyNumberFormat="1" applyFont="1" applyFill="1" applyBorder="1" applyAlignment="1" applyProtection="1">
      <alignment vertical="center" shrinkToFit="1"/>
      <protection locked="0"/>
    </xf>
    <xf numFmtId="0" fontId="4" fillId="0" borderId="54" xfId="3" applyFont="1" applyFill="1" applyBorder="1" applyAlignment="1" applyProtection="1">
      <alignment vertical="center" wrapText="1"/>
      <protection locked="0"/>
    </xf>
    <xf numFmtId="0" fontId="4" fillId="0" borderId="64" xfId="3" applyFont="1" applyFill="1" applyBorder="1" applyAlignment="1" applyProtection="1">
      <alignment vertical="center" wrapText="1"/>
      <protection locked="0"/>
    </xf>
    <xf numFmtId="0" fontId="4" fillId="0" borderId="1" xfId="3" applyFont="1" applyFill="1" applyBorder="1" applyAlignment="1" applyProtection="1">
      <alignment horizontal="center" vertical="center"/>
    </xf>
    <xf numFmtId="0" fontId="4" fillId="3" borderId="53" xfId="3" applyFont="1" applyFill="1" applyBorder="1" applyAlignment="1" applyProtection="1">
      <alignment horizontal="center" vertical="center" shrinkToFit="1"/>
    </xf>
    <xf numFmtId="0" fontId="4" fillId="3" borderId="3" xfId="3" applyFont="1" applyFill="1" applyBorder="1" applyAlignment="1" applyProtection="1">
      <alignment horizontal="center" vertical="center" shrinkToFit="1"/>
    </xf>
    <xf numFmtId="178" fontId="4" fillId="0" borderId="1" xfId="3" applyNumberFormat="1" applyFont="1" applyFill="1" applyBorder="1" applyAlignment="1" applyProtection="1">
      <alignment vertical="center" shrinkToFit="1"/>
    </xf>
    <xf numFmtId="0" fontId="21" fillId="0" borderId="1" xfId="0" applyFont="1" applyBorder="1" applyAlignment="1">
      <alignment vertical="center" shrinkToFit="1"/>
    </xf>
    <xf numFmtId="3" fontId="4" fillId="0" borderId="140" xfId="3" applyNumberFormat="1" applyFont="1" applyFill="1" applyBorder="1" applyAlignment="1" applyProtection="1">
      <alignment vertical="center" shrinkToFit="1"/>
      <protection locked="0"/>
    </xf>
    <xf numFmtId="3" fontId="4" fillId="0" borderId="116" xfId="3" applyNumberFormat="1" applyFont="1" applyFill="1" applyBorder="1" applyAlignment="1" applyProtection="1">
      <alignment vertical="center" shrinkToFit="1"/>
      <protection locked="0"/>
    </xf>
    <xf numFmtId="3" fontId="4" fillId="0" borderId="93" xfId="3" applyNumberFormat="1" applyFont="1" applyFill="1" applyBorder="1" applyAlignment="1" applyProtection="1">
      <alignment vertical="center" shrinkToFit="1"/>
    </xf>
    <xf numFmtId="0" fontId="4" fillId="0" borderId="67" xfId="3" applyFont="1" applyFill="1" applyBorder="1" applyAlignment="1" applyProtection="1">
      <alignment vertical="center" wrapText="1"/>
      <protection locked="0"/>
    </xf>
    <xf numFmtId="0" fontId="2" fillId="0" borderId="20" xfId="3" applyFont="1" applyFill="1" applyBorder="1" applyAlignment="1" applyProtection="1">
      <alignment horizontal="center" vertical="center" textRotation="255"/>
    </xf>
    <xf numFmtId="0" fontId="2" fillId="0" borderId="25" xfId="3" applyFont="1" applyFill="1" applyBorder="1" applyAlignment="1" applyProtection="1">
      <alignment horizontal="center" vertical="center" textRotation="255"/>
    </xf>
    <xf numFmtId="0" fontId="2" fillId="0" borderId="31" xfId="3" applyFont="1" applyFill="1" applyBorder="1" applyAlignment="1" applyProtection="1">
      <alignment horizontal="center" vertical="center" textRotation="255"/>
    </xf>
    <xf numFmtId="178" fontId="4" fillId="0" borderId="10" xfId="3" applyNumberFormat="1" applyFont="1" applyFill="1" applyBorder="1" applyAlignment="1" applyProtection="1">
      <alignment horizontal="center" vertical="center" shrinkToFit="1"/>
    </xf>
    <xf numFmtId="178" fontId="4" fillId="0" borderId="3" xfId="3" applyNumberFormat="1" applyFont="1" applyFill="1" applyBorder="1" applyAlignment="1" applyProtection="1">
      <alignment horizontal="center" vertical="center" shrinkToFit="1"/>
    </xf>
    <xf numFmtId="0" fontId="2" fillId="3" borderId="10" xfId="3" applyFont="1" applyFill="1" applyBorder="1" applyAlignment="1" applyProtection="1">
      <alignment horizontal="center" vertical="center"/>
    </xf>
    <xf numFmtId="0" fontId="2" fillId="3" borderId="3" xfId="3" applyFont="1" applyFill="1" applyBorder="1" applyAlignment="1" applyProtection="1">
      <alignment horizontal="center" vertical="center"/>
    </xf>
    <xf numFmtId="178" fontId="4" fillId="0" borderId="53" xfId="3" applyNumberFormat="1" applyFont="1" applyFill="1" applyBorder="1" applyAlignment="1" applyProtection="1">
      <alignment vertical="center" shrinkToFit="1"/>
    </xf>
    <xf numFmtId="178" fontId="4" fillId="0" borderId="3" xfId="3" applyNumberFormat="1" applyFont="1" applyFill="1" applyBorder="1" applyAlignment="1" applyProtection="1">
      <alignment vertical="center" shrinkToFit="1"/>
    </xf>
    <xf numFmtId="3" fontId="4" fillId="0" borderId="139" xfId="3" applyNumberFormat="1" applyFont="1" applyFill="1" applyBorder="1" applyAlignment="1" applyProtection="1">
      <alignment vertical="center" shrinkToFit="1"/>
      <protection locked="0"/>
    </xf>
    <xf numFmtId="3" fontId="4" fillId="3" borderId="87" xfId="3" applyNumberFormat="1" applyFont="1" applyFill="1" applyBorder="1" applyAlignment="1" applyProtection="1">
      <alignment vertical="center" shrinkToFit="1"/>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 xfId="0" applyFill="1" applyBorder="1" applyAlignment="1" applyProtection="1">
      <alignment horizontal="center" vertical="center"/>
    </xf>
    <xf numFmtId="176" fontId="0" fillId="0" borderId="53" xfId="0" applyNumberFormat="1" applyFill="1" applyBorder="1" applyAlignment="1" applyProtection="1">
      <alignment horizontal="center" vertical="center"/>
    </xf>
    <xf numFmtId="176" fontId="0" fillId="0" borderId="15" xfId="0" applyNumberFormat="1" applyFill="1" applyBorder="1" applyAlignment="1" applyProtection="1">
      <alignment horizontal="center" vertical="center"/>
    </xf>
    <xf numFmtId="176" fontId="0" fillId="0" borderId="3" xfId="0" applyNumberFormat="1" applyFill="1" applyBorder="1" applyAlignment="1" applyProtection="1">
      <alignment horizontal="center" vertical="center"/>
    </xf>
    <xf numFmtId="3" fontId="4" fillId="3" borderId="89" xfId="3" applyNumberFormat="1" applyFont="1" applyFill="1" applyBorder="1" applyAlignment="1" applyProtection="1">
      <alignment vertical="center" shrinkToFit="1"/>
    </xf>
    <xf numFmtId="0" fontId="4" fillId="3" borderId="51" xfId="3" applyFont="1" applyFill="1" applyBorder="1" applyAlignment="1" applyProtection="1">
      <alignment vertical="center" wrapText="1"/>
    </xf>
    <xf numFmtId="0" fontId="4" fillId="3" borderId="90" xfId="3" applyFont="1" applyFill="1" applyBorder="1" applyAlignment="1" applyProtection="1">
      <alignment vertical="center" wrapText="1"/>
    </xf>
    <xf numFmtId="178" fontId="4" fillId="0" borderId="46" xfId="3" applyNumberFormat="1" applyFont="1" applyFill="1" applyBorder="1" applyAlignment="1" applyProtection="1">
      <alignment vertical="center" shrinkToFit="1"/>
    </xf>
    <xf numFmtId="3" fontId="4" fillId="0" borderId="113" xfId="3" applyNumberFormat="1" applyFont="1" applyFill="1" applyBorder="1" applyAlignment="1" applyProtection="1">
      <alignment vertical="center" shrinkToFit="1"/>
      <protection locked="0"/>
    </xf>
    <xf numFmtId="3" fontId="4" fillId="0" borderId="83" xfId="3" applyNumberFormat="1" applyFont="1" applyFill="1" applyBorder="1" applyAlignment="1" applyProtection="1">
      <alignment vertical="center" shrinkToFit="1"/>
    </xf>
    <xf numFmtId="3" fontId="4" fillId="3" borderId="82" xfId="3" applyNumberFormat="1" applyFont="1" applyFill="1" applyBorder="1" applyAlignment="1" applyProtection="1">
      <alignment vertical="center" shrinkToFit="1"/>
    </xf>
    <xf numFmtId="3" fontId="4" fillId="3" borderId="83" xfId="3" applyNumberFormat="1" applyFont="1" applyFill="1" applyBorder="1" applyAlignment="1" applyProtection="1">
      <alignment vertical="center" shrinkToFit="1"/>
    </xf>
    <xf numFmtId="3" fontId="4" fillId="3" borderId="46" xfId="3" applyNumberFormat="1" applyFont="1" applyFill="1" applyBorder="1" applyAlignment="1" applyProtection="1">
      <alignment vertical="center" shrinkToFit="1"/>
    </xf>
    <xf numFmtId="3" fontId="4" fillId="0" borderId="46" xfId="3" applyNumberFormat="1" applyFont="1" applyFill="1" applyBorder="1" applyAlignment="1" applyProtection="1">
      <alignment vertical="center" shrinkToFit="1"/>
      <protection locked="0"/>
    </xf>
    <xf numFmtId="0" fontId="4" fillId="0" borderId="11" xfId="3" applyFont="1" applyFill="1" applyBorder="1" applyAlignment="1" applyProtection="1">
      <alignment vertical="center" wrapText="1"/>
      <protection locked="0"/>
    </xf>
    <xf numFmtId="0" fontId="21" fillId="3" borderId="92" xfId="0" applyFont="1" applyFill="1" applyBorder="1" applyAlignment="1" applyProtection="1">
      <alignment vertical="center" shrinkToFit="1"/>
    </xf>
    <xf numFmtId="0" fontId="4" fillId="3" borderId="1" xfId="3" applyFont="1" applyFill="1" applyBorder="1" applyAlignment="1" applyProtection="1">
      <alignment horizontal="center" vertical="center"/>
    </xf>
    <xf numFmtId="0" fontId="4" fillId="3" borderId="89" xfId="3" applyFont="1" applyFill="1" applyBorder="1" applyAlignment="1" applyProtection="1">
      <alignment horizontal="center" vertical="center"/>
    </xf>
    <xf numFmtId="0" fontId="4" fillId="3" borderId="18" xfId="3" applyFont="1" applyFill="1" applyBorder="1" applyAlignment="1" applyProtection="1">
      <alignment horizontal="center" vertical="center" shrinkToFit="1"/>
    </xf>
    <xf numFmtId="178" fontId="4" fillId="3" borderId="1" xfId="3" applyNumberFormat="1" applyFont="1" applyFill="1" applyBorder="1" applyAlignment="1" applyProtection="1">
      <alignment vertical="center" shrinkToFit="1"/>
    </xf>
    <xf numFmtId="0" fontId="21" fillId="3" borderId="89" xfId="0" applyFont="1" applyFill="1" applyBorder="1" applyAlignment="1" applyProtection="1">
      <alignment vertical="center" shrinkToFit="1"/>
    </xf>
    <xf numFmtId="0" fontId="21" fillId="3" borderId="86" xfId="0" applyFont="1" applyFill="1" applyBorder="1" applyAlignment="1" applyProtection="1">
      <alignment vertical="center" shrinkToFit="1"/>
    </xf>
    <xf numFmtId="3" fontId="4" fillId="3" borderId="86" xfId="3" applyNumberFormat="1" applyFont="1" applyFill="1" applyBorder="1" applyAlignment="1" applyProtection="1">
      <alignment vertical="center" shrinkToFit="1"/>
    </xf>
    <xf numFmtId="0" fontId="21" fillId="3" borderId="1" xfId="0" applyFont="1" applyFill="1" applyBorder="1" applyAlignment="1" applyProtection="1">
      <alignment vertical="center" shrinkToFit="1"/>
    </xf>
    <xf numFmtId="0" fontId="4" fillId="3" borderId="47" xfId="3" applyFont="1" applyFill="1" applyBorder="1" applyAlignment="1" applyProtection="1">
      <alignment vertical="center" wrapText="1"/>
    </xf>
    <xf numFmtId="178" fontId="4" fillId="3" borderId="53" xfId="3" applyNumberFormat="1" applyFont="1" applyFill="1" applyBorder="1" applyAlignment="1" applyProtection="1">
      <alignment vertical="center" shrinkToFit="1"/>
    </xf>
    <xf numFmtId="178" fontId="4" fillId="3" borderId="3" xfId="3" applyNumberFormat="1" applyFont="1" applyFill="1" applyBorder="1" applyAlignment="1" applyProtection="1">
      <alignment vertical="center" shrinkToFit="1"/>
    </xf>
    <xf numFmtId="3" fontId="4" fillId="3" borderId="3" xfId="3" applyNumberFormat="1" applyFont="1" applyFill="1" applyBorder="1" applyAlignment="1" applyProtection="1">
      <alignment vertical="center" shrinkToFit="1"/>
    </xf>
    <xf numFmtId="3" fontId="4" fillId="3" borderId="108" xfId="3" applyNumberFormat="1" applyFont="1" applyFill="1" applyBorder="1" applyAlignment="1" applyProtection="1">
      <alignment vertical="center" shrinkToFit="1"/>
    </xf>
    <xf numFmtId="3" fontId="4" fillId="3" borderId="7" xfId="3" applyNumberFormat="1" applyFont="1" applyFill="1" applyBorder="1" applyAlignment="1" applyProtection="1">
      <alignment vertical="center" shrinkToFit="1"/>
    </xf>
    <xf numFmtId="3" fontId="4" fillId="3" borderId="55" xfId="3" applyNumberFormat="1" applyFont="1" applyFill="1" applyBorder="1" applyAlignment="1" applyProtection="1">
      <alignment vertical="center" shrinkToFit="1"/>
    </xf>
    <xf numFmtId="3" fontId="4" fillId="3" borderId="5" xfId="3" applyNumberFormat="1" applyFont="1" applyFill="1" applyBorder="1" applyAlignment="1" applyProtection="1">
      <alignment vertical="center" shrinkToFit="1"/>
    </xf>
    <xf numFmtId="0" fontId="21" fillId="3" borderId="104" xfId="0" applyFont="1" applyFill="1" applyBorder="1" applyAlignment="1" applyProtection="1">
      <alignment vertical="center" shrinkToFit="1"/>
    </xf>
    <xf numFmtId="3" fontId="4" fillId="3" borderId="101" xfId="3" applyNumberFormat="1" applyFont="1" applyFill="1" applyBorder="1" applyAlignment="1" applyProtection="1">
      <alignment vertical="center" shrinkToFit="1"/>
    </xf>
    <xf numFmtId="3" fontId="4" fillId="3" borderId="102" xfId="3" applyNumberFormat="1" applyFont="1" applyFill="1" applyBorder="1" applyAlignment="1" applyProtection="1">
      <alignment vertical="center" shrinkToFit="1"/>
    </xf>
    <xf numFmtId="3" fontId="4" fillId="3" borderId="103" xfId="3" applyNumberFormat="1" applyFont="1" applyFill="1" applyBorder="1" applyAlignment="1" applyProtection="1">
      <alignment vertical="center" shrinkToFit="1"/>
    </xf>
    <xf numFmtId="3" fontId="4" fillId="3" borderId="105" xfId="3" applyNumberFormat="1" applyFont="1" applyFill="1" applyBorder="1" applyAlignment="1" applyProtection="1">
      <alignment vertical="center" shrinkToFit="1"/>
    </xf>
    <xf numFmtId="3" fontId="4" fillId="3" borderId="106" xfId="3" applyNumberFormat="1" applyFont="1" applyFill="1" applyBorder="1" applyAlignment="1" applyProtection="1">
      <alignment vertical="center" shrinkToFit="1"/>
    </xf>
    <xf numFmtId="3" fontId="4" fillId="3" borderId="104" xfId="3" applyNumberFormat="1" applyFont="1" applyFill="1" applyBorder="1" applyAlignment="1" applyProtection="1">
      <alignment vertical="center" shrinkToFit="1"/>
    </xf>
    <xf numFmtId="3" fontId="4" fillId="3" borderId="107" xfId="3" applyNumberFormat="1" applyFont="1" applyFill="1" applyBorder="1" applyAlignment="1" applyProtection="1">
      <alignment vertical="center" shrinkToFit="1"/>
    </xf>
    <xf numFmtId="3" fontId="4" fillId="3" borderId="100" xfId="3" applyNumberFormat="1" applyFont="1" applyFill="1" applyBorder="1" applyAlignment="1" applyProtection="1">
      <alignment vertical="center" shrinkToFit="1"/>
    </xf>
    <xf numFmtId="3" fontId="4" fillId="3" borderId="97" xfId="3" applyNumberFormat="1" applyFont="1" applyFill="1" applyBorder="1" applyAlignment="1" applyProtection="1">
      <alignment vertical="center" shrinkToFit="1"/>
    </xf>
    <xf numFmtId="3" fontId="4" fillId="3" borderId="98" xfId="3" applyNumberFormat="1" applyFont="1" applyFill="1" applyBorder="1" applyAlignment="1" applyProtection="1">
      <alignment vertical="center" shrinkToFit="1"/>
    </xf>
    <xf numFmtId="3" fontId="4" fillId="3" borderId="42" xfId="3" applyNumberFormat="1" applyFont="1" applyFill="1" applyBorder="1" applyAlignment="1" applyProtection="1">
      <alignment vertical="center" shrinkToFit="1"/>
    </xf>
    <xf numFmtId="3" fontId="4" fillId="3" borderId="99" xfId="3" applyNumberFormat="1" applyFont="1" applyFill="1" applyBorder="1" applyAlignment="1" applyProtection="1">
      <alignment vertical="center" shrinkToFit="1"/>
    </xf>
    <xf numFmtId="0" fontId="21" fillId="3" borderId="5" xfId="0" applyFont="1" applyFill="1" applyBorder="1" applyAlignment="1" applyProtection="1">
      <alignment vertical="center" shrinkToFit="1"/>
    </xf>
    <xf numFmtId="178" fontId="4" fillId="3" borderId="10" xfId="3" applyNumberFormat="1" applyFont="1" applyFill="1" applyBorder="1" applyAlignment="1" applyProtection="1">
      <alignment horizontal="center" vertical="center" shrinkToFit="1"/>
    </xf>
    <xf numFmtId="178" fontId="4" fillId="3" borderId="3" xfId="3" applyNumberFormat="1" applyFont="1" applyFill="1" applyBorder="1" applyAlignment="1" applyProtection="1">
      <alignment horizontal="center" vertical="center" shrinkToFit="1"/>
    </xf>
    <xf numFmtId="178" fontId="4" fillId="3" borderId="46" xfId="3" applyNumberFormat="1" applyFont="1" applyFill="1" applyBorder="1" applyAlignment="1" applyProtection="1">
      <alignment vertical="center" shrinkToFit="1"/>
    </xf>
    <xf numFmtId="0" fontId="4" fillId="0" borderId="51" xfId="3" applyFont="1" applyFill="1" applyBorder="1" applyAlignment="1" applyProtection="1">
      <alignment vertical="center" wrapText="1"/>
      <protection locked="0"/>
    </xf>
    <xf numFmtId="0" fontId="4" fillId="0" borderId="90" xfId="3" applyFont="1" applyFill="1" applyBorder="1" applyAlignment="1" applyProtection="1">
      <alignment vertical="center" wrapText="1"/>
      <protection locked="0"/>
    </xf>
    <xf numFmtId="3" fontId="4" fillId="0" borderId="95" xfId="3" applyNumberFormat="1" applyFont="1" applyFill="1" applyBorder="1" applyAlignment="1" applyProtection="1">
      <alignment vertical="center" shrinkToFit="1"/>
    </xf>
    <xf numFmtId="3" fontId="4" fillId="0" borderId="92" xfId="3" applyNumberFormat="1" applyFont="1" applyFill="1" applyBorder="1" applyAlignment="1" applyProtection="1">
      <alignment vertical="center" shrinkToFit="1"/>
      <protection locked="0"/>
    </xf>
    <xf numFmtId="3" fontId="4" fillId="0" borderId="86" xfId="3" applyNumberFormat="1" applyFont="1" applyFill="1" applyBorder="1" applyAlignment="1" applyProtection="1">
      <alignment vertical="center" shrinkToFit="1"/>
      <protection locked="0"/>
    </xf>
    <xf numFmtId="3" fontId="4" fillId="0" borderId="87" xfId="3" applyNumberFormat="1" applyFont="1" applyFill="1" applyBorder="1" applyAlignment="1" applyProtection="1">
      <alignment vertical="center" shrinkToFit="1"/>
    </xf>
    <xf numFmtId="3" fontId="4" fillId="0" borderId="89" xfId="3" applyNumberFormat="1" applyFont="1" applyFill="1" applyBorder="1" applyAlignment="1" applyProtection="1">
      <alignment vertical="center" shrinkToFit="1"/>
      <protection locked="0"/>
    </xf>
    <xf numFmtId="3" fontId="4" fillId="3" borderId="53" xfId="3" applyNumberFormat="1" applyFont="1" applyFill="1" applyBorder="1" applyAlignment="1" applyProtection="1">
      <alignment vertical="center" shrinkToFit="1"/>
    </xf>
    <xf numFmtId="0" fontId="4" fillId="0" borderId="47" xfId="3" applyFont="1" applyFill="1" applyBorder="1" applyAlignment="1" applyProtection="1">
      <alignment vertical="center" wrapText="1"/>
      <protection locked="0"/>
    </xf>
    <xf numFmtId="3" fontId="4" fillId="0" borderId="82" xfId="3" applyNumberFormat="1" applyFont="1" applyFill="1" applyBorder="1" applyAlignment="1" applyProtection="1">
      <alignment vertical="center" shrinkToFit="1"/>
      <protection locked="0"/>
    </xf>
    <xf numFmtId="177" fontId="10" fillId="0" borderId="0" xfId="3" applyNumberFormat="1" applyFont="1" applyFill="1" applyAlignment="1" applyProtection="1">
      <alignment horizontal="center" vertical="center"/>
    </xf>
    <xf numFmtId="0" fontId="10" fillId="0" borderId="0" xfId="3" applyFont="1" applyFill="1" applyAlignment="1" applyProtection="1">
      <alignment horizontal="center" vertical="center"/>
    </xf>
    <xf numFmtId="0" fontId="11" fillId="0" borderId="0" xfId="3" applyFont="1" applyFill="1" applyAlignment="1" applyProtection="1">
      <alignment horizontal="left" vertical="center"/>
    </xf>
    <xf numFmtId="0" fontId="2" fillId="0" borderId="46" xfId="3" applyFont="1" applyFill="1" applyBorder="1" applyAlignment="1" applyProtection="1">
      <alignment horizontal="center" vertical="center"/>
    </xf>
    <xf numFmtId="0" fontId="2" fillId="0" borderId="89" xfId="3" applyFont="1" applyFill="1" applyBorder="1" applyAlignment="1" applyProtection="1">
      <alignment horizontal="center" vertical="center"/>
    </xf>
    <xf numFmtId="0" fontId="2" fillId="0" borderId="46" xfId="3" applyFont="1" applyFill="1" applyBorder="1" applyAlignment="1" applyProtection="1">
      <alignment horizontal="center" vertical="center" shrinkToFit="1"/>
    </xf>
    <xf numFmtId="0" fontId="2" fillId="0" borderId="89" xfId="3" applyFont="1" applyFill="1" applyBorder="1" applyAlignment="1" applyProtection="1">
      <alignment horizontal="center" vertical="center" shrinkToFit="1"/>
    </xf>
    <xf numFmtId="0" fontId="2" fillId="0" borderId="47" xfId="3" applyFont="1" applyFill="1" applyBorder="1" applyAlignment="1" applyProtection="1">
      <alignment horizontal="center" vertical="center"/>
    </xf>
    <xf numFmtId="0" fontId="2" fillId="0" borderId="90" xfId="3" applyFont="1" applyFill="1" applyBorder="1" applyAlignment="1" applyProtection="1">
      <alignment horizontal="center" vertical="center"/>
    </xf>
    <xf numFmtId="0" fontId="2" fillId="0" borderId="83" xfId="3" applyFont="1" applyFill="1" applyBorder="1" applyAlignment="1" applyProtection="1">
      <alignment horizontal="center" vertical="center" wrapText="1"/>
    </xf>
    <xf numFmtId="0" fontId="2" fillId="0" borderId="87" xfId="3" applyFont="1" applyFill="1" applyBorder="1" applyAlignment="1" applyProtection="1">
      <alignment horizontal="center" vertical="center"/>
    </xf>
    <xf numFmtId="0" fontId="2" fillId="0" borderId="82" xfId="3" applyFont="1" applyFill="1" applyBorder="1" applyAlignment="1" applyProtection="1">
      <alignment horizontal="center" vertical="center" wrapText="1"/>
    </xf>
    <xf numFmtId="0" fontId="2" fillId="0" borderId="86" xfId="3" applyFont="1" applyFill="1" applyBorder="1" applyAlignment="1" applyProtection="1">
      <alignment horizontal="center" vertical="center"/>
    </xf>
    <xf numFmtId="0" fontId="2" fillId="0" borderId="10" xfId="3" applyFont="1" applyFill="1" applyBorder="1" applyAlignment="1" applyProtection="1">
      <alignment horizontal="center" vertical="center" textRotation="255"/>
    </xf>
    <xf numFmtId="0" fontId="2" fillId="0" borderId="18" xfId="3" applyFont="1" applyFill="1" applyBorder="1" applyAlignment="1" applyProtection="1">
      <alignment horizontal="center" vertical="center" textRotation="255"/>
    </xf>
    <xf numFmtId="0" fontId="2" fillId="0" borderId="9" xfId="3" applyFont="1" applyFill="1" applyBorder="1" applyAlignment="1" applyProtection="1">
      <alignment horizontal="center" vertical="center"/>
    </xf>
    <xf numFmtId="0" fontId="2" fillId="0" borderId="71" xfId="3" applyFont="1" applyFill="1" applyBorder="1" applyAlignment="1" applyProtection="1">
      <alignment horizontal="center" vertical="center"/>
    </xf>
    <xf numFmtId="0" fontId="2" fillId="0" borderId="5" xfId="3" applyFont="1" applyFill="1" applyBorder="1" applyAlignment="1" applyProtection="1">
      <alignment horizontal="center" vertical="center" shrinkToFit="1"/>
    </xf>
    <xf numFmtId="0" fontId="2" fillId="0" borderId="7" xfId="3" applyFont="1" applyFill="1" applyBorder="1" applyAlignment="1" applyProtection="1">
      <alignment horizontal="center" vertical="center" shrinkToFit="1"/>
    </xf>
    <xf numFmtId="178" fontId="4" fillId="0" borderId="45" xfId="3" applyNumberFormat="1" applyFont="1" applyFill="1" applyBorder="1" applyAlignment="1" applyProtection="1">
      <alignment horizontal="center" vertical="center" textRotation="255" wrapText="1"/>
    </xf>
    <xf numFmtId="178" fontId="4" fillId="0" borderId="91" xfId="3" applyNumberFormat="1" applyFont="1" applyFill="1" applyBorder="1" applyAlignment="1" applyProtection="1">
      <alignment horizontal="center" vertical="center" textRotation="255" wrapText="1"/>
    </xf>
    <xf numFmtId="178" fontId="4" fillId="0" borderId="85" xfId="3" applyNumberFormat="1" applyFont="1" applyFill="1" applyBorder="1" applyAlignment="1" applyProtection="1">
      <alignment horizontal="center" vertical="center" textRotation="255" wrapText="1"/>
    </xf>
    <xf numFmtId="0" fontId="4" fillId="0" borderId="89" xfId="3" applyFont="1" applyFill="1" applyBorder="1" applyAlignment="1" applyProtection="1">
      <alignment horizontal="center" vertical="center"/>
    </xf>
    <xf numFmtId="0" fontId="21" fillId="0" borderId="89" xfId="0" applyFont="1" applyBorder="1" applyAlignment="1">
      <alignment vertical="center" shrinkToFit="1"/>
    </xf>
    <xf numFmtId="179" fontId="12" fillId="0" borderId="10" xfId="3" applyNumberFormat="1" applyFont="1" applyFill="1" applyBorder="1" applyAlignment="1" applyProtection="1">
      <alignment horizontal="center" vertical="center"/>
    </xf>
    <xf numFmtId="179" fontId="12" fillId="0" borderId="15" xfId="3" applyNumberFormat="1" applyFont="1" applyFill="1" applyBorder="1" applyAlignment="1" applyProtection="1">
      <alignment horizontal="center" vertical="center"/>
    </xf>
    <xf numFmtId="0" fontId="4" fillId="0" borderId="5" xfId="2" applyFont="1" applyFill="1" applyBorder="1" applyAlignment="1" applyProtection="1">
      <alignment horizontal="center" vertical="center"/>
    </xf>
    <xf numFmtId="0" fontId="4" fillId="0" borderId="6" xfId="2" applyFont="1" applyFill="1" applyBorder="1" applyAlignment="1" applyProtection="1">
      <alignment horizontal="center" vertical="center"/>
    </xf>
    <xf numFmtId="0" fontId="4" fillId="0" borderId="7" xfId="2" applyFont="1" applyFill="1" applyBorder="1" applyAlignment="1" applyProtection="1">
      <alignment horizontal="center" vertical="center"/>
    </xf>
    <xf numFmtId="177" fontId="10" fillId="0" borderId="0" xfId="3" applyNumberFormat="1" applyFont="1" applyFill="1" applyBorder="1" applyAlignment="1" applyProtection="1">
      <alignment horizontal="center" vertical="center"/>
    </xf>
    <xf numFmtId="0" fontId="11" fillId="0" borderId="0" xfId="3" applyFont="1" applyFill="1" applyBorder="1" applyAlignment="1" applyProtection="1">
      <alignment vertical="center"/>
    </xf>
    <xf numFmtId="0" fontId="7" fillId="0" borderId="1"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shrinkToFit="1"/>
      <protection locked="0"/>
    </xf>
    <xf numFmtId="0" fontId="7" fillId="0" borderId="6" xfId="3" applyFont="1" applyFill="1" applyBorder="1" applyAlignment="1" applyProtection="1">
      <alignment horizontal="center" vertical="center" shrinkToFit="1"/>
      <protection locked="0"/>
    </xf>
    <xf numFmtId="0" fontId="7" fillId="0" borderId="7" xfId="3" applyFont="1" applyFill="1" applyBorder="1" applyAlignment="1" applyProtection="1">
      <alignment horizontal="center" vertical="center" shrinkToFit="1"/>
      <protection locked="0"/>
    </xf>
    <xf numFmtId="178" fontId="7" fillId="0" borderId="8" xfId="3" applyNumberFormat="1" applyFont="1" applyFill="1" applyBorder="1" applyAlignment="1" applyProtection="1">
      <alignment horizontal="center" vertical="center" wrapText="1"/>
    </xf>
    <xf numFmtId="178" fontId="7" fillId="0" borderId="9" xfId="3" applyNumberFormat="1" applyFont="1" applyFill="1" applyBorder="1" applyAlignment="1" applyProtection="1">
      <alignment horizontal="center" vertical="center" wrapText="1"/>
    </xf>
    <xf numFmtId="178" fontId="7" fillId="0" borderId="13" xfId="3" applyNumberFormat="1" applyFont="1" applyFill="1" applyBorder="1" applyAlignment="1" applyProtection="1">
      <alignment horizontal="center" vertical="center" wrapText="1"/>
    </xf>
    <xf numFmtId="178" fontId="7" fillId="0" borderId="14" xfId="3" applyNumberFormat="1" applyFont="1" applyFill="1" applyBorder="1" applyAlignment="1" applyProtection="1">
      <alignment horizontal="center" vertical="center" wrapText="1"/>
    </xf>
    <xf numFmtId="0" fontId="2" fillId="0" borderId="15" xfId="3" applyFont="1" applyFill="1" applyBorder="1" applyAlignment="1" applyProtection="1">
      <alignment horizontal="center" vertical="center" textRotation="255"/>
    </xf>
    <xf numFmtId="178" fontId="7" fillId="0" borderId="10" xfId="3" applyNumberFormat="1" applyFont="1" applyFill="1" applyBorder="1" applyAlignment="1" applyProtection="1">
      <alignment horizontal="center" vertical="center"/>
    </xf>
    <xf numFmtId="178" fontId="7" fillId="0" borderId="15" xfId="3" applyNumberFormat="1" applyFont="1" applyFill="1" applyBorder="1" applyAlignment="1" applyProtection="1">
      <alignment horizontal="center" vertical="center"/>
    </xf>
    <xf numFmtId="178" fontId="7" fillId="0" borderId="18" xfId="3" applyNumberFormat="1" applyFont="1" applyFill="1" applyBorder="1" applyAlignment="1" applyProtection="1">
      <alignment horizontal="center" vertical="center"/>
    </xf>
    <xf numFmtId="0" fontId="13" fillId="0" borderId="12" xfId="3" applyFont="1" applyFill="1" applyBorder="1" applyAlignment="1" applyProtection="1">
      <alignment horizontal="center" vertical="center" wrapText="1"/>
    </xf>
    <xf numFmtId="0" fontId="13" fillId="0" borderId="17" xfId="3" applyFont="1" applyFill="1" applyBorder="1" applyAlignment="1" applyProtection="1">
      <alignment horizontal="center" vertical="center" wrapText="1"/>
    </xf>
    <xf numFmtId="0" fontId="2" fillId="0" borderId="45" xfId="3" applyFont="1" applyFill="1" applyBorder="1" applyAlignment="1" applyProtection="1">
      <alignment horizontal="center" vertical="center"/>
    </xf>
    <xf numFmtId="0" fontId="2" fillId="0" borderId="85" xfId="3" applyFont="1" applyFill="1" applyBorder="1" applyAlignment="1" applyProtection="1">
      <alignment horizontal="center" vertical="center"/>
    </xf>
    <xf numFmtId="179" fontId="29" fillId="0" borderId="10" xfId="3" applyNumberFormat="1" applyFont="1" applyFill="1" applyBorder="1" applyAlignment="1" applyProtection="1">
      <alignment horizontal="center" vertical="center"/>
    </xf>
    <xf numFmtId="179" fontId="29" fillId="0" borderId="15" xfId="3" applyNumberFormat="1" applyFont="1" applyFill="1" applyBorder="1" applyAlignment="1" applyProtection="1">
      <alignment horizontal="center" vertical="center"/>
    </xf>
    <xf numFmtId="179" fontId="12" fillId="0" borderId="41" xfId="3" applyNumberFormat="1" applyFont="1" applyFill="1" applyBorder="1" applyAlignment="1" applyProtection="1">
      <alignment horizontal="center" vertical="center"/>
    </xf>
    <xf numFmtId="179" fontId="12" fillId="0" borderId="2" xfId="3" applyNumberFormat="1" applyFont="1" applyFill="1" applyBorder="1" applyAlignment="1" applyProtection="1">
      <alignment horizontal="center" vertical="center"/>
    </xf>
    <xf numFmtId="179" fontId="12" fillId="3" borderId="11" xfId="2" applyNumberFormat="1" applyFont="1" applyFill="1" applyBorder="1" applyAlignment="1" applyProtection="1">
      <alignment horizontal="center" vertical="center" wrapText="1"/>
      <protection locked="0"/>
    </xf>
    <xf numFmtId="179" fontId="12" fillId="3" borderId="16" xfId="2" applyNumberFormat="1" applyFont="1" applyFill="1" applyBorder="1" applyAlignment="1" applyProtection="1">
      <alignment horizontal="center" vertical="center" wrapText="1"/>
      <protection locked="0"/>
    </xf>
    <xf numFmtId="178" fontId="7" fillId="0" borderId="48" xfId="3" applyNumberFormat="1" applyFont="1" applyFill="1" applyBorder="1" applyAlignment="1" applyProtection="1">
      <alignment horizontal="center" vertical="center" wrapText="1"/>
    </xf>
    <xf numFmtId="178" fontId="7" fillId="0" borderId="49" xfId="3" applyNumberFormat="1" applyFont="1" applyFill="1" applyBorder="1" applyAlignment="1" applyProtection="1">
      <alignment horizontal="center" vertical="center" wrapText="1"/>
    </xf>
    <xf numFmtId="0" fontId="2" fillId="0" borderId="41" xfId="3" applyFont="1" applyFill="1" applyBorder="1" applyAlignment="1" applyProtection="1">
      <alignment horizontal="center" vertical="center"/>
    </xf>
    <xf numFmtId="0" fontId="2" fillId="0" borderId="50" xfId="3" applyFont="1" applyFill="1" applyBorder="1" applyAlignment="1" applyProtection="1">
      <alignment horizontal="center" vertical="center"/>
    </xf>
    <xf numFmtId="0" fontId="2" fillId="0" borderId="49" xfId="3" applyFont="1" applyFill="1" applyBorder="1" applyAlignment="1" applyProtection="1">
      <alignment horizontal="center" vertical="center"/>
    </xf>
    <xf numFmtId="178" fontId="7" fillId="0" borderId="3" xfId="3" applyNumberFormat="1" applyFont="1" applyFill="1" applyBorder="1" applyAlignment="1" applyProtection="1">
      <alignment horizontal="center" vertical="center"/>
    </xf>
    <xf numFmtId="178" fontId="14" fillId="0" borderId="42" xfId="3" applyNumberFormat="1" applyFont="1" applyFill="1" applyBorder="1" applyAlignment="1" applyProtection="1">
      <alignment horizontal="center" vertical="center"/>
    </xf>
    <xf numFmtId="178" fontId="14" fillId="0" borderId="43" xfId="3" applyNumberFormat="1" applyFont="1" applyFill="1" applyBorder="1" applyAlignment="1" applyProtection="1">
      <alignment horizontal="center" vertical="center"/>
    </xf>
    <xf numFmtId="178" fontId="14" fillId="0" borderId="44" xfId="3" applyNumberFormat="1" applyFont="1" applyFill="1" applyBorder="1" applyAlignment="1" applyProtection="1">
      <alignment horizontal="center" vertical="center"/>
    </xf>
    <xf numFmtId="178" fontId="2" fillId="0" borderId="52" xfId="1" applyNumberFormat="1" applyFont="1" applyFill="1" applyBorder="1" applyAlignment="1" applyProtection="1">
      <alignment horizontal="center" vertical="center"/>
    </xf>
    <xf numFmtId="178" fontId="2" fillId="0" borderId="25" xfId="1" applyNumberFormat="1" applyFont="1" applyFill="1" applyBorder="1" applyAlignment="1" applyProtection="1">
      <alignment horizontal="center" vertical="center"/>
    </xf>
    <xf numFmtId="178" fontId="2" fillId="0" borderId="31" xfId="1" applyNumberFormat="1" applyFont="1" applyFill="1" applyBorder="1" applyAlignment="1" applyProtection="1">
      <alignment horizontal="center" vertical="center"/>
    </xf>
    <xf numFmtId="178" fontId="7" fillId="0" borderId="60" xfId="3" applyNumberFormat="1" applyFont="1" applyFill="1" applyBorder="1" applyAlignment="1" applyProtection="1">
      <alignment horizontal="center" vertical="center" wrapText="1"/>
    </xf>
    <xf numFmtId="178" fontId="7" fillId="0" borderId="61" xfId="3" applyNumberFormat="1" applyFont="1" applyFill="1" applyBorder="1" applyAlignment="1" applyProtection="1">
      <alignment horizontal="center" vertical="center" wrapText="1"/>
    </xf>
    <xf numFmtId="178" fontId="4" fillId="3" borderId="45" xfId="3" applyNumberFormat="1" applyFont="1" applyFill="1" applyBorder="1" applyAlignment="1" applyProtection="1">
      <alignment horizontal="center" vertical="center" textRotation="255" wrapText="1"/>
    </xf>
    <xf numFmtId="178" fontId="4" fillId="3" borderId="91" xfId="3" applyNumberFormat="1" applyFont="1" applyFill="1" applyBorder="1" applyAlignment="1" applyProtection="1">
      <alignment horizontal="center" vertical="center" textRotation="255" wrapText="1"/>
    </xf>
    <xf numFmtId="178" fontId="4" fillId="3" borderId="85" xfId="3" applyNumberFormat="1" applyFont="1" applyFill="1" applyBorder="1" applyAlignment="1" applyProtection="1">
      <alignment horizontal="center" vertical="center" textRotation="255" wrapText="1"/>
    </xf>
    <xf numFmtId="178" fontId="7" fillId="0" borderId="19" xfId="3" applyNumberFormat="1" applyFont="1" applyFill="1" applyBorder="1" applyAlignment="1" applyProtection="1">
      <alignment horizontal="center" vertical="center" textRotation="255" wrapText="1"/>
    </xf>
    <xf numFmtId="178" fontId="7" fillId="0" borderId="13" xfId="3" applyNumberFormat="1" applyFont="1" applyFill="1" applyBorder="1" applyAlignment="1" applyProtection="1">
      <alignment horizontal="center" vertical="center" textRotation="255" wrapText="1"/>
    </xf>
    <xf numFmtId="178" fontId="7" fillId="0" borderId="31" xfId="3" applyNumberFormat="1" applyFont="1" applyFill="1" applyBorder="1" applyAlignment="1" applyProtection="1">
      <alignment horizontal="center" vertical="center" textRotation="255" wrapText="1"/>
    </xf>
    <xf numFmtId="0" fontId="14" fillId="0" borderId="1" xfId="3" applyFont="1" applyFill="1" applyBorder="1" applyAlignment="1" applyProtection="1">
      <alignment horizontal="center" vertical="center"/>
    </xf>
    <xf numFmtId="0" fontId="14" fillId="0" borderId="6" xfId="3" applyFont="1" applyFill="1" applyBorder="1" applyAlignment="1" applyProtection="1">
      <alignment horizontal="center" vertical="center"/>
    </xf>
    <xf numFmtId="0" fontId="14" fillId="0" borderId="7" xfId="3" applyFont="1" applyFill="1" applyBorder="1" applyAlignment="1" applyProtection="1">
      <alignment horizontal="center" vertical="center"/>
    </xf>
    <xf numFmtId="180" fontId="14" fillId="0" borderId="5" xfId="3" applyNumberFormat="1" applyFont="1" applyFill="1" applyBorder="1" applyAlignment="1" applyProtection="1">
      <alignment horizontal="center" vertical="center"/>
    </xf>
    <xf numFmtId="180" fontId="14" fillId="0" borderId="6" xfId="3" applyNumberFormat="1" applyFont="1" applyFill="1" applyBorder="1" applyAlignment="1" applyProtection="1">
      <alignment horizontal="center" vertical="center"/>
    </xf>
    <xf numFmtId="180" fontId="14" fillId="0" borderId="7" xfId="3" applyNumberFormat="1" applyFont="1" applyFill="1" applyBorder="1" applyAlignment="1" applyProtection="1">
      <alignment horizontal="center" vertical="center"/>
    </xf>
    <xf numFmtId="180" fontId="14" fillId="0" borderId="1" xfId="3" applyNumberFormat="1" applyFont="1" applyFill="1" applyBorder="1" applyAlignment="1" applyProtection="1">
      <alignment horizontal="center" vertical="center"/>
    </xf>
    <xf numFmtId="178" fontId="2" fillId="0" borderId="53" xfId="1" applyNumberFormat="1" applyFont="1" applyFill="1" applyBorder="1" applyAlignment="1" applyProtection="1">
      <alignment horizontal="center" vertical="center" wrapText="1"/>
    </xf>
    <xf numFmtId="178" fontId="2" fillId="0" borderId="15" xfId="1" applyNumberFormat="1" applyFont="1" applyFill="1" applyBorder="1" applyAlignment="1" applyProtection="1">
      <alignment horizontal="center" vertical="center" wrapText="1"/>
    </xf>
    <xf numFmtId="178" fontId="2" fillId="0" borderId="18" xfId="1" applyNumberFormat="1" applyFont="1" applyFill="1" applyBorder="1" applyAlignment="1" applyProtection="1">
      <alignment horizontal="center" vertical="center" wrapText="1"/>
    </xf>
    <xf numFmtId="178" fontId="2" fillId="0" borderId="53" xfId="1" applyNumberFormat="1" applyFont="1" applyFill="1" applyBorder="1" applyAlignment="1" applyProtection="1">
      <alignment vertical="center"/>
    </xf>
    <xf numFmtId="178" fontId="2" fillId="0" borderId="15" xfId="1" applyNumberFormat="1" applyFont="1" applyFill="1" applyBorder="1" applyAlignment="1" applyProtection="1">
      <alignment vertical="center"/>
    </xf>
    <xf numFmtId="178" fontId="2" fillId="0" borderId="18" xfId="1" applyNumberFormat="1" applyFont="1" applyFill="1" applyBorder="1" applyAlignment="1" applyProtection="1">
      <alignment vertical="center"/>
    </xf>
    <xf numFmtId="178" fontId="2" fillId="0" borderId="54" xfId="1" applyNumberFormat="1" applyFont="1" applyFill="1" applyBorder="1" applyAlignment="1" applyProtection="1">
      <alignment vertical="center"/>
    </xf>
    <xf numFmtId="178" fontId="2" fillId="0" borderId="16" xfId="1" applyNumberFormat="1" applyFont="1" applyFill="1" applyBorder="1" applyAlignment="1" applyProtection="1">
      <alignment vertical="center"/>
    </xf>
    <xf numFmtId="178" fontId="2" fillId="0" borderId="67" xfId="1" applyNumberFormat="1" applyFont="1" applyFill="1" applyBorder="1" applyAlignment="1" applyProtection="1">
      <alignment vertical="center"/>
    </xf>
    <xf numFmtId="0" fontId="14" fillId="0" borderId="74" xfId="3" applyFont="1" applyFill="1" applyBorder="1" applyAlignment="1" applyProtection="1">
      <alignment horizontal="center" vertical="center"/>
    </xf>
    <xf numFmtId="0" fontId="14" fillId="0" borderId="4" xfId="3" applyFont="1" applyFill="1" applyBorder="1" applyAlignment="1" applyProtection="1">
      <alignment horizontal="center" vertical="center"/>
    </xf>
    <xf numFmtId="0" fontId="14" fillId="0" borderId="55" xfId="3" applyFont="1" applyFill="1" applyBorder="1" applyAlignment="1" applyProtection="1">
      <alignment horizontal="center" vertical="center"/>
    </xf>
    <xf numFmtId="0" fontId="14" fillId="0" borderId="2"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4" fillId="0" borderId="14" xfId="3" applyFont="1" applyFill="1" applyBorder="1" applyAlignment="1" applyProtection="1">
      <alignment horizontal="center" vertical="center"/>
    </xf>
    <xf numFmtId="0" fontId="14" fillId="0" borderId="50" xfId="3" applyFont="1" applyFill="1" applyBorder="1" applyAlignment="1" applyProtection="1">
      <alignment horizontal="center" vertical="center"/>
    </xf>
    <xf numFmtId="0" fontId="14" fillId="0" borderId="75" xfId="3" applyFont="1" applyFill="1" applyBorder="1" applyAlignment="1" applyProtection="1">
      <alignment horizontal="center" vertical="center"/>
    </xf>
    <xf numFmtId="0" fontId="14" fillId="0" borderId="49" xfId="3" applyFont="1" applyFill="1" applyBorder="1" applyAlignment="1" applyProtection="1">
      <alignment horizontal="center" vertical="center"/>
    </xf>
    <xf numFmtId="0" fontId="18" fillId="2" borderId="1" xfId="0" applyFont="1" applyFill="1" applyBorder="1" applyAlignment="1">
      <alignment horizontal="center" vertical="center" wrapText="1"/>
    </xf>
    <xf numFmtId="0" fontId="2" fillId="0" borderId="10" xfId="3" applyFont="1" applyFill="1" applyBorder="1" applyAlignment="1" applyProtection="1">
      <alignment horizontal="center" vertical="center"/>
    </xf>
    <xf numFmtId="0" fontId="2" fillId="0" borderId="3" xfId="3" applyFont="1" applyFill="1" applyBorder="1" applyAlignment="1" applyProtection="1">
      <alignment horizontal="center" vertical="center"/>
    </xf>
    <xf numFmtId="178" fontId="7" fillId="0" borderId="35" xfId="3" applyNumberFormat="1" applyFont="1" applyFill="1" applyBorder="1" applyAlignment="1" applyProtection="1">
      <alignment horizontal="center" vertical="center" wrapText="1"/>
    </xf>
    <xf numFmtId="178" fontId="7" fillId="0" borderId="36" xfId="3" applyNumberFormat="1" applyFont="1" applyFill="1" applyBorder="1" applyAlignment="1" applyProtection="1">
      <alignment horizontal="center" vertical="center" wrapText="1"/>
    </xf>
    <xf numFmtId="178" fontId="7" fillId="0" borderId="37" xfId="3" applyNumberFormat="1" applyFont="1" applyFill="1" applyBorder="1" applyAlignment="1" applyProtection="1">
      <alignment horizontal="center" vertical="center" wrapText="1"/>
    </xf>
    <xf numFmtId="178" fontId="7" fillId="0" borderId="40" xfId="3" applyNumberFormat="1" applyFont="1" applyFill="1" applyBorder="1" applyAlignment="1" applyProtection="1">
      <alignment horizontal="center" vertical="center" wrapText="1"/>
    </xf>
    <xf numFmtId="178" fontId="2" fillId="0" borderId="3" xfId="1" applyNumberFormat="1" applyFont="1" applyFill="1" applyBorder="1" applyAlignment="1" applyProtection="1">
      <alignment horizontal="center" vertical="center" wrapText="1"/>
    </xf>
    <xf numFmtId="178" fontId="2" fillId="0" borderId="53" xfId="3" applyNumberFormat="1" applyFont="1" applyFill="1" applyBorder="1" applyAlignment="1" applyProtection="1">
      <alignment vertical="center"/>
    </xf>
    <xf numFmtId="178" fontId="2" fillId="0" borderId="15" xfId="3" applyNumberFormat="1" applyFont="1" applyFill="1" applyBorder="1" applyAlignment="1" applyProtection="1">
      <alignment vertical="center"/>
    </xf>
    <xf numFmtId="178" fontId="2" fillId="0" borderId="3" xfId="3" applyNumberFormat="1" applyFont="1" applyFill="1" applyBorder="1" applyAlignment="1" applyProtection="1">
      <alignment vertical="center"/>
    </xf>
    <xf numFmtId="178" fontId="2" fillId="0" borderId="54" xfId="3" quotePrefix="1" applyNumberFormat="1" applyFont="1" applyFill="1" applyBorder="1" applyAlignment="1" applyProtection="1">
      <alignment vertical="center" wrapText="1"/>
    </xf>
    <xf numFmtId="178" fontId="2" fillId="0" borderId="16" xfId="3" applyNumberFormat="1" applyFont="1" applyFill="1" applyBorder="1" applyAlignment="1" applyProtection="1">
      <alignment vertical="center" wrapText="1"/>
    </xf>
    <xf numFmtId="178" fontId="2" fillId="0" borderId="64" xfId="3" applyNumberFormat="1" applyFont="1" applyFill="1" applyBorder="1" applyAlignment="1" applyProtection="1">
      <alignment vertical="center" wrapText="1"/>
    </xf>
    <xf numFmtId="178" fontId="7" fillId="0" borderId="55" xfId="3" applyNumberFormat="1" applyFont="1" applyFill="1" applyBorder="1" applyAlignment="1" applyProtection="1">
      <alignment horizontal="center" vertical="center" textRotation="255" wrapText="1"/>
    </xf>
    <xf numFmtId="178" fontId="7" fillId="0" borderId="14" xfId="3" applyNumberFormat="1" applyFont="1" applyFill="1" applyBorder="1" applyAlignment="1" applyProtection="1">
      <alignment horizontal="center" vertical="center" textRotation="255" wrapText="1"/>
    </xf>
    <xf numFmtId="178" fontId="7" fillId="0" borderId="70" xfId="3" applyNumberFormat="1" applyFont="1" applyFill="1" applyBorder="1" applyAlignment="1" applyProtection="1">
      <alignment horizontal="center" vertical="center" textRotation="255" wrapText="1"/>
    </xf>
    <xf numFmtId="178" fontId="7" fillId="0" borderId="71" xfId="3" applyNumberFormat="1" applyFont="1" applyFill="1" applyBorder="1" applyAlignment="1" applyProtection="1">
      <alignment horizontal="center" vertical="center" textRotation="255" wrapText="1"/>
    </xf>
    <xf numFmtId="178" fontId="7" fillId="0" borderId="56" xfId="3" applyNumberFormat="1" applyFont="1" applyFill="1" applyBorder="1" applyAlignment="1" applyProtection="1">
      <alignment horizontal="center" vertical="center" wrapText="1"/>
    </xf>
    <xf numFmtId="178" fontId="7" fillId="0" borderId="57" xfId="3" applyNumberFormat="1" applyFont="1" applyFill="1" applyBorder="1" applyAlignment="1" applyProtection="1">
      <alignment horizontal="center" vertical="center" wrapText="1"/>
    </xf>
    <xf numFmtId="178" fontId="7" fillId="0" borderId="72" xfId="3" applyNumberFormat="1" applyFont="1" applyFill="1" applyBorder="1" applyAlignment="1" applyProtection="1">
      <alignment horizontal="center" vertical="center"/>
    </xf>
    <xf numFmtId="178" fontId="7" fillId="0" borderId="73" xfId="3" applyNumberFormat="1" applyFont="1" applyFill="1" applyBorder="1" applyAlignment="1" applyProtection="1">
      <alignment horizontal="center" vertical="center"/>
    </xf>
    <xf numFmtId="178" fontId="7" fillId="0" borderId="71" xfId="3" applyNumberFormat="1" applyFont="1" applyFill="1" applyBorder="1" applyAlignment="1" applyProtection="1">
      <alignment horizontal="center" vertical="center"/>
    </xf>
    <xf numFmtId="0" fontId="17" fillId="2" borderId="1" xfId="3" applyFont="1" applyFill="1" applyBorder="1" applyAlignment="1" applyProtection="1">
      <alignment horizontal="center" vertical="center"/>
    </xf>
    <xf numFmtId="0" fontId="7" fillId="0" borderId="1" xfId="3" applyFont="1" applyFill="1" applyBorder="1" applyAlignment="1" applyProtection="1">
      <alignment horizontal="center" vertical="center" shrinkToFit="1"/>
      <protection locked="0"/>
    </xf>
    <xf numFmtId="0" fontId="7" fillId="0" borderId="1" xfId="3" applyFont="1" applyFill="1" applyBorder="1" applyAlignment="1" applyProtection="1">
      <alignment horizontal="center" vertical="center"/>
    </xf>
    <xf numFmtId="0" fontId="4" fillId="0" borderId="1" xfId="3" applyFont="1" applyFill="1" applyBorder="1" applyAlignment="1" applyProtection="1">
      <alignment horizontal="center" vertical="center"/>
      <protection locked="0"/>
    </xf>
    <xf numFmtId="3" fontId="4" fillId="3" borderId="110" xfId="3" applyNumberFormat="1" applyFont="1" applyFill="1" applyBorder="1" applyAlignment="1" applyProtection="1">
      <alignment vertical="center" shrinkToFit="1"/>
    </xf>
    <xf numFmtId="3" fontId="4" fillId="3" borderId="112" xfId="3" applyNumberFormat="1" applyFont="1" applyFill="1" applyBorder="1" applyAlignment="1" applyProtection="1">
      <alignment vertical="center" shrinkToFit="1"/>
    </xf>
    <xf numFmtId="0" fontId="13" fillId="0" borderId="81" xfId="3" applyFont="1" applyFill="1" applyBorder="1" applyAlignment="1" applyProtection="1">
      <alignment horizontal="center" vertical="center" wrapText="1"/>
    </xf>
    <xf numFmtId="178" fontId="2" fillId="0" borderId="16" xfId="3" quotePrefix="1" applyNumberFormat="1" applyFont="1" applyFill="1" applyBorder="1" applyAlignment="1" applyProtection="1">
      <alignment vertical="center" wrapText="1"/>
    </xf>
    <xf numFmtId="178" fontId="2" fillId="0" borderId="64" xfId="3" quotePrefix="1" applyNumberFormat="1" applyFont="1" applyFill="1" applyBorder="1" applyAlignment="1" applyProtection="1">
      <alignment vertical="center" wrapText="1"/>
    </xf>
    <xf numFmtId="3" fontId="4" fillId="3" borderId="94" xfId="3" applyNumberFormat="1" applyFont="1" applyFill="1" applyBorder="1" applyAlignment="1" applyProtection="1">
      <alignment vertical="center" shrinkToFit="1"/>
    </xf>
    <xf numFmtId="3" fontId="4" fillId="3" borderId="84" xfId="3" applyNumberFormat="1" applyFont="1" applyFill="1" applyBorder="1" applyAlignment="1" applyProtection="1">
      <alignment vertical="center" shrinkToFit="1"/>
    </xf>
    <xf numFmtId="3" fontId="4" fillId="3" borderId="109" xfId="3" applyNumberFormat="1" applyFont="1" applyFill="1" applyBorder="1" applyAlignment="1" applyProtection="1">
      <alignment vertical="center" shrinkToFit="1"/>
    </xf>
    <xf numFmtId="3" fontId="4" fillId="3" borderId="111" xfId="3" applyNumberFormat="1" applyFont="1" applyFill="1" applyBorder="1" applyAlignment="1" applyProtection="1">
      <alignment vertical="center" shrinkToFit="1"/>
    </xf>
    <xf numFmtId="3" fontId="4" fillId="3" borderId="115" xfId="3" applyNumberFormat="1" applyFont="1" applyFill="1" applyBorder="1" applyAlignment="1" applyProtection="1">
      <alignment vertical="center" shrinkToFit="1"/>
    </xf>
    <xf numFmtId="3" fontId="4" fillId="3" borderId="118" xfId="3" applyNumberFormat="1" applyFont="1" applyFill="1" applyBorder="1" applyAlignment="1" applyProtection="1">
      <alignment vertical="center" shrinkToFit="1"/>
    </xf>
    <xf numFmtId="3" fontId="4" fillId="3" borderId="96" xfId="3" applyNumberFormat="1" applyFont="1" applyFill="1" applyBorder="1" applyAlignment="1" applyProtection="1">
      <alignment vertical="center" shrinkToFit="1"/>
    </xf>
    <xf numFmtId="0" fontId="2" fillId="0" borderId="82" xfId="3" applyFont="1" applyFill="1" applyBorder="1" applyAlignment="1" applyProtection="1">
      <alignment horizontal="center" vertical="center"/>
    </xf>
    <xf numFmtId="0" fontId="2" fillId="0" borderId="84" xfId="3" applyFont="1" applyFill="1" applyBorder="1" applyAlignment="1" applyProtection="1">
      <alignment horizontal="center" vertical="center"/>
    </xf>
    <xf numFmtId="0" fontId="2" fillId="0" borderId="88" xfId="3" applyFont="1" applyFill="1" applyBorder="1" applyAlignment="1" applyProtection="1">
      <alignment horizontal="center" vertical="center"/>
    </xf>
    <xf numFmtId="0" fontId="2" fillId="0" borderId="83" xfId="3" applyFont="1" applyFill="1" applyBorder="1" applyAlignment="1" applyProtection="1">
      <alignment horizontal="center" vertical="center"/>
    </xf>
    <xf numFmtId="0" fontId="31" fillId="0" borderId="0" xfId="2" applyFont="1" applyFill="1" applyBorder="1" applyAlignment="1" applyProtection="1">
      <alignment horizontal="center" vertical="center"/>
    </xf>
    <xf numFmtId="0" fontId="2" fillId="0" borderId="1" xfId="3" applyFont="1" applyFill="1" applyBorder="1" applyAlignment="1" applyProtection="1">
      <alignment horizontal="center" vertical="center" shrinkToFit="1"/>
      <protection locked="0"/>
    </xf>
    <xf numFmtId="0" fontId="4" fillId="0" borderId="136" xfId="3" applyFont="1" applyFill="1" applyBorder="1" applyAlignment="1" applyProtection="1">
      <alignment horizontal="left" vertical="center" shrinkToFit="1"/>
      <protection locked="0"/>
    </xf>
    <xf numFmtId="0" fontId="4" fillId="0" borderId="6" xfId="3" applyFont="1" applyFill="1" applyBorder="1" applyAlignment="1" applyProtection="1">
      <alignment horizontal="left" vertical="center" shrinkToFit="1"/>
      <protection locked="0"/>
    </xf>
    <xf numFmtId="0" fontId="4" fillId="0" borderId="7" xfId="3" applyFont="1" applyFill="1" applyBorder="1" applyAlignment="1" applyProtection="1">
      <alignment horizontal="left" vertical="center" shrinkToFit="1"/>
      <protection locked="0"/>
    </xf>
    <xf numFmtId="0" fontId="4" fillId="0" borderId="154" xfId="3" applyFont="1" applyFill="1" applyBorder="1" applyAlignment="1" applyProtection="1">
      <alignment horizontal="center" vertical="center" shrinkToFit="1"/>
    </xf>
    <xf numFmtId="0" fontId="4" fillId="0" borderId="48" xfId="3" applyFont="1" applyFill="1" applyBorder="1" applyAlignment="1" applyProtection="1">
      <alignment horizontal="left" vertical="center" shrinkToFit="1"/>
      <protection locked="0"/>
    </xf>
    <xf numFmtId="0" fontId="4" fillId="0" borderId="75" xfId="3" applyFont="1" applyFill="1" applyBorder="1" applyAlignment="1" applyProtection="1">
      <alignment horizontal="left" vertical="center" shrinkToFit="1"/>
      <protection locked="0"/>
    </xf>
    <xf numFmtId="0" fontId="4" fillId="0" borderId="49" xfId="3" applyFont="1" applyFill="1" applyBorder="1" applyAlignment="1" applyProtection="1">
      <alignment horizontal="left" vertical="center" shrinkToFit="1"/>
      <protection locked="0"/>
    </xf>
    <xf numFmtId="178" fontId="4" fillId="4" borderId="127" xfId="3" applyNumberFormat="1" applyFont="1" applyFill="1" applyBorder="1" applyAlignment="1" applyProtection="1">
      <alignment vertical="center" shrinkToFit="1"/>
    </xf>
    <xf numFmtId="178" fontId="4" fillId="4" borderId="128" xfId="3" applyNumberFormat="1" applyFont="1" applyFill="1" applyBorder="1" applyAlignment="1" applyProtection="1">
      <alignment vertical="center" shrinkToFit="1"/>
    </xf>
    <xf numFmtId="178" fontId="4" fillId="4" borderId="129" xfId="3" applyNumberFormat="1" applyFont="1" applyFill="1" applyBorder="1" applyAlignment="1" applyProtection="1">
      <alignment vertical="center" shrinkToFit="1"/>
    </xf>
    <xf numFmtId="178" fontId="4" fillId="4" borderId="132" xfId="3" applyNumberFormat="1" applyFont="1" applyFill="1" applyBorder="1" applyAlignment="1" applyProtection="1">
      <alignment vertical="center" shrinkToFit="1"/>
    </xf>
    <xf numFmtId="0" fontId="4" fillId="0" borderId="157" xfId="3" applyFont="1" applyFill="1" applyBorder="1" applyAlignment="1" applyProtection="1">
      <alignment horizontal="left" vertical="center" shrinkToFit="1"/>
      <protection locked="0"/>
    </xf>
    <xf numFmtId="0" fontId="4" fillId="0" borderId="158" xfId="3" applyFont="1" applyFill="1" applyBorder="1" applyAlignment="1" applyProtection="1">
      <alignment horizontal="left" vertical="center" shrinkToFit="1"/>
      <protection locked="0"/>
    </xf>
    <xf numFmtId="0" fontId="4" fillId="0" borderId="159" xfId="3" applyFont="1" applyFill="1" applyBorder="1" applyAlignment="1" applyProtection="1">
      <alignment horizontal="left" vertical="center" shrinkToFit="1"/>
      <protection locked="0"/>
    </xf>
    <xf numFmtId="0" fontId="4" fillId="0" borderId="41" xfId="3" applyFont="1" applyFill="1" applyBorder="1" applyAlignment="1" applyProtection="1">
      <alignment horizontal="center" vertical="center" shrinkToFit="1"/>
    </xf>
    <xf numFmtId="0" fontId="4" fillId="0" borderId="1" xfId="3" applyFont="1" applyFill="1" applyBorder="1" applyAlignment="1" applyProtection="1">
      <alignment horizontal="center" vertical="center" shrinkToFit="1"/>
    </xf>
    <xf numFmtId="0" fontId="4" fillId="4" borderId="1" xfId="3" applyFont="1" applyFill="1" applyBorder="1" applyAlignment="1" applyProtection="1">
      <alignment horizontal="center" vertical="center" shrinkToFit="1"/>
    </xf>
    <xf numFmtId="0" fontId="4" fillId="4" borderId="5" xfId="3" applyFont="1" applyFill="1" applyBorder="1" applyAlignment="1" applyProtection="1">
      <alignment horizontal="center" vertical="center" shrinkToFit="1"/>
    </xf>
    <xf numFmtId="178" fontId="4" fillId="14" borderId="129" xfId="3" applyNumberFormat="1" applyFont="1" applyFill="1" applyBorder="1" applyAlignment="1" applyProtection="1">
      <alignment vertical="center" shrinkToFit="1"/>
    </xf>
    <xf numFmtId="178" fontId="4" fillId="14" borderId="132" xfId="3" applyNumberFormat="1" applyFont="1" applyFill="1" applyBorder="1" applyAlignment="1" applyProtection="1">
      <alignment vertical="center" shrinkToFit="1"/>
    </xf>
    <xf numFmtId="0" fontId="4" fillId="4" borderId="124" xfId="3" applyFont="1" applyFill="1" applyBorder="1" applyAlignment="1" applyProtection="1">
      <alignment horizontal="center" vertical="center" shrinkToFit="1"/>
    </xf>
    <xf numFmtId="0" fontId="4" fillId="0" borderId="19" xfId="3" applyFont="1" applyFill="1" applyBorder="1" applyAlignment="1" applyProtection="1">
      <alignment horizontal="center" vertical="center" shrinkToFit="1"/>
    </xf>
    <xf numFmtId="0" fontId="4" fillId="0" borderId="4" xfId="3" applyFont="1" applyFill="1" applyBorder="1" applyAlignment="1" applyProtection="1">
      <alignment horizontal="center" vertical="center" shrinkToFit="1"/>
    </xf>
    <xf numFmtId="0" fontId="4" fillId="0" borderId="55" xfId="3" applyFont="1" applyFill="1" applyBorder="1" applyAlignment="1" applyProtection="1">
      <alignment horizontal="center" vertical="center" shrinkToFit="1"/>
    </xf>
    <xf numFmtId="0" fontId="4" fillId="0" borderId="70" xfId="3" applyFont="1" applyFill="1" applyBorder="1" applyAlignment="1" applyProtection="1">
      <alignment horizontal="center" vertical="center" shrinkToFit="1"/>
    </xf>
    <xf numFmtId="0" fontId="4" fillId="0" borderId="73" xfId="3" applyFont="1" applyFill="1" applyBorder="1" applyAlignment="1" applyProtection="1">
      <alignment horizontal="center" vertical="center" shrinkToFit="1"/>
    </xf>
    <xf numFmtId="0" fontId="4" fillId="0" borderId="71" xfId="3" applyFont="1" applyFill="1" applyBorder="1" applyAlignment="1" applyProtection="1">
      <alignment horizontal="center" vertical="center" shrinkToFit="1"/>
    </xf>
    <xf numFmtId="0" fontId="24" fillId="0" borderId="20" xfId="3" applyFont="1" applyFill="1" applyBorder="1" applyAlignment="1" applyProtection="1">
      <alignment horizontal="center" vertical="center" shrinkToFit="1"/>
    </xf>
    <xf numFmtId="0" fontId="24" fillId="0" borderId="25" xfId="3" applyFont="1" applyFill="1" applyBorder="1" applyAlignment="1" applyProtection="1">
      <alignment horizontal="center" vertical="center" shrinkToFit="1"/>
    </xf>
    <xf numFmtId="0" fontId="24" fillId="0" borderId="31" xfId="3" applyFont="1" applyFill="1" applyBorder="1" applyAlignment="1" applyProtection="1">
      <alignment horizontal="center" vertical="center" shrinkToFit="1"/>
    </xf>
    <xf numFmtId="0" fontId="4" fillId="0" borderId="172" xfId="3" applyFont="1" applyFill="1" applyBorder="1" applyAlignment="1" applyProtection="1">
      <alignment horizontal="left" vertical="center" shrinkToFit="1"/>
      <protection locked="0"/>
    </xf>
    <xf numFmtId="0" fontId="4" fillId="0" borderId="173" xfId="3" applyFont="1" applyFill="1" applyBorder="1" applyAlignment="1" applyProtection="1">
      <alignment horizontal="left" vertical="center" shrinkToFit="1"/>
      <protection locked="0"/>
    </xf>
    <xf numFmtId="0" fontId="4" fillId="0" borderId="174" xfId="3" applyFont="1" applyFill="1" applyBorder="1" applyAlignment="1" applyProtection="1">
      <alignment horizontal="left" vertical="center" shrinkToFit="1"/>
      <protection locked="0"/>
    </xf>
    <xf numFmtId="183" fontId="4" fillId="4" borderId="5" xfId="3" applyNumberFormat="1" applyFont="1" applyFill="1" applyBorder="1" applyAlignment="1" applyProtection="1">
      <alignment horizontal="center" vertical="center" shrinkToFit="1"/>
    </xf>
    <xf numFmtId="183" fontId="4" fillId="4" borderId="7" xfId="3" applyNumberFormat="1" applyFont="1" applyFill="1" applyBorder="1" applyAlignment="1" applyProtection="1">
      <alignment horizontal="center" vertical="center" shrinkToFit="1"/>
    </xf>
    <xf numFmtId="0" fontId="4" fillId="4" borderId="7" xfId="3" applyFont="1" applyFill="1" applyBorder="1" applyAlignment="1" applyProtection="1">
      <alignment horizontal="center" vertical="center" shrinkToFit="1"/>
    </xf>
    <xf numFmtId="0" fontId="4" fillId="4" borderId="5" xfId="3" applyFont="1" applyFill="1" applyBorder="1" applyAlignment="1" applyProtection="1">
      <alignment vertical="center" shrinkToFit="1"/>
    </xf>
    <xf numFmtId="0" fontId="4" fillId="4" borderId="7" xfId="3" applyFont="1" applyFill="1" applyBorder="1" applyAlignment="1" applyProtection="1">
      <alignment vertical="center" shrinkToFit="1"/>
    </xf>
    <xf numFmtId="178" fontId="4" fillId="4" borderId="135" xfId="3" applyNumberFormat="1" applyFont="1" applyFill="1" applyBorder="1" applyAlignment="1" applyProtection="1">
      <alignment vertical="center" shrinkToFit="1"/>
    </xf>
    <xf numFmtId="178" fontId="4" fillId="0" borderId="128" xfId="3" applyNumberFormat="1" applyFont="1" applyFill="1" applyBorder="1" applyAlignment="1" applyProtection="1">
      <alignment vertical="center" shrinkToFit="1"/>
    </xf>
    <xf numFmtId="178" fontId="4" fillId="0" borderId="131" xfId="3" applyNumberFormat="1" applyFont="1" applyFill="1" applyBorder="1" applyAlignment="1" applyProtection="1">
      <alignment vertical="center" shrinkToFit="1"/>
    </xf>
    <xf numFmtId="0" fontId="4" fillId="14" borderId="124" xfId="3" applyFont="1" applyFill="1" applyBorder="1" applyAlignment="1" applyProtection="1">
      <alignment horizontal="center" vertical="center" shrinkToFit="1"/>
    </xf>
    <xf numFmtId="178" fontId="4" fillId="4" borderId="138" xfId="3" applyNumberFormat="1" applyFont="1" applyFill="1" applyBorder="1" applyAlignment="1" applyProtection="1">
      <alignment vertical="center" shrinkToFit="1"/>
    </xf>
    <xf numFmtId="178" fontId="4" fillId="0" borderId="127" xfId="3" applyNumberFormat="1" applyFont="1" applyFill="1" applyBorder="1" applyAlignment="1" applyProtection="1">
      <alignment vertical="center" shrinkToFit="1"/>
    </xf>
    <xf numFmtId="178" fontId="4" fillId="0" borderId="134" xfId="3" applyNumberFormat="1" applyFont="1" applyFill="1" applyBorder="1" applyAlignment="1" applyProtection="1">
      <alignment vertical="center" shrinkToFit="1"/>
    </xf>
    <xf numFmtId="178" fontId="4" fillId="0" borderId="135" xfId="3" applyNumberFormat="1" applyFont="1" applyFill="1" applyBorder="1" applyAlignment="1" applyProtection="1">
      <alignment vertical="center" shrinkToFit="1"/>
    </xf>
    <xf numFmtId="178" fontId="4" fillId="0" borderId="141" xfId="3" applyNumberFormat="1" applyFont="1" applyFill="1" applyBorder="1" applyAlignment="1" applyProtection="1">
      <alignment vertical="center" shrinkToFit="1"/>
    </xf>
    <xf numFmtId="183" fontId="4" fillId="0" borderId="5" xfId="3" applyNumberFormat="1" applyFont="1" applyFill="1" applyBorder="1" applyAlignment="1" applyProtection="1">
      <alignment horizontal="center" vertical="center" shrinkToFit="1"/>
    </xf>
    <xf numFmtId="183" fontId="4" fillId="0" borderId="7" xfId="3" applyNumberFormat="1" applyFont="1" applyFill="1" applyBorder="1" applyAlignment="1" applyProtection="1">
      <alignment horizontal="center" vertical="center" shrinkToFit="1"/>
    </xf>
    <xf numFmtId="0" fontId="4" fillId="0" borderId="152" xfId="3" applyFont="1" applyFill="1" applyBorder="1" applyAlignment="1" applyProtection="1">
      <alignment horizontal="center" vertical="center" shrinkToFit="1"/>
    </xf>
    <xf numFmtId="0" fontId="4" fillId="0" borderId="153" xfId="3" applyFont="1" applyFill="1" applyBorder="1" applyAlignment="1" applyProtection="1">
      <alignment horizontal="center" vertical="center" shrinkToFit="1"/>
    </xf>
    <xf numFmtId="0" fontId="4" fillId="0" borderId="42" xfId="3" applyFont="1" applyFill="1" applyBorder="1" applyAlignment="1" applyProtection="1">
      <alignment horizontal="center" vertical="center" shrinkToFit="1"/>
    </xf>
    <xf numFmtId="0" fontId="4" fillId="0" borderId="100" xfId="3" applyFont="1" applyFill="1" applyBorder="1" applyAlignment="1" applyProtection="1">
      <alignment horizontal="center" vertical="center" shrinkToFit="1"/>
    </xf>
    <xf numFmtId="0" fontId="4" fillId="0" borderId="5" xfId="3" applyFont="1" applyFill="1" applyBorder="1" applyAlignment="1" applyProtection="1">
      <alignment horizontal="center" vertical="center" shrinkToFit="1"/>
    </xf>
    <xf numFmtId="0" fontId="4" fillId="0" borderId="7" xfId="3" applyFont="1" applyFill="1" applyBorder="1" applyAlignment="1" applyProtection="1">
      <alignment horizontal="center" vertical="center" shrinkToFit="1"/>
    </xf>
    <xf numFmtId="0" fontId="4" fillId="0" borderId="5" xfId="3" applyFont="1" applyFill="1" applyBorder="1" applyAlignment="1" applyProtection="1">
      <alignment horizontal="center" vertical="center"/>
    </xf>
    <xf numFmtId="0" fontId="4" fillId="0" borderId="7" xfId="3" applyFont="1" applyFill="1" applyBorder="1" applyAlignment="1" applyProtection="1">
      <alignment horizontal="center" vertical="center"/>
    </xf>
    <xf numFmtId="0" fontId="20" fillId="0" borderId="0" xfId="3" applyFont="1" applyFill="1" applyAlignment="1" applyProtection="1">
      <alignment horizontal="center" vertical="center" wrapText="1"/>
    </xf>
    <xf numFmtId="0" fontId="20" fillId="0" borderId="0" xfId="3" applyFont="1" applyFill="1" applyAlignment="1" applyProtection="1">
      <alignment horizontal="center" vertical="center"/>
    </xf>
    <xf numFmtId="0" fontId="7" fillId="0" borderId="1" xfId="3" applyFont="1" applyFill="1" applyBorder="1" applyAlignment="1" applyProtection="1">
      <alignment horizontal="center" vertical="center"/>
      <protection locked="0"/>
    </xf>
    <xf numFmtId="0" fontId="34" fillId="0" borderId="1" xfId="4" applyFont="1" applyFill="1" applyBorder="1" applyProtection="1">
      <alignment vertical="center"/>
      <protection locked="0"/>
    </xf>
    <xf numFmtId="0" fontId="2" fillId="0" borderId="5" xfId="3" applyFill="1" applyBorder="1" applyAlignment="1" applyProtection="1">
      <alignment horizontal="center" vertical="center" shrinkToFit="1"/>
      <protection locked="0"/>
    </xf>
    <xf numFmtId="0" fontId="2" fillId="0" borderId="6" xfId="3" applyFill="1" applyBorder="1" applyAlignment="1" applyProtection="1">
      <alignment horizontal="center" vertical="center" shrinkToFit="1"/>
      <protection locked="0"/>
    </xf>
    <xf numFmtId="0" fontId="2" fillId="0" borderId="1" xfId="3" applyFill="1" applyBorder="1" applyAlignment="1" applyProtection="1">
      <alignment horizontal="center" vertical="center" shrinkToFit="1"/>
      <protection locked="0"/>
    </xf>
    <xf numFmtId="0" fontId="24" fillId="0" borderId="1" xfId="3" applyFont="1" applyFill="1" applyBorder="1" applyAlignment="1" applyProtection="1">
      <alignment horizontal="center" vertical="center" shrinkToFit="1"/>
    </xf>
    <xf numFmtId="0" fontId="4" fillId="0" borderId="53" xfId="3" applyFont="1" applyFill="1" applyBorder="1" applyAlignment="1" applyProtection="1">
      <alignment horizontal="center" vertical="center" shrinkToFit="1"/>
    </xf>
    <xf numFmtId="0" fontId="4" fillId="0" borderId="74" xfId="3" applyFont="1" applyFill="1" applyBorder="1" applyAlignment="1" applyProtection="1">
      <alignment horizontal="center" vertical="center" shrinkToFit="1"/>
    </xf>
    <xf numFmtId="0" fontId="4" fillId="0" borderId="72" xfId="3" applyFont="1" applyFill="1" applyBorder="1" applyAlignment="1" applyProtection="1">
      <alignment horizontal="center" vertical="center" shrinkToFit="1"/>
    </xf>
    <xf numFmtId="0" fontId="24" fillId="0" borderId="5" xfId="3" applyFont="1" applyFill="1" applyBorder="1" applyAlignment="1" applyProtection="1">
      <alignment horizontal="center" vertical="center" shrinkToFit="1"/>
    </xf>
    <xf numFmtId="0" fontId="24" fillId="0" borderId="7" xfId="3" applyFont="1" applyFill="1" applyBorder="1" applyAlignment="1" applyProtection="1">
      <alignment horizontal="center" vertical="center" shrinkToFit="1"/>
    </xf>
    <xf numFmtId="178" fontId="26" fillId="4" borderId="127" xfId="3" applyNumberFormat="1" applyFont="1" applyFill="1" applyBorder="1" applyAlignment="1" applyProtection="1">
      <alignment vertical="center" shrinkToFit="1"/>
    </xf>
    <xf numFmtId="178" fontId="26" fillId="4" borderId="128" xfId="3" applyNumberFormat="1" applyFont="1" applyFill="1" applyBorder="1" applyAlignment="1" applyProtection="1">
      <alignment vertical="center" shrinkToFit="1"/>
    </xf>
    <xf numFmtId="0" fontId="26" fillId="4" borderId="20" xfId="3" applyFont="1" applyFill="1" applyBorder="1" applyAlignment="1" applyProtection="1">
      <alignment horizontal="center" vertical="center" shrinkToFit="1"/>
    </xf>
    <xf numFmtId="0" fontId="26" fillId="4" borderId="25" xfId="3" applyFont="1" applyFill="1" applyBorder="1" applyAlignment="1" applyProtection="1">
      <alignment horizontal="center" vertical="center" shrinkToFit="1"/>
    </xf>
    <xf numFmtId="0" fontId="26" fillId="4" borderId="31" xfId="3" applyFont="1" applyFill="1" applyBorder="1" applyAlignment="1" applyProtection="1">
      <alignment horizontal="center" vertical="center" shrinkToFit="1"/>
    </xf>
    <xf numFmtId="183" fontId="26" fillId="4" borderId="5" xfId="3" applyNumberFormat="1" applyFont="1" applyFill="1" applyBorder="1" applyAlignment="1" applyProtection="1">
      <alignment horizontal="center" vertical="center" shrinkToFit="1"/>
    </xf>
    <xf numFmtId="183" fontId="26" fillId="4" borderId="7" xfId="3" applyNumberFormat="1" applyFont="1" applyFill="1" applyBorder="1" applyAlignment="1" applyProtection="1">
      <alignment horizontal="center" vertical="center" shrinkToFit="1"/>
    </xf>
    <xf numFmtId="178" fontId="4" fillId="0" borderId="138" xfId="3" applyNumberFormat="1" applyFont="1" applyFill="1" applyBorder="1" applyAlignment="1" applyProtection="1">
      <alignment vertical="center" shrinkToFit="1"/>
    </xf>
    <xf numFmtId="0" fontId="4" fillId="0" borderId="50" xfId="3" applyFont="1" applyFill="1" applyBorder="1" applyAlignment="1" applyProtection="1">
      <alignment horizontal="center" vertical="center" shrinkToFit="1"/>
    </xf>
    <xf numFmtId="0" fontId="4" fillId="0" borderId="49" xfId="3" applyFont="1" applyFill="1" applyBorder="1" applyAlignment="1" applyProtection="1">
      <alignment horizontal="center" vertical="center" shrinkToFit="1"/>
    </xf>
    <xf numFmtId="0" fontId="4" fillId="0" borderId="142" xfId="3" applyFont="1" applyFill="1" applyBorder="1" applyAlignment="1" applyProtection="1">
      <alignment horizontal="center" vertical="center" shrinkToFit="1"/>
    </xf>
    <xf numFmtId="0" fontId="4" fillId="0" borderId="136" xfId="3" applyFont="1" applyFill="1" applyBorder="1" applyAlignment="1" applyProtection="1">
      <alignment horizontal="center" vertical="center" shrinkToFit="1"/>
    </xf>
    <xf numFmtId="0" fontId="4" fillId="4" borderId="136" xfId="3" applyFont="1" applyFill="1" applyBorder="1" applyAlignment="1" applyProtection="1">
      <alignment horizontal="center" vertical="center" shrinkToFit="1"/>
    </xf>
    <xf numFmtId="0" fontId="4" fillId="4" borderId="136" xfId="3" applyFont="1" applyFill="1" applyBorder="1" applyAlignment="1" applyProtection="1">
      <alignment vertical="center" shrinkToFit="1"/>
    </xf>
    <xf numFmtId="0" fontId="4" fillId="4" borderId="157" xfId="3" applyFont="1" applyFill="1" applyBorder="1" applyAlignment="1" applyProtection="1">
      <alignment horizontal="center" vertical="center" shrinkToFit="1"/>
    </xf>
    <xf numFmtId="0" fontId="4" fillId="4" borderId="159" xfId="3" applyFont="1" applyFill="1" applyBorder="1" applyAlignment="1" applyProtection="1">
      <alignment horizontal="center" vertical="center" shrinkToFit="1"/>
    </xf>
    <xf numFmtId="0" fontId="4" fillId="0" borderId="169" xfId="3" applyFont="1" applyFill="1" applyBorder="1" applyAlignment="1" applyProtection="1">
      <alignment horizontal="left" vertical="center" shrinkToFit="1"/>
      <protection locked="0"/>
    </xf>
    <xf numFmtId="0" fontId="4" fillId="0" borderId="170" xfId="3" applyFont="1" applyFill="1" applyBorder="1" applyAlignment="1" applyProtection="1">
      <alignment horizontal="left" vertical="center" shrinkToFit="1"/>
      <protection locked="0"/>
    </xf>
    <xf numFmtId="0" fontId="4" fillId="0" borderId="171" xfId="3" applyFont="1" applyFill="1" applyBorder="1" applyAlignment="1" applyProtection="1">
      <alignment horizontal="left" vertical="center" shrinkToFit="1"/>
      <protection locked="0"/>
    </xf>
    <xf numFmtId="0" fontId="26" fillId="4" borderId="136" xfId="3" applyFont="1" applyFill="1" applyBorder="1" applyAlignment="1" applyProtection="1">
      <alignment horizontal="center" vertical="center" shrinkToFit="1"/>
    </xf>
    <xf numFmtId="0" fontId="26" fillId="4" borderId="7" xfId="3" applyFont="1" applyFill="1" applyBorder="1" applyAlignment="1" applyProtection="1">
      <alignment horizontal="center" vertical="center" shrinkToFit="1"/>
    </xf>
    <xf numFmtId="0" fontId="26" fillId="4" borderId="136" xfId="3" applyFont="1" applyFill="1" applyBorder="1" applyAlignment="1" applyProtection="1">
      <alignment vertical="center" shrinkToFit="1"/>
    </xf>
    <xf numFmtId="0" fontId="26" fillId="4" borderId="7" xfId="3" applyFont="1" applyFill="1" applyBorder="1" applyAlignment="1" applyProtection="1">
      <alignment vertical="center" shrinkToFit="1"/>
    </xf>
    <xf numFmtId="0" fontId="4" fillId="0" borderId="157" xfId="3" applyFont="1" applyFill="1" applyBorder="1" applyAlignment="1" applyProtection="1">
      <alignment horizontal="center" vertical="center" shrinkToFit="1"/>
    </xf>
    <xf numFmtId="0" fontId="4" fillId="0" borderId="159" xfId="3" applyFont="1" applyFill="1" applyBorder="1" applyAlignment="1" applyProtection="1">
      <alignment horizontal="center" vertical="center" shrinkToFit="1"/>
    </xf>
  </cellXfs>
  <cellStyles count="5">
    <cellStyle name="桁区切り 2" xfId="1"/>
    <cellStyle name="標準" xfId="0" builtinId="0"/>
    <cellStyle name="標準 4" xfId="4"/>
    <cellStyle name="標準_■03研修記録簿・集計表（●）" xfId="2"/>
    <cellStyle name="標準_■12参考 様式" xfId="3"/>
  </cellStyles>
  <dxfs count="45">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FF0000"/>
      </font>
    </dxf>
    <dxf>
      <font>
        <color rgb="FFFF0000"/>
      </font>
    </dxf>
    <dxf>
      <font>
        <color rgb="FF0070C0"/>
      </font>
    </dxf>
    <dxf>
      <font>
        <color rgb="FFFF0000"/>
      </font>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FF0000"/>
      </font>
    </dxf>
    <dxf>
      <font>
        <color rgb="FFFF0000"/>
      </font>
    </dxf>
    <dxf>
      <font>
        <color rgb="FF0070C0"/>
      </font>
    </dxf>
    <dxf>
      <font>
        <color rgb="FFFF0000"/>
      </font>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FF0000"/>
      </font>
    </dxf>
    <dxf>
      <font>
        <color rgb="FFFF0000"/>
      </font>
    </dxf>
    <dxf>
      <fill>
        <patternFill>
          <bgColor rgb="FFFFFF99"/>
        </patternFill>
      </fill>
    </dxf>
    <dxf>
      <fill>
        <patternFill>
          <bgColor rgb="FFCCFFFF"/>
        </patternFill>
      </fill>
    </dxf>
    <dxf>
      <fill>
        <patternFill>
          <bgColor rgb="FFCCFFFF"/>
        </patternFill>
      </fill>
    </dxf>
    <dxf>
      <font>
        <color rgb="FF0070C0"/>
      </font>
    </dxf>
    <dxf>
      <font>
        <color rgb="FFFF0000"/>
      </font>
    </dxf>
    <dxf>
      <fill>
        <patternFill>
          <bgColor rgb="FFCCFFFF"/>
        </patternFill>
      </fill>
    </dxf>
    <dxf>
      <fill>
        <patternFill>
          <bgColor rgb="FFCCFFFF"/>
        </patternFill>
      </fill>
    </dxf>
  </dxfs>
  <tableStyles count="0" defaultTableStyle="TableStyleMedium2" defaultPivotStyle="PivotStyleLight16"/>
  <colors>
    <mruColors>
      <color rgb="FFCCFFFF"/>
      <color rgb="FF66FF66"/>
      <color rgb="FFFFFF66"/>
      <color rgb="FFFFCC66"/>
      <color rgb="FFFFFF00"/>
      <color rgb="FFFFCC00"/>
      <color rgb="FFFFCC99"/>
      <color rgb="FFFF9999"/>
      <color rgb="FFFF00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80</xdr:col>
      <xdr:colOff>53627</xdr:colOff>
      <xdr:row>1</xdr:row>
      <xdr:rowOff>232121</xdr:rowOff>
    </xdr:from>
    <xdr:ext cx="2018501" cy="825867"/>
    <xdr:sp macro="" textlink="">
      <xdr:nvSpPr>
        <xdr:cNvPr id="5" name="線吹き出し 2 (枠付き) 4" hidden="1">
          <a:extLst>
            <a:ext uri="{FF2B5EF4-FFF2-40B4-BE49-F238E27FC236}">
              <a16:creationId xmlns:a16="http://schemas.microsoft.com/office/drawing/2014/main" id="{00000000-0008-0000-0000-000005000000}"/>
            </a:ext>
          </a:extLst>
        </xdr:cNvPr>
        <xdr:cNvSpPr/>
      </xdr:nvSpPr>
      <xdr:spPr>
        <a:xfrm>
          <a:off x="20682056" y="531478"/>
          <a:ext cx="2018501" cy="825867"/>
        </a:xfrm>
        <a:prstGeom prst="borderCallout2">
          <a:avLst>
            <a:gd name="adj1" fmla="val 18750"/>
            <a:gd name="adj2" fmla="val -8333"/>
            <a:gd name="adj3" fmla="val 18750"/>
            <a:gd name="adj4" fmla="val -16667"/>
            <a:gd name="adj5" fmla="val 140554"/>
            <a:gd name="adj6" fmla="val -44199"/>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集計表の以下項目を文字結合</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・区分</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a:t>
          </a:r>
          <a:r>
            <a:rPr kumimoji="1" lang="en-US" altLang="ja-JP" sz="1100">
              <a:solidFill>
                <a:srgbClr val="FF0000"/>
              </a:solidFill>
              <a:latin typeface="ＭＳ ゴシック" panose="020B0609070205080204" pitchFamily="49" charset="-128"/>
              <a:ea typeface="ＭＳ ゴシック" panose="020B0609070205080204" pitchFamily="49" charset="-128"/>
            </a:rPr>
            <a:t>ID</a:t>
          </a: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・氏名</a:t>
          </a:r>
        </a:p>
      </xdr:txBody>
    </xdr:sp>
    <xdr:clientData/>
  </xdr:oneCellAnchor>
  <xdr:oneCellAnchor>
    <xdr:from>
      <xdr:col>82</xdr:col>
      <xdr:colOff>537881</xdr:colOff>
      <xdr:row>31</xdr:row>
      <xdr:rowOff>201707</xdr:rowOff>
    </xdr:from>
    <xdr:ext cx="1313180" cy="275717"/>
    <xdr:sp macro="" textlink="">
      <xdr:nvSpPr>
        <xdr:cNvPr id="7" name="線吹き出し 2 (枠付き) 6" hidden="1">
          <a:extLst>
            <a:ext uri="{FF2B5EF4-FFF2-40B4-BE49-F238E27FC236}">
              <a16:creationId xmlns:a16="http://schemas.microsoft.com/office/drawing/2014/main" id="{00000000-0008-0000-0000-000007000000}"/>
            </a:ext>
          </a:extLst>
        </xdr:cNvPr>
        <xdr:cNvSpPr/>
      </xdr:nvSpPr>
      <xdr:spPr>
        <a:xfrm>
          <a:off x="23207381" y="6692314"/>
          <a:ext cx="1313180" cy="275717"/>
        </a:xfrm>
        <a:prstGeom prst="borderCallout2">
          <a:avLst>
            <a:gd name="adj1" fmla="val 18750"/>
            <a:gd name="adj2" fmla="val -8333"/>
            <a:gd name="adj3" fmla="val 18750"/>
            <a:gd name="adj4" fmla="val -16667"/>
            <a:gd name="adj5" fmla="val -145582"/>
            <a:gd name="adj6" fmla="val -47934"/>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集計表の同名項目</a:t>
          </a:r>
        </a:p>
      </xdr:txBody>
    </xdr:sp>
    <xdr:clientData/>
  </xdr:oneCellAnchor>
  <xdr:oneCellAnchor>
    <xdr:from>
      <xdr:col>82</xdr:col>
      <xdr:colOff>1108582</xdr:colOff>
      <xdr:row>19</xdr:row>
      <xdr:rowOff>71237</xdr:rowOff>
    </xdr:from>
    <xdr:ext cx="1313180" cy="459100"/>
    <xdr:sp macro="" textlink="">
      <xdr:nvSpPr>
        <xdr:cNvPr id="8" name="線吹き出し 2 (枠付き) 7" hidden="1">
          <a:extLst>
            <a:ext uri="{FF2B5EF4-FFF2-40B4-BE49-F238E27FC236}">
              <a16:creationId xmlns:a16="http://schemas.microsoft.com/office/drawing/2014/main" id="{00000000-0008-0000-0000-000008000000}"/>
            </a:ext>
          </a:extLst>
        </xdr:cNvPr>
        <xdr:cNvSpPr/>
      </xdr:nvSpPr>
      <xdr:spPr>
        <a:xfrm>
          <a:off x="23778082" y="4112558"/>
          <a:ext cx="1313180" cy="459100"/>
        </a:xfrm>
        <a:prstGeom prst="borderCallout2">
          <a:avLst>
            <a:gd name="adj1" fmla="val 18750"/>
            <a:gd name="adj2" fmla="val -8333"/>
            <a:gd name="adj3" fmla="val 18750"/>
            <a:gd name="adj4" fmla="val -16667"/>
            <a:gd name="adj5" fmla="val -56669"/>
            <a:gd name="adj6" fmla="val -42669"/>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6</a:t>
          </a:r>
          <a:r>
            <a:rPr kumimoji="1" lang="ja-JP" altLang="en-US" sz="1100">
              <a:solidFill>
                <a:srgbClr val="FF0000"/>
              </a:solidFill>
              <a:latin typeface="ＭＳ ゴシック" panose="020B0609070205080204" pitchFamily="49" charset="-128"/>
              <a:ea typeface="ＭＳ ゴシック" panose="020B0609070205080204" pitchFamily="49" charset="-128"/>
            </a:rPr>
            <a:t>月は未使用</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空白（関数なし）</a:t>
          </a:r>
        </a:p>
      </xdr:txBody>
    </xdr:sp>
    <xdr:clientData/>
  </xdr:oneCellAnchor>
  <xdr:oneCellAnchor>
    <xdr:from>
      <xdr:col>79</xdr:col>
      <xdr:colOff>544285</xdr:colOff>
      <xdr:row>31</xdr:row>
      <xdr:rowOff>204108</xdr:rowOff>
    </xdr:from>
    <xdr:ext cx="1313180" cy="275717"/>
    <xdr:sp macro="" textlink="">
      <xdr:nvSpPr>
        <xdr:cNvPr id="10" name="線吹き出し 2 (枠付き) 9" hidden="1">
          <a:extLst>
            <a:ext uri="{FF2B5EF4-FFF2-40B4-BE49-F238E27FC236}">
              <a16:creationId xmlns:a16="http://schemas.microsoft.com/office/drawing/2014/main" id="{00000000-0008-0000-0000-00000A000000}"/>
            </a:ext>
          </a:extLst>
        </xdr:cNvPr>
        <xdr:cNvSpPr/>
      </xdr:nvSpPr>
      <xdr:spPr>
        <a:xfrm flipH="1">
          <a:off x="19567071" y="6694715"/>
          <a:ext cx="1313180" cy="275717"/>
        </a:xfrm>
        <a:prstGeom prst="borderCallout2">
          <a:avLst>
            <a:gd name="adj1" fmla="val 18750"/>
            <a:gd name="adj2" fmla="val -1622"/>
            <a:gd name="adj3" fmla="val 18750"/>
            <a:gd name="adj4" fmla="val -16667"/>
            <a:gd name="adj5" fmla="val -161609"/>
            <a:gd name="adj6" fmla="val -39209"/>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集計表の同名項目</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82</xdr:col>
      <xdr:colOff>483454</xdr:colOff>
      <xdr:row>31</xdr:row>
      <xdr:rowOff>190500</xdr:rowOff>
    </xdr:from>
    <xdr:ext cx="1313180" cy="275717"/>
    <xdr:sp macro="" textlink="">
      <xdr:nvSpPr>
        <xdr:cNvPr id="5" name="線吹き出し 2 (枠付き) 4" hidden="1">
          <a:extLst>
            <a:ext uri="{FF2B5EF4-FFF2-40B4-BE49-F238E27FC236}">
              <a16:creationId xmlns:a16="http://schemas.microsoft.com/office/drawing/2014/main" id="{00000000-0008-0000-0100-000005000000}"/>
            </a:ext>
          </a:extLst>
        </xdr:cNvPr>
        <xdr:cNvSpPr/>
      </xdr:nvSpPr>
      <xdr:spPr>
        <a:xfrm>
          <a:off x="24432025" y="8205107"/>
          <a:ext cx="1313180" cy="275717"/>
        </a:xfrm>
        <a:prstGeom prst="borderCallout2">
          <a:avLst>
            <a:gd name="adj1" fmla="val 18750"/>
            <a:gd name="adj2" fmla="val -8333"/>
            <a:gd name="adj3" fmla="val 18750"/>
            <a:gd name="adj4" fmla="val -16667"/>
            <a:gd name="adj5" fmla="val -145582"/>
            <a:gd name="adj6" fmla="val -47934"/>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集計表の同名項目</a:t>
          </a:r>
        </a:p>
      </xdr:txBody>
    </xdr:sp>
    <xdr:clientData/>
  </xdr:oneCellAnchor>
  <xdr:oneCellAnchor>
    <xdr:from>
      <xdr:col>79</xdr:col>
      <xdr:colOff>1238250</xdr:colOff>
      <xdr:row>32</xdr:row>
      <xdr:rowOff>16009</xdr:rowOff>
    </xdr:from>
    <xdr:ext cx="1313180" cy="275717"/>
    <xdr:sp macro="" textlink="">
      <xdr:nvSpPr>
        <xdr:cNvPr id="6" name="線吹き出し 2 (枠付き) 5" hidden="1">
          <a:extLst>
            <a:ext uri="{FF2B5EF4-FFF2-40B4-BE49-F238E27FC236}">
              <a16:creationId xmlns:a16="http://schemas.microsoft.com/office/drawing/2014/main" id="{00000000-0008-0000-0100-000006000000}"/>
            </a:ext>
          </a:extLst>
        </xdr:cNvPr>
        <xdr:cNvSpPr/>
      </xdr:nvSpPr>
      <xdr:spPr>
        <a:xfrm flipH="1">
          <a:off x="20818929" y="8261938"/>
          <a:ext cx="1313180" cy="275717"/>
        </a:xfrm>
        <a:prstGeom prst="borderCallout2">
          <a:avLst>
            <a:gd name="adj1" fmla="val 18750"/>
            <a:gd name="adj2" fmla="val -1622"/>
            <a:gd name="adj3" fmla="val 18750"/>
            <a:gd name="adj4" fmla="val -16667"/>
            <a:gd name="adj5" fmla="val -161609"/>
            <a:gd name="adj6" fmla="val -39209"/>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集計表の同名項目</a:t>
          </a:r>
        </a:p>
      </xdr:txBody>
    </xdr:sp>
    <xdr:clientData/>
  </xdr:oneCellAnchor>
  <xdr:oneCellAnchor>
    <xdr:from>
      <xdr:col>79</xdr:col>
      <xdr:colOff>857248</xdr:colOff>
      <xdr:row>10</xdr:row>
      <xdr:rowOff>1238252</xdr:rowOff>
    </xdr:from>
    <xdr:ext cx="2159566" cy="825867"/>
    <xdr:sp macro="" textlink="">
      <xdr:nvSpPr>
        <xdr:cNvPr id="7" name="線吹き出し 2 (枠付き) 6" hidden="1">
          <a:extLst>
            <a:ext uri="{FF2B5EF4-FFF2-40B4-BE49-F238E27FC236}">
              <a16:creationId xmlns:a16="http://schemas.microsoft.com/office/drawing/2014/main" id="{00000000-0008-0000-0100-000007000000}"/>
            </a:ext>
          </a:extLst>
        </xdr:cNvPr>
        <xdr:cNvSpPr/>
      </xdr:nvSpPr>
      <xdr:spPr>
        <a:xfrm flipH="1">
          <a:off x="20437927" y="3442609"/>
          <a:ext cx="2159566" cy="825867"/>
        </a:xfrm>
        <a:prstGeom prst="borderCallout2">
          <a:avLst>
            <a:gd name="adj1" fmla="val 18750"/>
            <a:gd name="adj2" fmla="val -1622"/>
            <a:gd name="adj3" fmla="val 18750"/>
            <a:gd name="adj4" fmla="val -16667"/>
            <a:gd name="adj5" fmla="val -10503"/>
            <a:gd name="adj6" fmla="val -63065"/>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検索キーに一致する</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前月</a:t>
          </a:r>
          <a:r>
            <a:rPr kumimoji="1" lang="en-US" altLang="ja-JP" sz="1100">
              <a:solidFill>
                <a:srgbClr val="FF0000"/>
              </a:solidFill>
              <a:latin typeface="ＭＳ ゴシック" panose="020B0609070205080204" pitchFamily="49" charset="-128"/>
              <a:ea typeface="ＭＳ ゴシック" panose="020B0609070205080204" pitchFamily="49" charset="-128"/>
            </a:rPr>
            <a:t>6</a:t>
          </a:r>
          <a:r>
            <a:rPr kumimoji="1" lang="ja-JP" altLang="en-US" sz="1100">
              <a:solidFill>
                <a:srgbClr val="FF0000"/>
              </a:solidFill>
              <a:latin typeface="ＭＳ ゴシック" panose="020B0609070205080204" pitchFamily="49" charset="-128"/>
              <a:ea typeface="ＭＳ ゴシック" panose="020B0609070205080204" pitchFamily="49" charset="-128"/>
            </a:rPr>
            <a:t>月集計表の</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余白の当月までの実地研修日数</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（累計）を取得</a:t>
          </a:r>
        </a:p>
      </xdr:txBody>
    </xdr:sp>
    <xdr:clientData/>
  </xdr:oneCellAnchor>
  <xdr:oneCellAnchor>
    <xdr:from>
      <xdr:col>79</xdr:col>
      <xdr:colOff>2258785</xdr:colOff>
      <xdr:row>20</xdr:row>
      <xdr:rowOff>13607</xdr:rowOff>
    </xdr:from>
    <xdr:ext cx="2159566" cy="825867"/>
    <xdr:sp macro="" textlink="">
      <xdr:nvSpPr>
        <xdr:cNvPr id="8" name="線吹き出し 2 (枠付き) 7" hidden="1">
          <a:extLst>
            <a:ext uri="{FF2B5EF4-FFF2-40B4-BE49-F238E27FC236}">
              <a16:creationId xmlns:a16="http://schemas.microsoft.com/office/drawing/2014/main" id="{00000000-0008-0000-0100-000008000000}"/>
            </a:ext>
          </a:extLst>
        </xdr:cNvPr>
        <xdr:cNvSpPr/>
      </xdr:nvSpPr>
      <xdr:spPr>
        <a:xfrm flipH="1">
          <a:off x="21839464" y="5783036"/>
          <a:ext cx="2159566" cy="825867"/>
        </a:xfrm>
        <a:prstGeom prst="borderCallout2">
          <a:avLst>
            <a:gd name="adj1" fmla="val 18750"/>
            <a:gd name="adj2" fmla="val -1622"/>
            <a:gd name="adj3" fmla="val 18750"/>
            <a:gd name="adj4" fmla="val -16667"/>
            <a:gd name="adj5" fmla="val -236185"/>
            <a:gd name="adj6" fmla="val -70626"/>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検索キーに一致する</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前月</a:t>
          </a:r>
          <a:r>
            <a:rPr kumimoji="1" lang="en-US" altLang="ja-JP" sz="1100">
              <a:solidFill>
                <a:srgbClr val="FF0000"/>
              </a:solidFill>
              <a:latin typeface="ＭＳ ゴシック" panose="020B0609070205080204" pitchFamily="49" charset="-128"/>
              <a:ea typeface="ＭＳ ゴシック" panose="020B0609070205080204" pitchFamily="49" charset="-128"/>
            </a:rPr>
            <a:t>6</a:t>
          </a:r>
          <a:r>
            <a:rPr kumimoji="1" lang="ja-JP" altLang="en-US" sz="1100">
              <a:solidFill>
                <a:srgbClr val="FF0000"/>
              </a:solidFill>
              <a:latin typeface="ＭＳ ゴシック" panose="020B0609070205080204" pitchFamily="49" charset="-128"/>
              <a:ea typeface="ＭＳ ゴシック" panose="020B0609070205080204" pitchFamily="49" charset="-128"/>
            </a:rPr>
            <a:t>月集計表の</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余白の当月までの集合研修日数</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（累計）を取得</a:t>
          </a:r>
        </a:p>
      </xdr:txBody>
    </xdr:sp>
    <xdr:clientData/>
  </xdr:oneCellAnchor>
  <xdr:oneCellAnchor>
    <xdr:from>
      <xdr:col>79</xdr:col>
      <xdr:colOff>1744118</xdr:colOff>
      <xdr:row>1</xdr:row>
      <xdr:rowOff>244929</xdr:rowOff>
    </xdr:from>
    <xdr:ext cx="2018501" cy="825867"/>
    <xdr:sp macro="" textlink="">
      <xdr:nvSpPr>
        <xdr:cNvPr id="9" name="線吹き出し 2 (枠付き) 8" hidden="1">
          <a:extLst>
            <a:ext uri="{FF2B5EF4-FFF2-40B4-BE49-F238E27FC236}">
              <a16:creationId xmlns:a16="http://schemas.microsoft.com/office/drawing/2014/main" id="{00000000-0008-0000-0100-000009000000}"/>
            </a:ext>
          </a:extLst>
        </xdr:cNvPr>
        <xdr:cNvSpPr/>
      </xdr:nvSpPr>
      <xdr:spPr>
        <a:xfrm>
          <a:off x="21324797" y="544286"/>
          <a:ext cx="2018501" cy="825867"/>
        </a:xfrm>
        <a:prstGeom prst="borderCallout2">
          <a:avLst>
            <a:gd name="adj1" fmla="val 18750"/>
            <a:gd name="adj2" fmla="val -8333"/>
            <a:gd name="adj3" fmla="val 18750"/>
            <a:gd name="adj4" fmla="val -16667"/>
            <a:gd name="adj5" fmla="val 147145"/>
            <a:gd name="adj6" fmla="val -34761"/>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集計表の以下項目を文字結合</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・区分</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a:t>
          </a:r>
          <a:r>
            <a:rPr kumimoji="1" lang="en-US" altLang="ja-JP" sz="1100">
              <a:solidFill>
                <a:srgbClr val="FF0000"/>
              </a:solidFill>
              <a:latin typeface="ＭＳ ゴシック" panose="020B0609070205080204" pitchFamily="49" charset="-128"/>
              <a:ea typeface="ＭＳ ゴシック" panose="020B0609070205080204" pitchFamily="49" charset="-128"/>
            </a:rPr>
            <a:t>ID</a:t>
          </a: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・氏名</a:t>
          </a:r>
        </a:p>
      </xdr:txBody>
    </xdr:sp>
    <xdr:clientData/>
  </xdr:oneCellAnchor>
  <xdr:oneCellAnchor>
    <xdr:from>
      <xdr:col>79</xdr:col>
      <xdr:colOff>0</xdr:colOff>
      <xdr:row>5</xdr:row>
      <xdr:rowOff>-1</xdr:rowOff>
    </xdr:from>
    <xdr:ext cx="1031051" cy="275717"/>
    <xdr:sp macro="" textlink="">
      <xdr:nvSpPr>
        <xdr:cNvPr id="12" name="線吹き出し 2 (枠付き) 11" hidden="1">
          <a:extLst>
            <a:ext uri="{FF2B5EF4-FFF2-40B4-BE49-F238E27FC236}">
              <a16:creationId xmlns:a16="http://schemas.microsoft.com/office/drawing/2014/main" id="{00000000-0008-0000-0100-00000C000000}"/>
            </a:ext>
          </a:extLst>
        </xdr:cNvPr>
        <xdr:cNvSpPr/>
      </xdr:nvSpPr>
      <xdr:spPr>
        <a:xfrm flipH="1">
          <a:off x="18369643" y="1292678"/>
          <a:ext cx="1031051" cy="275717"/>
        </a:xfrm>
        <a:prstGeom prst="borderCallout2">
          <a:avLst>
            <a:gd name="adj1" fmla="val 18750"/>
            <a:gd name="adj2" fmla="val -8333"/>
            <a:gd name="adj3" fmla="val 18750"/>
            <a:gd name="adj4" fmla="val -16667"/>
            <a:gd name="adj5" fmla="val 161853"/>
            <a:gd name="adj6" fmla="val -58912"/>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すべて追加行</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82</xdr:col>
      <xdr:colOff>483454</xdr:colOff>
      <xdr:row>31</xdr:row>
      <xdr:rowOff>190500</xdr:rowOff>
    </xdr:from>
    <xdr:ext cx="1313180" cy="275717"/>
    <xdr:sp macro="" textlink="">
      <xdr:nvSpPr>
        <xdr:cNvPr id="2" name="線吹き出し 2 (枠付き) 4" hidden="1">
          <a:extLst>
            <a:ext uri="{FF2B5EF4-FFF2-40B4-BE49-F238E27FC236}">
              <a16:creationId xmlns:a16="http://schemas.microsoft.com/office/drawing/2014/main" id="{3478BF86-BC0D-4439-98E9-5602382197F4}"/>
            </a:ext>
          </a:extLst>
        </xdr:cNvPr>
        <xdr:cNvSpPr/>
      </xdr:nvSpPr>
      <xdr:spPr>
        <a:xfrm>
          <a:off x="35909250" y="6791325"/>
          <a:ext cx="1313180" cy="275717"/>
        </a:xfrm>
        <a:prstGeom prst="borderCallout2">
          <a:avLst>
            <a:gd name="adj1" fmla="val 18750"/>
            <a:gd name="adj2" fmla="val -8333"/>
            <a:gd name="adj3" fmla="val 18750"/>
            <a:gd name="adj4" fmla="val -16667"/>
            <a:gd name="adj5" fmla="val -145582"/>
            <a:gd name="adj6" fmla="val -47934"/>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集計表の同名項目</a:t>
          </a:r>
        </a:p>
      </xdr:txBody>
    </xdr:sp>
    <xdr:clientData/>
  </xdr:oneCellAnchor>
  <xdr:oneCellAnchor>
    <xdr:from>
      <xdr:col>79</xdr:col>
      <xdr:colOff>1238250</xdr:colOff>
      <xdr:row>32</xdr:row>
      <xdr:rowOff>16009</xdr:rowOff>
    </xdr:from>
    <xdr:ext cx="1313180" cy="275717"/>
    <xdr:sp macro="" textlink="">
      <xdr:nvSpPr>
        <xdr:cNvPr id="3" name="線吹き出し 2 (枠付き) 5" hidden="1">
          <a:extLst>
            <a:ext uri="{FF2B5EF4-FFF2-40B4-BE49-F238E27FC236}">
              <a16:creationId xmlns:a16="http://schemas.microsoft.com/office/drawing/2014/main" id="{E6F246C6-76CE-4A39-9B02-E97AE03E39D3}"/>
            </a:ext>
          </a:extLst>
        </xdr:cNvPr>
        <xdr:cNvSpPr/>
      </xdr:nvSpPr>
      <xdr:spPr>
        <a:xfrm flipH="1">
          <a:off x="35909250" y="6845434"/>
          <a:ext cx="1313180" cy="275717"/>
        </a:xfrm>
        <a:prstGeom prst="borderCallout2">
          <a:avLst>
            <a:gd name="adj1" fmla="val 18750"/>
            <a:gd name="adj2" fmla="val -1622"/>
            <a:gd name="adj3" fmla="val 18750"/>
            <a:gd name="adj4" fmla="val -16667"/>
            <a:gd name="adj5" fmla="val -161609"/>
            <a:gd name="adj6" fmla="val -39209"/>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集計表の同名項目</a:t>
          </a:r>
        </a:p>
      </xdr:txBody>
    </xdr:sp>
    <xdr:clientData/>
  </xdr:oneCellAnchor>
  <xdr:oneCellAnchor>
    <xdr:from>
      <xdr:col>79</xdr:col>
      <xdr:colOff>857248</xdr:colOff>
      <xdr:row>10</xdr:row>
      <xdr:rowOff>1238252</xdr:rowOff>
    </xdr:from>
    <xdr:ext cx="2159566" cy="825867"/>
    <xdr:sp macro="" textlink="">
      <xdr:nvSpPr>
        <xdr:cNvPr id="4" name="線吹き出し 2 (枠付き) 6" hidden="1">
          <a:extLst>
            <a:ext uri="{FF2B5EF4-FFF2-40B4-BE49-F238E27FC236}">
              <a16:creationId xmlns:a16="http://schemas.microsoft.com/office/drawing/2014/main" id="{F77968AD-8C68-4788-ADF2-C1B7D0736080}"/>
            </a:ext>
          </a:extLst>
        </xdr:cNvPr>
        <xdr:cNvSpPr/>
      </xdr:nvSpPr>
      <xdr:spPr>
        <a:xfrm flipH="1">
          <a:off x="35909250" y="2409827"/>
          <a:ext cx="2159566" cy="825867"/>
        </a:xfrm>
        <a:prstGeom prst="borderCallout2">
          <a:avLst>
            <a:gd name="adj1" fmla="val 18750"/>
            <a:gd name="adj2" fmla="val -1622"/>
            <a:gd name="adj3" fmla="val 18750"/>
            <a:gd name="adj4" fmla="val -16667"/>
            <a:gd name="adj5" fmla="val -10503"/>
            <a:gd name="adj6" fmla="val -63065"/>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検索キーに一致する</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前月</a:t>
          </a:r>
          <a:r>
            <a:rPr kumimoji="1" lang="en-US" altLang="ja-JP" sz="1100">
              <a:solidFill>
                <a:srgbClr val="FF0000"/>
              </a:solidFill>
              <a:latin typeface="ＭＳ ゴシック" panose="020B0609070205080204" pitchFamily="49" charset="-128"/>
              <a:ea typeface="ＭＳ ゴシック" panose="020B0609070205080204" pitchFamily="49" charset="-128"/>
            </a:rPr>
            <a:t>6</a:t>
          </a:r>
          <a:r>
            <a:rPr kumimoji="1" lang="ja-JP" altLang="en-US" sz="1100">
              <a:solidFill>
                <a:srgbClr val="FF0000"/>
              </a:solidFill>
              <a:latin typeface="ＭＳ ゴシック" panose="020B0609070205080204" pitchFamily="49" charset="-128"/>
              <a:ea typeface="ＭＳ ゴシック" panose="020B0609070205080204" pitchFamily="49" charset="-128"/>
            </a:rPr>
            <a:t>月集計表の</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余白の当月までの実地研修日数</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（累計）を取得</a:t>
          </a:r>
        </a:p>
      </xdr:txBody>
    </xdr:sp>
    <xdr:clientData/>
  </xdr:oneCellAnchor>
  <xdr:oneCellAnchor>
    <xdr:from>
      <xdr:col>79</xdr:col>
      <xdr:colOff>2258785</xdr:colOff>
      <xdr:row>20</xdr:row>
      <xdr:rowOff>13607</xdr:rowOff>
    </xdr:from>
    <xdr:ext cx="2159566" cy="825867"/>
    <xdr:sp macro="" textlink="">
      <xdr:nvSpPr>
        <xdr:cNvPr id="5" name="線吹き出し 2 (枠付き) 7" hidden="1">
          <a:extLst>
            <a:ext uri="{FF2B5EF4-FFF2-40B4-BE49-F238E27FC236}">
              <a16:creationId xmlns:a16="http://schemas.microsoft.com/office/drawing/2014/main" id="{5780DB77-82B4-4DD4-9816-05B311CA4440}"/>
            </a:ext>
          </a:extLst>
        </xdr:cNvPr>
        <xdr:cNvSpPr/>
      </xdr:nvSpPr>
      <xdr:spPr>
        <a:xfrm flipH="1">
          <a:off x="35909250" y="4309382"/>
          <a:ext cx="2159566" cy="825867"/>
        </a:xfrm>
        <a:prstGeom prst="borderCallout2">
          <a:avLst>
            <a:gd name="adj1" fmla="val 18750"/>
            <a:gd name="adj2" fmla="val -1622"/>
            <a:gd name="adj3" fmla="val 18750"/>
            <a:gd name="adj4" fmla="val -16667"/>
            <a:gd name="adj5" fmla="val -236185"/>
            <a:gd name="adj6" fmla="val -70626"/>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検索キーに一致する</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前月</a:t>
          </a:r>
          <a:r>
            <a:rPr kumimoji="1" lang="en-US" altLang="ja-JP" sz="1100">
              <a:solidFill>
                <a:srgbClr val="FF0000"/>
              </a:solidFill>
              <a:latin typeface="ＭＳ ゴシック" panose="020B0609070205080204" pitchFamily="49" charset="-128"/>
              <a:ea typeface="ＭＳ ゴシック" panose="020B0609070205080204" pitchFamily="49" charset="-128"/>
            </a:rPr>
            <a:t>6</a:t>
          </a:r>
          <a:r>
            <a:rPr kumimoji="1" lang="ja-JP" altLang="en-US" sz="1100">
              <a:solidFill>
                <a:srgbClr val="FF0000"/>
              </a:solidFill>
              <a:latin typeface="ＭＳ ゴシック" panose="020B0609070205080204" pitchFamily="49" charset="-128"/>
              <a:ea typeface="ＭＳ ゴシック" panose="020B0609070205080204" pitchFamily="49" charset="-128"/>
            </a:rPr>
            <a:t>月集計表の</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余白の当月までの集合研修日数</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（累計）を取得</a:t>
          </a:r>
        </a:p>
      </xdr:txBody>
    </xdr:sp>
    <xdr:clientData/>
  </xdr:oneCellAnchor>
  <xdr:oneCellAnchor>
    <xdr:from>
      <xdr:col>79</xdr:col>
      <xdr:colOff>1744118</xdr:colOff>
      <xdr:row>1</xdr:row>
      <xdr:rowOff>244929</xdr:rowOff>
    </xdr:from>
    <xdr:ext cx="2018501" cy="825867"/>
    <xdr:sp macro="" textlink="">
      <xdr:nvSpPr>
        <xdr:cNvPr id="6" name="線吹き出し 2 (枠付き) 8" hidden="1">
          <a:extLst>
            <a:ext uri="{FF2B5EF4-FFF2-40B4-BE49-F238E27FC236}">
              <a16:creationId xmlns:a16="http://schemas.microsoft.com/office/drawing/2014/main" id="{F3C8BDF2-96F5-4565-9BB6-0320DC691971}"/>
            </a:ext>
          </a:extLst>
        </xdr:cNvPr>
        <xdr:cNvSpPr/>
      </xdr:nvSpPr>
      <xdr:spPr>
        <a:xfrm>
          <a:off x="35909250" y="549729"/>
          <a:ext cx="2018501" cy="825867"/>
        </a:xfrm>
        <a:prstGeom prst="borderCallout2">
          <a:avLst>
            <a:gd name="adj1" fmla="val 18750"/>
            <a:gd name="adj2" fmla="val -8333"/>
            <a:gd name="adj3" fmla="val 18750"/>
            <a:gd name="adj4" fmla="val -16667"/>
            <a:gd name="adj5" fmla="val 147145"/>
            <a:gd name="adj6" fmla="val -34761"/>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集計表の以下項目を文字結合</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・区分</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a:t>
          </a:r>
          <a:r>
            <a:rPr kumimoji="1" lang="en-US" altLang="ja-JP" sz="1100">
              <a:solidFill>
                <a:srgbClr val="FF0000"/>
              </a:solidFill>
              <a:latin typeface="ＭＳ ゴシック" panose="020B0609070205080204" pitchFamily="49" charset="-128"/>
              <a:ea typeface="ＭＳ ゴシック" panose="020B0609070205080204" pitchFamily="49" charset="-128"/>
            </a:rPr>
            <a:t>ID</a:t>
          </a: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・氏名</a:t>
          </a:r>
        </a:p>
      </xdr:txBody>
    </xdr:sp>
    <xdr:clientData/>
  </xdr:oneCellAnchor>
  <xdr:oneCellAnchor>
    <xdr:from>
      <xdr:col>79</xdr:col>
      <xdr:colOff>0</xdr:colOff>
      <xdr:row>5</xdr:row>
      <xdr:rowOff>-1</xdr:rowOff>
    </xdr:from>
    <xdr:ext cx="1031051" cy="275717"/>
    <xdr:sp macro="" textlink="">
      <xdr:nvSpPr>
        <xdr:cNvPr id="7" name="線吹き出し 2 (枠付き) 11" hidden="1">
          <a:extLst>
            <a:ext uri="{FF2B5EF4-FFF2-40B4-BE49-F238E27FC236}">
              <a16:creationId xmlns:a16="http://schemas.microsoft.com/office/drawing/2014/main" id="{422ACBF6-E635-4BB7-8129-8024FEF250E6}"/>
            </a:ext>
          </a:extLst>
        </xdr:cNvPr>
        <xdr:cNvSpPr/>
      </xdr:nvSpPr>
      <xdr:spPr>
        <a:xfrm flipH="1">
          <a:off x="35909250" y="1314449"/>
          <a:ext cx="1031051" cy="275717"/>
        </a:xfrm>
        <a:prstGeom prst="borderCallout2">
          <a:avLst>
            <a:gd name="adj1" fmla="val 18750"/>
            <a:gd name="adj2" fmla="val -8333"/>
            <a:gd name="adj3" fmla="val 18750"/>
            <a:gd name="adj4" fmla="val -16667"/>
            <a:gd name="adj5" fmla="val 161853"/>
            <a:gd name="adj6" fmla="val -58912"/>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すべて追加行</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F107"/>
  <sheetViews>
    <sheetView tabSelected="1" view="pageBreakPreview" zoomScale="60" zoomScaleNormal="75" workbookViewId="0">
      <selection activeCell="AE5" sqref="AE5:AJ5"/>
    </sheetView>
  </sheetViews>
  <sheetFormatPr defaultRowHeight="13.5"/>
  <cols>
    <col min="1" max="1" width="7.625" style="4" customWidth="1"/>
    <col min="2" max="2" width="7.875" style="4" customWidth="1"/>
    <col min="3" max="4" width="4.75" style="4" customWidth="1"/>
    <col min="5" max="5" width="8.375" style="4" customWidth="1"/>
    <col min="6" max="6" width="17.125" style="4" customWidth="1"/>
    <col min="7" max="36" width="4.625" style="4" customWidth="1"/>
    <col min="37" max="37" width="4.25" style="4" hidden="1" customWidth="1"/>
    <col min="38" max="38" width="9.875" style="4" customWidth="1"/>
    <col min="39" max="39" width="14.625" style="4" customWidth="1"/>
    <col min="40" max="40" width="12.375" style="4" bestFit="1" customWidth="1"/>
    <col min="41" max="41" width="12.5" style="4" bestFit="1" customWidth="1"/>
    <col min="42" max="43" width="2.625" style="4" customWidth="1"/>
    <col min="44" max="44" width="3.625" style="4" customWidth="1"/>
    <col min="45" max="45" width="3.875" style="4" bestFit="1" customWidth="1"/>
    <col min="46" max="46" width="3.875" style="4" customWidth="1"/>
    <col min="47" max="47" width="19.375" style="4" customWidth="1"/>
    <col min="48" max="56" width="15.625" style="4" customWidth="1"/>
    <col min="57" max="58" width="16.625" style="4" customWidth="1"/>
    <col min="59" max="59" width="30.625" style="4" customWidth="1"/>
    <col min="60" max="60" width="9" style="4" customWidth="1"/>
    <col min="61" max="79" width="9" style="4" hidden="1" customWidth="1"/>
    <col min="80" max="80" width="21" style="4" hidden="1" customWidth="1"/>
    <col min="81" max="82" width="13.375" style="4" hidden="1" customWidth="1"/>
    <col min="83" max="84" width="17.625" style="4" hidden="1" customWidth="1"/>
    <col min="85" max="284" width="9" style="4"/>
    <col min="285" max="286" width="7.875" style="4" customWidth="1"/>
    <col min="287" max="288" width="4.75" style="4" customWidth="1"/>
    <col min="289" max="289" width="17.125" style="4" customWidth="1"/>
    <col min="290" max="319" width="4.125" style="4" customWidth="1"/>
    <col min="320" max="320" width="0" style="4" hidden="1" customWidth="1"/>
    <col min="321" max="321" width="9.875" style="4" customWidth="1"/>
    <col min="322" max="322" width="14.625" style="4" customWidth="1"/>
    <col min="323" max="324" width="9.875" style="4" customWidth="1"/>
    <col min="325" max="326" width="7.625" style="4" customWidth="1"/>
    <col min="327" max="327" width="9" style="4" customWidth="1"/>
    <col min="328" max="334" width="0" style="4" hidden="1" customWidth="1"/>
    <col min="335" max="540" width="9" style="4"/>
    <col min="541" max="542" width="7.875" style="4" customWidth="1"/>
    <col min="543" max="544" width="4.75" style="4" customWidth="1"/>
    <col min="545" max="545" width="17.125" style="4" customWidth="1"/>
    <col min="546" max="575" width="4.125" style="4" customWidth="1"/>
    <col min="576" max="576" width="0" style="4" hidden="1" customWidth="1"/>
    <col min="577" max="577" width="9.875" style="4" customWidth="1"/>
    <col min="578" max="578" width="14.625" style="4" customWidth="1"/>
    <col min="579" max="580" width="9.875" style="4" customWidth="1"/>
    <col min="581" max="582" width="7.625" style="4" customWidth="1"/>
    <col min="583" max="583" width="9" style="4" customWidth="1"/>
    <col min="584" max="590" width="0" style="4" hidden="1" customWidth="1"/>
    <col min="591" max="796" width="9" style="4"/>
    <col min="797" max="798" width="7.875" style="4" customWidth="1"/>
    <col min="799" max="800" width="4.75" style="4" customWidth="1"/>
    <col min="801" max="801" width="17.125" style="4" customWidth="1"/>
    <col min="802" max="831" width="4.125" style="4" customWidth="1"/>
    <col min="832" max="832" width="0" style="4" hidden="1" customWidth="1"/>
    <col min="833" max="833" width="9.875" style="4" customWidth="1"/>
    <col min="834" max="834" width="14.625" style="4" customWidth="1"/>
    <col min="835" max="836" width="9.875" style="4" customWidth="1"/>
    <col min="837" max="838" width="7.625" style="4" customWidth="1"/>
    <col min="839" max="839" width="9" style="4" customWidth="1"/>
    <col min="840" max="846" width="0" style="4" hidden="1" customWidth="1"/>
    <col min="847" max="1052" width="9" style="4"/>
    <col min="1053" max="1054" width="7.875" style="4" customWidth="1"/>
    <col min="1055" max="1056" width="4.75" style="4" customWidth="1"/>
    <col min="1057" max="1057" width="17.125" style="4" customWidth="1"/>
    <col min="1058" max="1087" width="4.125" style="4" customWidth="1"/>
    <col min="1088" max="1088" width="0" style="4" hidden="1" customWidth="1"/>
    <col min="1089" max="1089" width="9.875" style="4" customWidth="1"/>
    <col min="1090" max="1090" width="14.625" style="4" customWidth="1"/>
    <col min="1091" max="1092" width="9.875" style="4" customWidth="1"/>
    <col min="1093" max="1094" width="7.625" style="4" customWidth="1"/>
    <col min="1095" max="1095" width="9" style="4" customWidth="1"/>
    <col min="1096" max="1102" width="0" style="4" hidden="1" customWidth="1"/>
    <col min="1103" max="1308" width="9" style="4"/>
    <col min="1309" max="1310" width="7.875" style="4" customWidth="1"/>
    <col min="1311" max="1312" width="4.75" style="4" customWidth="1"/>
    <col min="1313" max="1313" width="17.125" style="4" customWidth="1"/>
    <col min="1314" max="1343" width="4.125" style="4" customWidth="1"/>
    <col min="1344" max="1344" width="0" style="4" hidden="1" customWidth="1"/>
    <col min="1345" max="1345" width="9.875" style="4" customWidth="1"/>
    <col min="1346" max="1346" width="14.625" style="4" customWidth="1"/>
    <col min="1347" max="1348" width="9.875" style="4" customWidth="1"/>
    <col min="1349" max="1350" width="7.625" style="4" customWidth="1"/>
    <col min="1351" max="1351" width="9" style="4" customWidth="1"/>
    <col min="1352" max="1358" width="0" style="4" hidden="1" customWidth="1"/>
    <col min="1359" max="1564" width="9" style="4"/>
    <col min="1565" max="1566" width="7.875" style="4" customWidth="1"/>
    <col min="1567" max="1568" width="4.75" style="4" customWidth="1"/>
    <col min="1569" max="1569" width="17.125" style="4" customWidth="1"/>
    <col min="1570" max="1599" width="4.125" style="4" customWidth="1"/>
    <col min="1600" max="1600" width="0" style="4" hidden="1" customWidth="1"/>
    <col min="1601" max="1601" width="9.875" style="4" customWidth="1"/>
    <col min="1602" max="1602" width="14.625" style="4" customWidth="1"/>
    <col min="1603" max="1604" width="9.875" style="4" customWidth="1"/>
    <col min="1605" max="1606" width="7.625" style="4" customWidth="1"/>
    <col min="1607" max="1607" width="9" style="4" customWidth="1"/>
    <col min="1608" max="1614" width="0" style="4" hidden="1" customWidth="1"/>
    <col min="1615" max="1820" width="9" style="4"/>
    <col min="1821" max="1822" width="7.875" style="4" customWidth="1"/>
    <col min="1823" max="1824" width="4.75" style="4" customWidth="1"/>
    <col min="1825" max="1825" width="17.125" style="4" customWidth="1"/>
    <col min="1826" max="1855" width="4.125" style="4" customWidth="1"/>
    <col min="1856" max="1856" width="0" style="4" hidden="1" customWidth="1"/>
    <col min="1857" max="1857" width="9.875" style="4" customWidth="1"/>
    <col min="1858" max="1858" width="14.625" style="4" customWidth="1"/>
    <col min="1859" max="1860" width="9.875" style="4" customWidth="1"/>
    <col min="1861" max="1862" width="7.625" style="4" customWidth="1"/>
    <col min="1863" max="1863" width="9" style="4" customWidth="1"/>
    <col min="1864" max="1870" width="0" style="4" hidden="1" customWidth="1"/>
    <col min="1871" max="2076" width="9" style="4"/>
    <col min="2077" max="2078" width="7.875" style="4" customWidth="1"/>
    <col min="2079" max="2080" width="4.75" style="4" customWidth="1"/>
    <col min="2081" max="2081" width="17.125" style="4" customWidth="1"/>
    <col min="2082" max="2111" width="4.125" style="4" customWidth="1"/>
    <col min="2112" max="2112" width="0" style="4" hidden="1" customWidth="1"/>
    <col min="2113" max="2113" width="9.875" style="4" customWidth="1"/>
    <col min="2114" max="2114" width="14.625" style="4" customWidth="1"/>
    <col min="2115" max="2116" width="9.875" style="4" customWidth="1"/>
    <col min="2117" max="2118" width="7.625" style="4" customWidth="1"/>
    <col min="2119" max="2119" width="9" style="4" customWidth="1"/>
    <col min="2120" max="2126" width="0" style="4" hidden="1" customWidth="1"/>
    <col min="2127" max="2332" width="9" style="4"/>
    <col min="2333" max="2334" width="7.875" style="4" customWidth="1"/>
    <col min="2335" max="2336" width="4.75" style="4" customWidth="1"/>
    <col min="2337" max="2337" width="17.125" style="4" customWidth="1"/>
    <col min="2338" max="2367" width="4.125" style="4" customWidth="1"/>
    <col min="2368" max="2368" width="0" style="4" hidden="1" customWidth="1"/>
    <col min="2369" max="2369" width="9.875" style="4" customWidth="1"/>
    <col min="2370" max="2370" width="14.625" style="4" customWidth="1"/>
    <col min="2371" max="2372" width="9.875" style="4" customWidth="1"/>
    <col min="2373" max="2374" width="7.625" style="4" customWidth="1"/>
    <col min="2375" max="2375" width="9" style="4" customWidth="1"/>
    <col min="2376" max="2382" width="0" style="4" hidden="1" customWidth="1"/>
    <col min="2383" max="2588" width="9" style="4"/>
    <col min="2589" max="2590" width="7.875" style="4" customWidth="1"/>
    <col min="2591" max="2592" width="4.75" style="4" customWidth="1"/>
    <col min="2593" max="2593" width="17.125" style="4" customWidth="1"/>
    <col min="2594" max="2623" width="4.125" style="4" customWidth="1"/>
    <col min="2624" max="2624" width="0" style="4" hidden="1" customWidth="1"/>
    <col min="2625" max="2625" width="9.875" style="4" customWidth="1"/>
    <col min="2626" max="2626" width="14.625" style="4" customWidth="1"/>
    <col min="2627" max="2628" width="9.875" style="4" customWidth="1"/>
    <col min="2629" max="2630" width="7.625" style="4" customWidth="1"/>
    <col min="2631" max="2631" width="9" style="4" customWidth="1"/>
    <col min="2632" max="2638" width="0" style="4" hidden="1" customWidth="1"/>
    <col min="2639" max="2844" width="9" style="4"/>
    <col min="2845" max="2846" width="7.875" style="4" customWidth="1"/>
    <col min="2847" max="2848" width="4.75" style="4" customWidth="1"/>
    <col min="2849" max="2849" width="17.125" style="4" customWidth="1"/>
    <col min="2850" max="2879" width="4.125" style="4" customWidth="1"/>
    <col min="2880" max="2880" width="0" style="4" hidden="1" customWidth="1"/>
    <col min="2881" max="2881" width="9.875" style="4" customWidth="1"/>
    <col min="2882" max="2882" width="14.625" style="4" customWidth="1"/>
    <col min="2883" max="2884" width="9.875" style="4" customWidth="1"/>
    <col min="2885" max="2886" width="7.625" style="4" customWidth="1"/>
    <col min="2887" max="2887" width="9" style="4" customWidth="1"/>
    <col min="2888" max="2894" width="0" style="4" hidden="1" customWidth="1"/>
    <col min="2895" max="3100" width="9" style="4"/>
    <col min="3101" max="3102" width="7.875" style="4" customWidth="1"/>
    <col min="3103" max="3104" width="4.75" style="4" customWidth="1"/>
    <col min="3105" max="3105" width="17.125" style="4" customWidth="1"/>
    <col min="3106" max="3135" width="4.125" style="4" customWidth="1"/>
    <col min="3136" max="3136" width="0" style="4" hidden="1" customWidth="1"/>
    <col min="3137" max="3137" width="9.875" style="4" customWidth="1"/>
    <col min="3138" max="3138" width="14.625" style="4" customWidth="1"/>
    <col min="3139" max="3140" width="9.875" style="4" customWidth="1"/>
    <col min="3141" max="3142" width="7.625" style="4" customWidth="1"/>
    <col min="3143" max="3143" width="9" style="4" customWidth="1"/>
    <col min="3144" max="3150" width="0" style="4" hidden="1" customWidth="1"/>
    <col min="3151" max="3356" width="9" style="4"/>
    <col min="3357" max="3358" width="7.875" style="4" customWidth="1"/>
    <col min="3359" max="3360" width="4.75" style="4" customWidth="1"/>
    <col min="3361" max="3361" width="17.125" style="4" customWidth="1"/>
    <col min="3362" max="3391" width="4.125" style="4" customWidth="1"/>
    <col min="3392" max="3392" width="0" style="4" hidden="1" customWidth="1"/>
    <col min="3393" max="3393" width="9.875" style="4" customWidth="1"/>
    <col min="3394" max="3394" width="14.625" style="4" customWidth="1"/>
    <col min="3395" max="3396" width="9.875" style="4" customWidth="1"/>
    <col min="3397" max="3398" width="7.625" style="4" customWidth="1"/>
    <col min="3399" max="3399" width="9" style="4" customWidth="1"/>
    <col min="3400" max="3406" width="0" style="4" hidden="1" customWidth="1"/>
    <col min="3407" max="3612" width="9" style="4"/>
    <col min="3613" max="3614" width="7.875" style="4" customWidth="1"/>
    <col min="3615" max="3616" width="4.75" style="4" customWidth="1"/>
    <col min="3617" max="3617" width="17.125" style="4" customWidth="1"/>
    <col min="3618" max="3647" width="4.125" style="4" customWidth="1"/>
    <col min="3648" max="3648" width="0" style="4" hidden="1" customWidth="1"/>
    <col min="3649" max="3649" width="9.875" style="4" customWidth="1"/>
    <col min="3650" max="3650" width="14.625" style="4" customWidth="1"/>
    <col min="3651" max="3652" width="9.875" style="4" customWidth="1"/>
    <col min="3653" max="3654" width="7.625" style="4" customWidth="1"/>
    <col min="3655" max="3655" width="9" style="4" customWidth="1"/>
    <col min="3656" max="3662" width="0" style="4" hidden="1" customWidth="1"/>
    <col min="3663" max="3868" width="9" style="4"/>
    <col min="3869" max="3870" width="7.875" style="4" customWidth="1"/>
    <col min="3871" max="3872" width="4.75" style="4" customWidth="1"/>
    <col min="3873" max="3873" width="17.125" style="4" customWidth="1"/>
    <col min="3874" max="3903" width="4.125" style="4" customWidth="1"/>
    <col min="3904" max="3904" width="0" style="4" hidden="1" customWidth="1"/>
    <col min="3905" max="3905" width="9.875" style="4" customWidth="1"/>
    <col min="3906" max="3906" width="14.625" style="4" customWidth="1"/>
    <col min="3907" max="3908" width="9.875" style="4" customWidth="1"/>
    <col min="3909" max="3910" width="7.625" style="4" customWidth="1"/>
    <col min="3911" max="3911" width="9" style="4" customWidth="1"/>
    <col min="3912" max="3918" width="0" style="4" hidden="1" customWidth="1"/>
    <col min="3919" max="4124" width="9" style="4"/>
    <col min="4125" max="4126" width="7.875" style="4" customWidth="1"/>
    <col min="4127" max="4128" width="4.75" style="4" customWidth="1"/>
    <col min="4129" max="4129" width="17.125" style="4" customWidth="1"/>
    <col min="4130" max="4159" width="4.125" style="4" customWidth="1"/>
    <col min="4160" max="4160" width="0" style="4" hidden="1" customWidth="1"/>
    <col min="4161" max="4161" width="9.875" style="4" customWidth="1"/>
    <col min="4162" max="4162" width="14.625" style="4" customWidth="1"/>
    <col min="4163" max="4164" width="9.875" style="4" customWidth="1"/>
    <col min="4165" max="4166" width="7.625" style="4" customWidth="1"/>
    <col min="4167" max="4167" width="9" style="4" customWidth="1"/>
    <col min="4168" max="4174" width="0" style="4" hidden="1" customWidth="1"/>
    <col min="4175" max="4380" width="9" style="4"/>
    <col min="4381" max="4382" width="7.875" style="4" customWidth="1"/>
    <col min="4383" max="4384" width="4.75" style="4" customWidth="1"/>
    <col min="4385" max="4385" width="17.125" style="4" customWidth="1"/>
    <col min="4386" max="4415" width="4.125" style="4" customWidth="1"/>
    <col min="4416" max="4416" width="0" style="4" hidden="1" customWidth="1"/>
    <col min="4417" max="4417" width="9.875" style="4" customWidth="1"/>
    <col min="4418" max="4418" width="14.625" style="4" customWidth="1"/>
    <col min="4419" max="4420" width="9.875" style="4" customWidth="1"/>
    <col min="4421" max="4422" width="7.625" style="4" customWidth="1"/>
    <col min="4423" max="4423" width="9" style="4" customWidth="1"/>
    <col min="4424" max="4430" width="0" style="4" hidden="1" customWidth="1"/>
    <col min="4431" max="4636" width="9" style="4"/>
    <col min="4637" max="4638" width="7.875" style="4" customWidth="1"/>
    <col min="4639" max="4640" width="4.75" style="4" customWidth="1"/>
    <col min="4641" max="4641" width="17.125" style="4" customWidth="1"/>
    <col min="4642" max="4671" width="4.125" style="4" customWidth="1"/>
    <col min="4672" max="4672" width="0" style="4" hidden="1" customWidth="1"/>
    <col min="4673" max="4673" width="9.875" style="4" customWidth="1"/>
    <col min="4674" max="4674" width="14.625" style="4" customWidth="1"/>
    <col min="4675" max="4676" width="9.875" style="4" customWidth="1"/>
    <col min="4677" max="4678" width="7.625" style="4" customWidth="1"/>
    <col min="4679" max="4679" width="9" style="4" customWidth="1"/>
    <col min="4680" max="4686" width="0" style="4" hidden="1" customWidth="1"/>
    <col min="4687" max="4892" width="9" style="4"/>
    <col min="4893" max="4894" width="7.875" style="4" customWidth="1"/>
    <col min="4895" max="4896" width="4.75" style="4" customWidth="1"/>
    <col min="4897" max="4897" width="17.125" style="4" customWidth="1"/>
    <col min="4898" max="4927" width="4.125" style="4" customWidth="1"/>
    <col min="4928" max="4928" width="0" style="4" hidden="1" customWidth="1"/>
    <col min="4929" max="4929" width="9.875" style="4" customWidth="1"/>
    <col min="4930" max="4930" width="14.625" style="4" customWidth="1"/>
    <col min="4931" max="4932" width="9.875" style="4" customWidth="1"/>
    <col min="4933" max="4934" width="7.625" style="4" customWidth="1"/>
    <col min="4935" max="4935" width="9" style="4" customWidth="1"/>
    <col min="4936" max="4942" width="0" style="4" hidden="1" customWidth="1"/>
    <col min="4943" max="5148" width="9" style="4"/>
    <col min="5149" max="5150" width="7.875" style="4" customWidth="1"/>
    <col min="5151" max="5152" width="4.75" style="4" customWidth="1"/>
    <col min="5153" max="5153" width="17.125" style="4" customWidth="1"/>
    <col min="5154" max="5183" width="4.125" style="4" customWidth="1"/>
    <col min="5184" max="5184" width="0" style="4" hidden="1" customWidth="1"/>
    <col min="5185" max="5185" width="9.875" style="4" customWidth="1"/>
    <col min="5186" max="5186" width="14.625" style="4" customWidth="1"/>
    <col min="5187" max="5188" width="9.875" style="4" customWidth="1"/>
    <col min="5189" max="5190" width="7.625" style="4" customWidth="1"/>
    <col min="5191" max="5191" width="9" style="4" customWidth="1"/>
    <col min="5192" max="5198" width="0" style="4" hidden="1" customWidth="1"/>
    <col min="5199" max="5404" width="9" style="4"/>
    <col min="5405" max="5406" width="7.875" style="4" customWidth="1"/>
    <col min="5407" max="5408" width="4.75" style="4" customWidth="1"/>
    <col min="5409" max="5409" width="17.125" style="4" customWidth="1"/>
    <col min="5410" max="5439" width="4.125" style="4" customWidth="1"/>
    <col min="5440" max="5440" width="0" style="4" hidden="1" customWidth="1"/>
    <col min="5441" max="5441" width="9.875" style="4" customWidth="1"/>
    <col min="5442" max="5442" width="14.625" style="4" customWidth="1"/>
    <col min="5443" max="5444" width="9.875" style="4" customWidth="1"/>
    <col min="5445" max="5446" width="7.625" style="4" customWidth="1"/>
    <col min="5447" max="5447" width="9" style="4" customWidth="1"/>
    <col min="5448" max="5454" width="0" style="4" hidden="1" customWidth="1"/>
    <col min="5455" max="5660" width="9" style="4"/>
    <col min="5661" max="5662" width="7.875" style="4" customWidth="1"/>
    <col min="5663" max="5664" width="4.75" style="4" customWidth="1"/>
    <col min="5665" max="5665" width="17.125" style="4" customWidth="1"/>
    <col min="5666" max="5695" width="4.125" style="4" customWidth="1"/>
    <col min="5696" max="5696" width="0" style="4" hidden="1" customWidth="1"/>
    <col min="5697" max="5697" width="9.875" style="4" customWidth="1"/>
    <col min="5698" max="5698" width="14.625" style="4" customWidth="1"/>
    <col min="5699" max="5700" width="9.875" style="4" customWidth="1"/>
    <col min="5701" max="5702" width="7.625" style="4" customWidth="1"/>
    <col min="5703" max="5703" width="9" style="4" customWidth="1"/>
    <col min="5704" max="5710" width="0" style="4" hidden="1" customWidth="1"/>
    <col min="5711" max="5916" width="9" style="4"/>
    <col min="5917" max="5918" width="7.875" style="4" customWidth="1"/>
    <col min="5919" max="5920" width="4.75" style="4" customWidth="1"/>
    <col min="5921" max="5921" width="17.125" style="4" customWidth="1"/>
    <col min="5922" max="5951" width="4.125" style="4" customWidth="1"/>
    <col min="5952" max="5952" width="0" style="4" hidden="1" customWidth="1"/>
    <col min="5953" max="5953" width="9.875" style="4" customWidth="1"/>
    <col min="5954" max="5954" width="14.625" style="4" customWidth="1"/>
    <col min="5955" max="5956" width="9.875" style="4" customWidth="1"/>
    <col min="5957" max="5958" width="7.625" style="4" customWidth="1"/>
    <col min="5959" max="5959" width="9" style="4" customWidth="1"/>
    <col min="5960" max="5966" width="0" style="4" hidden="1" customWidth="1"/>
    <col min="5967" max="6172" width="9" style="4"/>
    <col min="6173" max="6174" width="7.875" style="4" customWidth="1"/>
    <col min="6175" max="6176" width="4.75" style="4" customWidth="1"/>
    <col min="6177" max="6177" width="17.125" style="4" customWidth="1"/>
    <col min="6178" max="6207" width="4.125" style="4" customWidth="1"/>
    <col min="6208" max="6208" width="0" style="4" hidden="1" customWidth="1"/>
    <col min="6209" max="6209" width="9.875" style="4" customWidth="1"/>
    <col min="6210" max="6210" width="14.625" style="4" customWidth="1"/>
    <col min="6211" max="6212" width="9.875" style="4" customWidth="1"/>
    <col min="6213" max="6214" width="7.625" style="4" customWidth="1"/>
    <col min="6215" max="6215" width="9" style="4" customWidth="1"/>
    <col min="6216" max="6222" width="0" style="4" hidden="1" customWidth="1"/>
    <col min="6223" max="6428" width="9" style="4"/>
    <col min="6429" max="6430" width="7.875" style="4" customWidth="1"/>
    <col min="6431" max="6432" width="4.75" style="4" customWidth="1"/>
    <col min="6433" max="6433" width="17.125" style="4" customWidth="1"/>
    <col min="6434" max="6463" width="4.125" style="4" customWidth="1"/>
    <col min="6464" max="6464" width="0" style="4" hidden="1" customWidth="1"/>
    <col min="6465" max="6465" width="9.875" style="4" customWidth="1"/>
    <col min="6466" max="6466" width="14.625" style="4" customWidth="1"/>
    <col min="6467" max="6468" width="9.875" style="4" customWidth="1"/>
    <col min="6469" max="6470" width="7.625" style="4" customWidth="1"/>
    <col min="6471" max="6471" width="9" style="4" customWidth="1"/>
    <col min="6472" max="6478" width="0" style="4" hidden="1" customWidth="1"/>
    <col min="6479" max="6684" width="9" style="4"/>
    <col min="6685" max="6686" width="7.875" style="4" customWidth="1"/>
    <col min="6687" max="6688" width="4.75" style="4" customWidth="1"/>
    <col min="6689" max="6689" width="17.125" style="4" customWidth="1"/>
    <col min="6690" max="6719" width="4.125" style="4" customWidth="1"/>
    <col min="6720" max="6720" width="0" style="4" hidden="1" customWidth="1"/>
    <col min="6721" max="6721" width="9.875" style="4" customWidth="1"/>
    <col min="6722" max="6722" width="14.625" style="4" customWidth="1"/>
    <col min="6723" max="6724" width="9.875" style="4" customWidth="1"/>
    <col min="6725" max="6726" width="7.625" style="4" customWidth="1"/>
    <col min="6727" max="6727" width="9" style="4" customWidth="1"/>
    <col min="6728" max="6734" width="0" style="4" hidden="1" customWidth="1"/>
    <col min="6735" max="6940" width="9" style="4"/>
    <col min="6941" max="6942" width="7.875" style="4" customWidth="1"/>
    <col min="6943" max="6944" width="4.75" style="4" customWidth="1"/>
    <col min="6945" max="6945" width="17.125" style="4" customWidth="1"/>
    <col min="6946" max="6975" width="4.125" style="4" customWidth="1"/>
    <col min="6976" max="6976" width="0" style="4" hidden="1" customWidth="1"/>
    <col min="6977" max="6977" width="9.875" style="4" customWidth="1"/>
    <col min="6978" max="6978" width="14.625" style="4" customWidth="1"/>
    <col min="6979" max="6980" width="9.875" style="4" customWidth="1"/>
    <col min="6981" max="6982" width="7.625" style="4" customWidth="1"/>
    <col min="6983" max="6983" width="9" style="4" customWidth="1"/>
    <col min="6984" max="6990" width="0" style="4" hidden="1" customWidth="1"/>
    <col min="6991" max="7196" width="9" style="4"/>
    <col min="7197" max="7198" width="7.875" style="4" customWidth="1"/>
    <col min="7199" max="7200" width="4.75" style="4" customWidth="1"/>
    <col min="7201" max="7201" width="17.125" style="4" customWidth="1"/>
    <col min="7202" max="7231" width="4.125" style="4" customWidth="1"/>
    <col min="7232" max="7232" width="0" style="4" hidden="1" customWidth="1"/>
    <col min="7233" max="7233" width="9.875" style="4" customWidth="1"/>
    <col min="7234" max="7234" width="14.625" style="4" customWidth="1"/>
    <col min="7235" max="7236" width="9.875" style="4" customWidth="1"/>
    <col min="7237" max="7238" width="7.625" style="4" customWidth="1"/>
    <col min="7239" max="7239" width="9" style="4" customWidth="1"/>
    <col min="7240" max="7246" width="0" style="4" hidden="1" customWidth="1"/>
    <col min="7247" max="7452" width="9" style="4"/>
    <col min="7453" max="7454" width="7.875" style="4" customWidth="1"/>
    <col min="7455" max="7456" width="4.75" style="4" customWidth="1"/>
    <col min="7457" max="7457" width="17.125" style="4" customWidth="1"/>
    <col min="7458" max="7487" width="4.125" style="4" customWidth="1"/>
    <col min="7488" max="7488" width="0" style="4" hidden="1" customWidth="1"/>
    <col min="7489" max="7489" width="9.875" style="4" customWidth="1"/>
    <col min="7490" max="7490" width="14.625" style="4" customWidth="1"/>
    <col min="7491" max="7492" width="9.875" style="4" customWidth="1"/>
    <col min="7493" max="7494" width="7.625" style="4" customWidth="1"/>
    <col min="7495" max="7495" width="9" style="4" customWidth="1"/>
    <col min="7496" max="7502" width="0" style="4" hidden="1" customWidth="1"/>
    <col min="7503" max="7708" width="9" style="4"/>
    <col min="7709" max="7710" width="7.875" style="4" customWidth="1"/>
    <col min="7711" max="7712" width="4.75" style="4" customWidth="1"/>
    <col min="7713" max="7713" width="17.125" style="4" customWidth="1"/>
    <col min="7714" max="7743" width="4.125" style="4" customWidth="1"/>
    <col min="7744" max="7744" width="0" style="4" hidden="1" customWidth="1"/>
    <col min="7745" max="7745" width="9.875" style="4" customWidth="1"/>
    <col min="7746" max="7746" width="14.625" style="4" customWidth="1"/>
    <col min="7747" max="7748" width="9.875" style="4" customWidth="1"/>
    <col min="7749" max="7750" width="7.625" style="4" customWidth="1"/>
    <col min="7751" max="7751" width="9" style="4" customWidth="1"/>
    <col min="7752" max="7758" width="0" style="4" hidden="1" customWidth="1"/>
    <col min="7759" max="7964" width="9" style="4"/>
    <col min="7965" max="7966" width="7.875" style="4" customWidth="1"/>
    <col min="7967" max="7968" width="4.75" style="4" customWidth="1"/>
    <col min="7969" max="7969" width="17.125" style="4" customWidth="1"/>
    <col min="7970" max="7999" width="4.125" style="4" customWidth="1"/>
    <col min="8000" max="8000" width="0" style="4" hidden="1" customWidth="1"/>
    <col min="8001" max="8001" width="9.875" style="4" customWidth="1"/>
    <col min="8002" max="8002" width="14.625" style="4" customWidth="1"/>
    <col min="8003" max="8004" width="9.875" style="4" customWidth="1"/>
    <col min="8005" max="8006" width="7.625" style="4" customWidth="1"/>
    <col min="8007" max="8007" width="9" style="4" customWidth="1"/>
    <col min="8008" max="8014" width="0" style="4" hidden="1" customWidth="1"/>
    <col min="8015" max="8220" width="9" style="4"/>
    <col min="8221" max="8222" width="7.875" style="4" customWidth="1"/>
    <col min="8223" max="8224" width="4.75" style="4" customWidth="1"/>
    <col min="8225" max="8225" width="17.125" style="4" customWidth="1"/>
    <col min="8226" max="8255" width="4.125" style="4" customWidth="1"/>
    <col min="8256" max="8256" width="0" style="4" hidden="1" customWidth="1"/>
    <col min="8257" max="8257" width="9.875" style="4" customWidth="1"/>
    <col min="8258" max="8258" width="14.625" style="4" customWidth="1"/>
    <col min="8259" max="8260" width="9.875" style="4" customWidth="1"/>
    <col min="8261" max="8262" width="7.625" style="4" customWidth="1"/>
    <col min="8263" max="8263" width="9" style="4" customWidth="1"/>
    <col min="8264" max="8270" width="0" style="4" hidden="1" customWidth="1"/>
    <col min="8271" max="8476" width="9" style="4"/>
    <col min="8477" max="8478" width="7.875" style="4" customWidth="1"/>
    <col min="8479" max="8480" width="4.75" style="4" customWidth="1"/>
    <col min="8481" max="8481" width="17.125" style="4" customWidth="1"/>
    <col min="8482" max="8511" width="4.125" style="4" customWidth="1"/>
    <col min="8512" max="8512" width="0" style="4" hidden="1" customWidth="1"/>
    <col min="8513" max="8513" width="9.875" style="4" customWidth="1"/>
    <col min="8514" max="8514" width="14.625" style="4" customWidth="1"/>
    <col min="8515" max="8516" width="9.875" style="4" customWidth="1"/>
    <col min="8517" max="8518" width="7.625" style="4" customWidth="1"/>
    <col min="8519" max="8519" width="9" style="4" customWidth="1"/>
    <col min="8520" max="8526" width="0" style="4" hidden="1" customWidth="1"/>
    <col min="8527" max="8732" width="9" style="4"/>
    <col min="8733" max="8734" width="7.875" style="4" customWidth="1"/>
    <col min="8735" max="8736" width="4.75" style="4" customWidth="1"/>
    <col min="8737" max="8737" width="17.125" style="4" customWidth="1"/>
    <col min="8738" max="8767" width="4.125" style="4" customWidth="1"/>
    <col min="8768" max="8768" width="0" style="4" hidden="1" customWidth="1"/>
    <col min="8769" max="8769" width="9.875" style="4" customWidth="1"/>
    <col min="8770" max="8770" width="14.625" style="4" customWidth="1"/>
    <col min="8771" max="8772" width="9.875" style="4" customWidth="1"/>
    <col min="8773" max="8774" width="7.625" style="4" customWidth="1"/>
    <col min="8775" max="8775" width="9" style="4" customWidth="1"/>
    <col min="8776" max="8782" width="0" style="4" hidden="1" customWidth="1"/>
    <col min="8783" max="8988" width="9" style="4"/>
    <col min="8989" max="8990" width="7.875" style="4" customWidth="1"/>
    <col min="8991" max="8992" width="4.75" style="4" customWidth="1"/>
    <col min="8993" max="8993" width="17.125" style="4" customWidth="1"/>
    <col min="8994" max="9023" width="4.125" style="4" customWidth="1"/>
    <col min="9024" max="9024" width="0" style="4" hidden="1" customWidth="1"/>
    <col min="9025" max="9025" width="9.875" style="4" customWidth="1"/>
    <col min="9026" max="9026" width="14.625" style="4" customWidth="1"/>
    <col min="9027" max="9028" width="9.875" style="4" customWidth="1"/>
    <col min="9029" max="9030" width="7.625" style="4" customWidth="1"/>
    <col min="9031" max="9031" width="9" style="4" customWidth="1"/>
    <col min="9032" max="9038" width="0" style="4" hidden="1" customWidth="1"/>
    <col min="9039" max="9244" width="9" style="4"/>
    <col min="9245" max="9246" width="7.875" style="4" customWidth="1"/>
    <col min="9247" max="9248" width="4.75" style="4" customWidth="1"/>
    <col min="9249" max="9249" width="17.125" style="4" customWidth="1"/>
    <col min="9250" max="9279" width="4.125" style="4" customWidth="1"/>
    <col min="9280" max="9280" width="0" style="4" hidden="1" customWidth="1"/>
    <col min="9281" max="9281" width="9.875" style="4" customWidth="1"/>
    <col min="9282" max="9282" width="14.625" style="4" customWidth="1"/>
    <col min="9283" max="9284" width="9.875" style="4" customWidth="1"/>
    <col min="9285" max="9286" width="7.625" style="4" customWidth="1"/>
    <col min="9287" max="9287" width="9" style="4" customWidth="1"/>
    <col min="9288" max="9294" width="0" style="4" hidden="1" customWidth="1"/>
    <col min="9295" max="9500" width="9" style="4"/>
    <col min="9501" max="9502" width="7.875" style="4" customWidth="1"/>
    <col min="9503" max="9504" width="4.75" style="4" customWidth="1"/>
    <col min="9505" max="9505" width="17.125" style="4" customWidth="1"/>
    <col min="9506" max="9535" width="4.125" style="4" customWidth="1"/>
    <col min="9536" max="9536" width="0" style="4" hidden="1" customWidth="1"/>
    <col min="9537" max="9537" width="9.875" style="4" customWidth="1"/>
    <col min="9538" max="9538" width="14.625" style="4" customWidth="1"/>
    <col min="9539" max="9540" width="9.875" style="4" customWidth="1"/>
    <col min="9541" max="9542" width="7.625" style="4" customWidth="1"/>
    <col min="9543" max="9543" width="9" style="4" customWidth="1"/>
    <col min="9544" max="9550" width="0" style="4" hidden="1" customWidth="1"/>
    <col min="9551" max="9756" width="9" style="4"/>
    <col min="9757" max="9758" width="7.875" style="4" customWidth="1"/>
    <col min="9759" max="9760" width="4.75" style="4" customWidth="1"/>
    <col min="9761" max="9761" width="17.125" style="4" customWidth="1"/>
    <col min="9762" max="9791" width="4.125" style="4" customWidth="1"/>
    <col min="9792" max="9792" width="0" style="4" hidden="1" customWidth="1"/>
    <col min="9793" max="9793" width="9.875" style="4" customWidth="1"/>
    <col min="9794" max="9794" width="14.625" style="4" customWidth="1"/>
    <col min="9795" max="9796" width="9.875" style="4" customWidth="1"/>
    <col min="9797" max="9798" width="7.625" style="4" customWidth="1"/>
    <col min="9799" max="9799" width="9" style="4" customWidth="1"/>
    <col min="9800" max="9806" width="0" style="4" hidden="1" customWidth="1"/>
    <col min="9807" max="10012" width="9" style="4"/>
    <col min="10013" max="10014" width="7.875" style="4" customWidth="1"/>
    <col min="10015" max="10016" width="4.75" style="4" customWidth="1"/>
    <col min="10017" max="10017" width="17.125" style="4" customWidth="1"/>
    <col min="10018" max="10047" width="4.125" style="4" customWidth="1"/>
    <col min="10048" max="10048" width="0" style="4" hidden="1" customWidth="1"/>
    <col min="10049" max="10049" width="9.875" style="4" customWidth="1"/>
    <col min="10050" max="10050" width="14.625" style="4" customWidth="1"/>
    <col min="10051" max="10052" width="9.875" style="4" customWidth="1"/>
    <col min="10053" max="10054" width="7.625" style="4" customWidth="1"/>
    <col min="10055" max="10055" width="9" style="4" customWidth="1"/>
    <col min="10056" max="10062" width="0" style="4" hidden="1" customWidth="1"/>
    <col min="10063" max="10268" width="9" style="4"/>
    <col min="10269" max="10270" width="7.875" style="4" customWidth="1"/>
    <col min="10271" max="10272" width="4.75" style="4" customWidth="1"/>
    <col min="10273" max="10273" width="17.125" style="4" customWidth="1"/>
    <col min="10274" max="10303" width="4.125" style="4" customWidth="1"/>
    <col min="10304" max="10304" width="0" style="4" hidden="1" customWidth="1"/>
    <col min="10305" max="10305" width="9.875" style="4" customWidth="1"/>
    <col min="10306" max="10306" width="14.625" style="4" customWidth="1"/>
    <col min="10307" max="10308" width="9.875" style="4" customWidth="1"/>
    <col min="10309" max="10310" width="7.625" style="4" customWidth="1"/>
    <col min="10311" max="10311" width="9" style="4" customWidth="1"/>
    <col min="10312" max="10318" width="0" style="4" hidden="1" customWidth="1"/>
    <col min="10319" max="10524" width="9" style="4"/>
    <col min="10525" max="10526" width="7.875" style="4" customWidth="1"/>
    <col min="10527" max="10528" width="4.75" style="4" customWidth="1"/>
    <col min="10529" max="10529" width="17.125" style="4" customWidth="1"/>
    <col min="10530" max="10559" width="4.125" style="4" customWidth="1"/>
    <col min="10560" max="10560" width="0" style="4" hidden="1" customWidth="1"/>
    <col min="10561" max="10561" width="9.875" style="4" customWidth="1"/>
    <col min="10562" max="10562" width="14.625" style="4" customWidth="1"/>
    <col min="10563" max="10564" width="9.875" style="4" customWidth="1"/>
    <col min="10565" max="10566" width="7.625" style="4" customWidth="1"/>
    <col min="10567" max="10567" width="9" style="4" customWidth="1"/>
    <col min="10568" max="10574" width="0" style="4" hidden="1" customWidth="1"/>
    <col min="10575" max="10780" width="9" style="4"/>
    <col min="10781" max="10782" width="7.875" style="4" customWidth="1"/>
    <col min="10783" max="10784" width="4.75" style="4" customWidth="1"/>
    <col min="10785" max="10785" width="17.125" style="4" customWidth="1"/>
    <col min="10786" max="10815" width="4.125" style="4" customWidth="1"/>
    <col min="10816" max="10816" width="0" style="4" hidden="1" customWidth="1"/>
    <col min="10817" max="10817" width="9.875" style="4" customWidth="1"/>
    <col min="10818" max="10818" width="14.625" style="4" customWidth="1"/>
    <col min="10819" max="10820" width="9.875" style="4" customWidth="1"/>
    <col min="10821" max="10822" width="7.625" style="4" customWidth="1"/>
    <col min="10823" max="10823" width="9" style="4" customWidth="1"/>
    <col min="10824" max="10830" width="0" style="4" hidden="1" customWidth="1"/>
    <col min="10831" max="11036" width="9" style="4"/>
    <col min="11037" max="11038" width="7.875" style="4" customWidth="1"/>
    <col min="11039" max="11040" width="4.75" style="4" customWidth="1"/>
    <col min="11041" max="11041" width="17.125" style="4" customWidth="1"/>
    <col min="11042" max="11071" width="4.125" style="4" customWidth="1"/>
    <col min="11072" max="11072" width="0" style="4" hidden="1" customWidth="1"/>
    <col min="11073" max="11073" width="9.875" style="4" customWidth="1"/>
    <col min="11074" max="11074" width="14.625" style="4" customWidth="1"/>
    <col min="11075" max="11076" width="9.875" style="4" customWidth="1"/>
    <col min="11077" max="11078" width="7.625" style="4" customWidth="1"/>
    <col min="11079" max="11079" width="9" style="4" customWidth="1"/>
    <col min="11080" max="11086" width="0" style="4" hidden="1" customWidth="1"/>
    <col min="11087" max="11292" width="9" style="4"/>
    <col min="11293" max="11294" width="7.875" style="4" customWidth="1"/>
    <col min="11295" max="11296" width="4.75" style="4" customWidth="1"/>
    <col min="11297" max="11297" width="17.125" style="4" customWidth="1"/>
    <col min="11298" max="11327" width="4.125" style="4" customWidth="1"/>
    <col min="11328" max="11328" width="0" style="4" hidden="1" customWidth="1"/>
    <col min="11329" max="11329" width="9.875" style="4" customWidth="1"/>
    <col min="11330" max="11330" width="14.625" style="4" customWidth="1"/>
    <col min="11331" max="11332" width="9.875" style="4" customWidth="1"/>
    <col min="11333" max="11334" width="7.625" style="4" customWidth="1"/>
    <col min="11335" max="11335" width="9" style="4" customWidth="1"/>
    <col min="11336" max="11342" width="0" style="4" hidden="1" customWidth="1"/>
    <col min="11343" max="11548" width="9" style="4"/>
    <col min="11549" max="11550" width="7.875" style="4" customWidth="1"/>
    <col min="11551" max="11552" width="4.75" style="4" customWidth="1"/>
    <col min="11553" max="11553" width="17.125" style="4" customWidth="1"/>
    <col min="11554" max="11583" width="4.125" style="4" customWidth="1"/>
    <col min="11584" max="11584" width="0" style="4" hidden="1" customWidth="1"/>
    <col min="11585" max="11585" width="9.875" style="4" customWidth="1"/>
    <col min="11586" max="11586" width="14.625" style="4" customWidth="1"/>
    <col min="11587" max="11588" width="9.875" style="4" customWidth="1"/>
    <col min="11589" max="11590" width="7.625" style="4" customWidth="1"/>
    <col min="11591" max="11591" width="9" style="4" customWidth="1"/>
    <col min="11592" max="11598" width="0" style="4" hidden="1" customWidth="1"/>
    <col min="11599" max="11804" width="9" style="4"/>
    <col min="11805" max="11806" width="7.875" style="4" customWidth="1"/>
    <col min="11807" max="11808" width="4.75" style="4" customWidth="1"/>
    <col min="11809" max="11809" width="17.125" style="4" customWidth="1"/>
    <col min="11810" max="11839" width="4.125" style="4" customWidth="1"/>
    <col min="11840" max="11840" width="0" style="4" hidden="1" customWidth="1"/>
    <col min="11841" max="11841" width="9.875" style="4" customWidth="1"/>
    <col min="11842" max="11842" width="14.625" style="4" customWidth="1"/>
    <col min="11843" max="11844" width="9.875" style="4" customWidth="1"/>
    <col min="11845" max="11846" width="7.625" style="4" customWidth="1"/>
    <col min="11847" max="11847" width="9" style="4" customWidth="1"/>
    <col min="11848" max="11854" width="0" style="4" hidden="1" customWidth="1"/>
    <col min="11855" max="12060" width="9" style="4"/>
    <col min="12061" max="12062" width="7.875" style="4" customWidth="1"/>
    <col min="12063" max="12064" width="4.75" style="4" customWidth="1"/>
    <col min="12065" max="12065" width="17.125" style="4" customWidth="1"/>
    <col min="12066" max="12095" width="4.125" style="4" customWidth="1"/>
    <col min="12096" max="12096" width="0" style="4" hidden="1" customWidth="1"/>
    <col min="12097" max="12097" width="9.875" style="4" customWidth="1"/>
    <col min="12098" max="12098" width="14.625" style="4" customWidth="1"/>
    <col min="12099" max="12100" width="9.875" style="4" customWidth="1"/>
    <col min="12101" max="12102" width="7.625" style="4" customWidth="1"/>
    <col min="12103" max="12103" width="9" style="4" customWidth="1"/>
    <col min="12104" max="12110" width="0" style="4" hidden="1" customWidth="1"/>
    <col min="12111" max="12316" width="9" style="4"/>
    <col min="12317" max="12318" width="7.875" style="4" customWidth="1"/>
    <col min="12319" max="12320" width="4.75" style="4" customWidth="1"/>
    <col min="12321" max="12321" width="17.125" style="4" customWidth="1"/>
    <col min="12322" max="12351" width="4.125" style="4" customWidth="1"/>
    <col min="12352" max="12352" width="0" style="4" hidden="1" customWidth="1"/>
    <col min="12353" max="12353" width="9.875" style="4" customWidth="1"/>
    <col min="12354" max="12354" width="14.625" style="4" customWidth="1"/>
    <col min="12355" max="12356" width="9.875" style="4" customWidth="1"/>
    <col min="12357" max="12358" width="7.625" style="4" customWidth="1"/>
    <col min="12359" max="12359" width="9" style="4" customWidth="1"/>
    <col min="12360" max="12366" width="0" style="4" hidden="1" customWidth="1"/>
    <col min="12367" max="12572" width="9" style="4"/>
    <col min="12573" max="12574" width="7.875" style="4" customWidth="1"/>
    <col min="12575" max="12576" width="4.75" style="4" customWidth="1"/>
    <col min="12577" max="12577" width="17.125" style="4" customWidth="1"/>
    <col min="12578" max="12607" width="4.125" style="4" customWidth="1"/>
    <col min="12608" max="12608" width="0" style="4" hidden="1" customWidth="1"/>
    <col min="12609" max="12609" width="9.875" style="4" customWidth="1"/>
    <col min="12610" max="12610" width="14.625" style="4" customWidth="1"/>
    <col min="12611" max="12612" width="9.875" style="4" customWidth="1"/>
    <col min="12613" max="12614" width="7.625" style="4" customWidth="1"/>
    <col min="12615" max="12615" width="9" style="4" customWidth="1"/>
    <col min="12616" max="12622" width="0" style="4" hidden="1" customWidth="1"/>
    <col min="12623" max="12828" width="9" style="4"/>
    <col min="12829" max="12830" width="7.875" style="4" customWidth="1"/>
    <col min="12831" max="12832" width="4.75" style="4" customWidth="1"/>
    <col min="12833" max="12833" width="17.125" style="4" customWidth="1"/>
    <col min="12834" max="12863" width="4.125" style="4" customWidth="1"/>
    <col min="12864" max="12864" width="0" style="4" hidden="1" customWidth="1"/>
    <col min="12865" max="12865" width="9.875" style="4" customWidth="1"/>
    <col min="12866" max="12866" width="14.625" style="4" customWidth="1"/>
    <col min="12867" max="12868" width="9.875" style="4" customWidth="1"/>
    <col min="12869" max="12870" width="7.625" style="4" customWidth="1"/>
    <col min="12871" max="12871" width="9" style="4" customWidth="1"/>
    <col min="12872" max="12878" width="0" style="4" hidden="1" customWidth="1"/>
    <col min="12879" max="13084" width="9" style="4"/>
    <col min="13085" max="13086" width="7.875" style="4" customWidth="1"/>
    <col min="13087" max="13088" width="4.75" style="4" customWidth="1"/>
    <col min="13089" max="13089" width="17.125" style="4" customWidth="1"/>
    <col min="13090" max="13119" width="4.125" style="4" customWidth="1"/>
    <col min="13120" max="13120" width="0" style="4" hidden="1" customWidth="1"/>
    <col min="13121" max="13121" width="9.875" style="4" customWidth="1"/>
    <col min="13122" max="13122" width="14.625" style="4" customWidth="1"/>
    <col min="13123" max="13124" width="9.875" style="4" customWidth="1"/>
    <col min="13125" max="13126" width="7.625" style="4" customWidth="1"/>
    <col min="13127" max="13127" width="9" style="4" customWidth="1"/>
    <col min="13128" max="13134" width="0" style="4" hidden="1" customWidth="1"/>
    <col min="13135" max="13340" width="9" style="4"/>
    <col min="13341" max="13342" width="7.875" style="4" customWidth="1"/>
    <col min="13343" max="13344" width="4.75" style="4" customWidth="1"/>
    <col min="13345" max="13345" width="17.125" style="4" customWidth="1"/>
    <col min="13346" max="13375" width="4.125" style="4" customWidth="1"/>
    <col min="13376" max="13376" width="0" style="4" hidden="1" customWidth="1"/>
    <col min="13377" max="13377" width="9.875" style="4" customWidth="1"/>
    <col min="13378" max="13378" width="14.625" style="4" customWidth="1"/>
    <col min="13379" max="13380" width="9.875" style="4" customWidth="1"/>
    <col min="13381" max="13382" width="7.625" style="4" customWidth="1"/>
    <col min="13383" max="13383" width="9" style="4" customWidth="1"/>
    <col min="13384" max="13390" width="0" style="4" hidden="1" customWidth="1"/>
    <col min="13391" max="13596" width="9" style="4"/>
    <col min="13597" max="13598" width="7.875" style="4" customWidth="1"/>
    <col min="13599" max="13600" width="4.75" style="4" customWidth="1"/>
    <col min="13601" max="13601" width="17.125" style="4" customWidth="1"/>
    <col min="13602" max="13631" width="4.125" style="4" customWidth="1"/>
    <col min="13632" max="13632" width="0" style="4" hidden="1" customWidth="1"/>
    <col min="13633" max="13633" width="9.875" style="4" customWidth="1"/>
    <col min="13634" max="13634" width="14.625" style="4" customWidth="1"/>
    <col min="13635" max="13636" width="9.875" style="4" customWidth="1"/>
    <col min="13637" max="13638" width="7.625" style="4" customWidth="1"/>
    <col min="13639" max="13639" width="9" style="4" customWidth="1"/>
    <col min="13640" max="13646" width="0" style="4" hidden="1" customWidth="1"/>
    <col min="13647" max="13852" width="9" style="4"/>
    <col min="13853" max="13854" width="7.875" style="4" customWidth="1"/>
    <col min="13855" max="13856" width="4.75" style="4" customWidth="1"/>
    <col min="13857" max="13857" width="17.125" style="4" customWidth="1"/>
    <col min="13858" max="13887" width="4.125" style="4" customWidth="1"/>
    <col min="13888" max="13888" width="0" style="4" hidden="1" customWidth="1"/>
    <col min="13889" max="13889" width="9.875" style="4" customWidth="1"/>
    <col min="13890" max="13890" width="14.625" style="4" customWidth="1"/>
    <col min="13891" max="13892" width="9.875" style="4" customWidth="1"/>
    <col min="13893" max="13894" width="7.625" style="4" customWidth="1"/>
    <col min="13895" max="13895" width="9" style="4" customWidth="1"/>
    <col min="13896" max="13902" width="0" style="4" hidden="1" customWidth="1"/>
    <col min="13903" max="14108" width="9" style="4"/>
    <col min="14109" max="14110" width="7.875" style="4" customWidth="1"/>
    <col min="14111" max="14112" width="4.75" style="4" customWidth="1"/>
    <col min="14113" max="14113" width="17.125" style="4" customWidth="1"/>
    <col min="14114" max="14143" width="4.125" style="4" customWidth="1"/>
    <col min="14144" max="14144" width="0" style="4" hidden="1" customWidth="1"/>
    <col min="14145" max="14145" width="9.875" style="4" customWidth="1"/>
    <col min="14146" max="14146" width="14.625" style="4" customWidth="1"/>
    <col min="14147" max="14148" width="9.875" style="4" customWidth="1"/>
    <col min="14149" max="14150" width="7.625" style="4" customWidth="1"/>
    <col min="14151" max="14151" width="9" style="4" customWidth="1"/>
    <col min="14152" max="14158" width="0" style="4" hidden="1" customWidth="1"/>
    <col min="14159" max="14364" width="9" style="4"/>
    <col min="14365" max="14366" width="7.875" style="4" customWidth="1"/>
    <col min="14367" max="14368" width="4.75" style="4" customWidth="1"/>
    <col min="14369" max="14369" width="17.125" style="4" customWidth="1"/>
    <col min="14370" max="14399" width="4.125" style="4" customWidth="1"/>
    <col min="14400" max="14400" width="0" style="4" hidden="1" customWidth="1"/>
    <col min="14401" max="14401" width="9.875" style="4" customWidth="1"/>
    <col min="14402" max="14402" width="14.625" style="4" customWidth="1"/>
    <col min="14403" max="14404" width="9.875" style="4" customWidth="1"/>
    <col min="14405" max="14406" width="7.625" style="4" customWidth="1"/>
    <col min="14407" max="14407" width="9" style="4" customWidth="1"/>
    <col min="14408" max="14414" width="0" style="4" hidden="1" customWidth="1"/>
    <col min="14415" max="14620" width="9" style="4"/>
    <col min="14621" max="14622" width="7.875" style="4" customWidth="1"/>
    <col min="14623" max="14624" width="4.75" style="4" customWidth="1"/>
    <col min="14625" max="14625" width="17.125" style="4" customWidth="1"/>
    <col min="14626" max="14655" width="4.125" style="4" customWidth="1"/>
    <col min="14656" max="14656" width="0" style="4" hidden="1" customWidth="1"/>
    <col min="14657" max="14657" width="9.875" style="4" customWidth="1"/>
    <col min="14658" max="14658" width="14.625" style="4" customWidth="1"/>
    <col min="14659" max="14660" width="9.875" style="4" customWidth="1"/>
    <col min="14661" max="14662" width="7.625" style="4" customWidth="1"/>
    <col min="14663" max="14663" width="9" style="4" customWidth="1"/>
    <col min="14664" max="14670" width="0" style="4" hidden="1" customWidth="1"/>
    <col min="14671" max="14876" width="9" style="4"/>
    <col min="14877" max="14878" width="7.875" style="4" customWidth="1"/>
    <col min="14879" max="14880" width="4.75" style="4" customWidth="1"/>
    <col min="14881" max="14881" width="17.125" style="4" customWidth="1"/>
    <col min="14882" max="14911" width="4.125" style="4" customWidth="1"/>
    <col min="14912" max="14912" width="0" style="4" hidden="1" customWidth="1"/>
    <col min="14913" max="14913" width="9.875" style="4" customWidth="1"/>
    <col min="14914" max="14914" width="14.625" style="4" customWidth="1"/>
    <col min="14915" max="14916" width="9.875" style="4" customWidth="1"/>
    <col min="14917" max="14918" width="7.625" style="4" customWidth="1"/>
    <col min="14919" max="14919" width="9" style="4" customWidth="1"/>
    <col min="14920" max="14926" width="0" style="4" hidden="1" customWidth="1"/>
    <col min="14927" max="15132" width="9" style="4"/>
    <col min="15133" max="15134" width="7.875" style="4" customWidth="1"/>
    <col min="15135" max="15136" width="4.75" style="4" customWidth="1"/>
    <col min="15137" max="15137" width="17.125" style="4" customWidth="1"/>
    <col min="15138" max="15167" width="4.125" style="4" customWidth="1"/>
    <col min="15168" max="15168" width="0" style="4" hidden="1" customWidth="1"/>
    <col min="15169" max="15169" width="9.875" style="4" customWidth="1"/>
    <col min="15170" max="15170" width="14.625" style="4" customWidth="1"/>
    <col min="15171" max="15172" width="9.875" style="4" customWidth="1"/>
    <col min="15173" max="15174" width="7.625" style="4" customWidth="1"/>
    <col min="15175" max="15175" width="9" style="4" customWidth="1"/>
    <col min="15176" max="15182" width="0" style="4" hidden="1" customWidth="1"/>
    <col min="15183" max="15388" width="9" style="4"/>
    <col min="15389" max="15390" width="7.875" style="4" customWidth="1"/>
    <col min="15391" max="15392" width="4.75" style="4" customWidth="1"/>
    <col min="15393" max="15393" width="17.125" style="4" customWidth="1"/>
    <col min="15394" max="15423" width="4.125" style="4" customWidth="1"/>
    <col min="15424" max="15424" width="0" style="4" hidden="1" customWidth="1"/>
    <col min="15425" max="15425" width="9.875" style="4" customWidth="1"/>
    <col min="15426" max="15426" width="14.625" style="4" customWidth="1"/>
    <col min="15427" max="15428" width="9.875" style="4" customWidth="1"/>
    <col min="15429" max="15430" width="7.625" style="4" customWidth="1"/>
    <col min="15431" max="15431" width="9" style="4" customWidth="1"/>
    <col min="15432" max="15438" width="0" style="4" hidden="1" customWidth="1"/>
    <col min="15439" max="15644" width="9" style="4"/>
    <col min="15645" max="15646" width="7.875" style="4" customWidth="1"/>
    <col min="15647" max="15648" width="4.75" style="4" customWidth="1"/>
    <col min="15649" max="15649" width="17.125" style="4" customWidth="1"/>
    <col min="15650" max="15679" width="4.125" style="4" customWidth="1"/>
    <col min="15680" max="15680" width="0" style="4" hidden="1" customWidth="1"/>
    <col min="15681" max="15681" width="9.875" style="4" customWidth="1"/>
    <col min="15682" max="15682" width="14.625" style="4" customWidth="1"/>
    <col min="15683" max="15684" width="9.875" style="4" customWidth="1"/>
    <col min="15685" max="15686" width="7.625" style="4" customWidth="1"/>
    <col min="15687" max="15687" width="9" style="4" customWidth="1"/>
    <col min="15688" max="15694" width="0" style="4" hidden="1" customWidth="1"/>
    <col min="15695" max="15900" width="9" style="4"/>
    <col min="15901" max="15902" width="7.875" style="4" customWidth="1"/>
    <col min="15903" max="15904" width="4.75" style="4" customWidth="1"/>
    <col min="15905" max="15905" width="17.125" style="4" customWidth="1"/>
    <col min="15906" max="15935" width="4.125" style="4" customWidth="1"/>
    <col min="15936" max="15936" width="0" style="4" hidden="1" customWidth="1"/>
    <col min="15937" max="15937" width="9.875" style="4" customWidth="1"/>
    <col min="15938" max="15938" width="14.625" style="4" customWidth="1"/>
    <col min="15939" max="15940" width="9.875" style="4" customWidth="1"/>
    <col min="15941" max="15942" width="7.625" style="4" customWidth="1"/>
    <col min="15943" max="15943" width="9" style="4" customWidth="1"/>
    <col min="15944" max="15950" width="0" style="4" hidden="1" customWidth="1"/>
    <col min="15951" max="16156" width="9" style="4"/>
    <col min="16157" max="16158" width="7.875" style="4" customWidth="1"/>
    <col min="16159" max="16160" width="4.75" style="4" customWidth="1"/>
    <col min="16161" max="16161" width="17.125" style="4" customWidth="1"/>
    <col min="16162" max="16191" width="4.125" style="4" customWidth="1"/>
    <col min="16192" max="16192" width="0" style="4" hidden="1" customWidth="1"/>
    <col min="16193" max="16193" width="9.875" style="4" customWidth="1"/>
    <col min="16194" max="16194" width="14.625" style="4" customWidth="1"/>
    <col min="16195" max="16196" width="9.875" style="4" customWidth="1"/>
    <col min="16197" max="16198" width="7.625" style="4" customWidth="1"/>
    <col min="16199" max="16199" width="9" style="4" customWidth="1"/>
    <col min="16200" max="16206" width="0" style="4" hidden="1" customWidth="1"/>
    <col min="16207" max="16384" width="9" style="4"/>
  </cols>
  <sheetData>
    <row r="1" spans="1:84" ht="24" customHeight="1">
      <c r="A1" s="516" t="s">
        <v>0</v>
      </c>
      <c r="B1" s="517"/>
      <c r="C1" s="517"/>
      <c r="D1" s="517"/>
      <c r="E1" s="518"/>
      <c r="F1" s="1"/>
      <c r="G1" s="2"/>
      <c r="H1" s="2"/>
      <c r="I1" s="2"/>
      <c r="J1" s="3"/>
      <c r="L1" s="5"/>
      <c r="AJ1" s="6"/>
      <c r="AK1" s="6"/>
      <c r="AN1" s="613" t="s">
        <v>1</v>
      </c>
      <c r="AO1" s="613"/>
      <c r="AQ1" s="59"/>
      <c r="AU1" s="235" t="s">
        <v>117</v>
      </c>
    </row>
    <row r="2" spans="1:84" ht="24" customHeight="1">
      <c r="A2" s="7"/>
      <c r="B2" s="7"/>
      <c r="C2" s="7"/>
      <c r="D2" s="7"/>
      <c r="E2" s="7"/>
      <c r="G2" s="8"/>
      <c r="I2" s="9"/>
      <c r="J2" s="9"/>
      <c r="K2" s="9"/>
      <c r="L2" s="9"/>
      <c r="M2" s="9"/>
      <c r="N2" s="9"/>
      <c r="O2" s="9"/>
      <c r="P2" s="9"/>
      <c r="Q2" s="9"/>
      <c r="R2" s="9"/>
      <c r="W2" s="10"/>
      <c r="X2" s="10"/>
      <c r="AJ2" s="11"/>
      <c r="AK2" s="11"/>
      <c r="AN2" s="614"/>
      <c r="AO2" s="614"/>
      <c r="AQ2" s="60"/>
    </row>
    <row r="3" spans="1:84" ht="24" customHeight="1">
      <c r="A3" s="519">
        <v>45412</v>
      </c>
      <c r="B3" s="519"/>
      <c r="C3" s="519"/>
      <c r="D3" s="519"/>
      <c r="E3" s="519"/>
      <c r="F3" s="519"/>
      <c r="G3" s="519"/>
      <c r="H3" s="520" t="s">
        <v>190</v>
      </c>
      <c r="I3" s="520"/>
      <c r="J3" s="520"/>
      <c r="K3" s="520"/>
      <c r="L3" s="520"/>
      <c r="M3" s="520"/>
      <c r="N3" s="520"/>
      <c r="O3" s="520"/>
      <c r="P3" s="520"/>
      <c r="Q3" s="520"/>
      <c r="R3" s="520"/>
      <c r="S3" s="520"/>
      <c r="T3" s="520"/>
      <c r="U3" s="520"/>
      <c r="V3" s="520"/>
      <c r="W3" s="520"/>
      <c r="X3" s="520"/>
      <c r="Y3" s="520"/>
      <c r="Z3" s="520"/>
      <c r="AJ3" s="11"/>
      <c r="AK3" s="11"/>
      <c r="AN3" s="614"/>
      <c r="AO3" s="614"/>
      <c r="AQ3" s="60"/>
      <c r="AS3" s="490">
        <f>A3</f>
        <v>45412</v>
      </c>
      <c r="AT3" s="491"/>
      <c r="AU3" s="491"/>
      <c r="AV3" s="491"/>
      <c r="AW3" s="492" t="s">
        <v>191</v>
      </c>
      <c r="AX3" s="492"/>
      <c r="AY3" s="492"/>
      <c r="AZ3" s="492"/>
      <c r="BA3" s="492"/>
      <c r="BB3" s="492"/>
      <c r="BC3" s="240"/>
      <c r="BE3" s="241" t="s">
        <v>2</v>
      </c>
      <c r="BF3" s="507" t="str">
        <f>IF(AE5="","",AE5)</f>
        <v/>
      </c>
      <c r="BG3" s="508"/>
    </row>
    <row r="4" spans="1:84" ht="8.1" customHeight="1">
      <c r="A4" s="519"/>
      <c r="B4" s="519"/>
      <c r="C4" s="519"/>
      <c r="D4" s="519"/>
      <c r="E4" s="519"/>
      <c r="F4" s="519"/>
      <c r="G4" s="519"/>
      <c r="H4" s="520"/>
      <c r="I4" s="520"/>
      <c r="J4" s="520"/>
      <c r="K4" s="520"/>
      <c r="L4" s="520"/>
      <c r="M4" s="520"/>
      <c r="N4" s="520"/>
      <c r="O4" s="520"/>
      <c r="P4" s="520"/>
      <c r="Q4" s="520"/>
      <c r="R4" s="520"/>
      <c r="S4" s="520"/>
      <c r="T4" s="520"/>
      <c r="U4" s="520"/>
      <c r="V4" s="520"/>
      <c r="W4" s="520"/>
      <c r="X4" s="520"/>
      <c r="Y4" s="520"/>
      <c r="Z4" s="520"/>
      <c r="AJ4" s="11"/>
      <c r="AK4" s="11"/>
      <c r="AO4" s="60"/>
      <c r="AQ4" s="60"/>
      <c r="AS4" s="491"/>
      <c r="AT4" s="491"/>
      <c r="AU4" s="491"/>
      <c r="AV4" s="491"/>
      <c r="AW4" s="492"/>
      <c r="AX4" s="492"/>
      <c r="AY4" s="492"/>
      <c r="AZ4" s="492"/>
      <c r="BA4" s="492"/>
      <c r="BB4" s="492"/>
      <c r="BC4" s="240"/>
      <c r="BE4" s="85"/>
    </row>
    <row r="5" spans="1:84" ht="24" customHeight="1">
      <c r="A5" s="519"/>
      <c r="B5" s="519"/>
      <c r="C5" s="519"/>
      <c r="D5" s="519"/>
      <c r="E5" s="519"/>
      <c r="F5" s="519"/>
      <c r="G5" s="519"/>
      <c r="H5" s="520"/>
      <c r="I5" s="520"/>
      <c r="J5" s="520"/>
      <c r="K5" s="520"/>
      <c r="L5" s="520"/>
      <c r="M5" s="520"/>
      <c r="N5" s="520"/>
      <c r="O5" s="520"/>
      <c r="P5" s="520"/>
      <c r="Q5" s="520"/>
      <c r="R5" s="520"/>
      <c r="S5" s="520"/>
      <c r="T5" s="520"/>
      <c r="U5" s="520"/>
      <c r="V5" s="520"/>
      <c r="W5" s="520"/>
      <c r="X5" s="520"/>
      <c r="Y5" s="520"/>
      <c r="Z5" s="520"/>
      <c r="AB5" s="521" t="s">
        <v>2</v>
      </c>
      <c r="AC5" s="521"/>
      <c r="AD5" s="521"/>
      <c r="AE5" s="522"/>
      <c r="AF5" s="523"/>
      <c r="AG5" s="523"/>
      <c r="AH5" s="523"/>
      <c r="AI5" s="523"/>
      <c r="AJ5" s="524"/>
      <c r="AL5" s="12" t="s">
        <v>3</v>
      </c>
      <c r="AM5" s="612"/>
      <c r="AN5" s="612"/>
      <c r="AO5" s="612"/>
      <c r="AQ5" s="60"/>
      <c r="AS5" s="491"/>
      <c r="AT5" s="491"/>
      <c r="AU5" s="491"/>
      <c r="AV5" s="491"/>
      <c r="AW5" s="492"/>
      <c r="AX5" s="492"/>
      <c r="AY5" s="492"/>
      <c r="AZ5" s="492"/>
      <c r="BA5" s="492"/>
      <c r="BB5" s="492"/>
      <c r="BC5" s="240"/>
      <c r="BE5" s="241" t="s">
        <v>118</v>
      </c>
      <c r="BF5" s="507" t="str">
        <f>IF(AM5="","",AM5)</f>
        <v/>
      </c>
      <c r="BG5" s="508"/>
    </row>
    <row r="6" spans="1:84" ht="8.1" customHeight="1" thickBot="1">
      <c r="N6" s="8"/>
      <c r="O6" s="8"/>
      <c r="P6" s="8"/>
      <c r="Q6" s="8"/>
      <c r="R6" s="8"/>
      <c r="S6" s="8"/>
      <c r="T6" s="8"/>
      <c r="U6" s="8"/>
      <c r="V6" s="8"/>
      <c r="W6" s="8"/>
      <c r="X6" s="8"/>
      <c r="Y6" s="8"/>
      <c r="Z6" s="8"/>
      <c r="AA6" s="8"/>
      <c r="AB6" s="8"/>
      <c r="AC6" s="8"/>
      <c r="AJ6" s="8"/>
      <c r="AK6" s="8"/>
      <c r="AN6" s="8"/>
      <c r="AQ6" s="60"/>
    </row>
    <row r="7" spans="1:84" ht="15.75" customHeight="1">
      <c r="A7" s="525" t="s">
        <v>4</v>
      </c>
      <c r="B7" s="526"/>
      <c r="C7" s="503" t="s">
        <v>5</v>
      </c>
      <c r="D7" s="503" t="s">
        <v>6</v>
      </c>
      <c r="E7" s="530" t="s">
        <v>111</v>
      </c>
      <c r="F7" s="530" t="s">
        <v>7</v>
      </c>
      <c r="G7" s="514">
        <f>G36</f>
        <v>45383</v>
      </c>
      <c r="H7" s="514">
        <f t="shared" ref="H7:AJ7" si="0">H36</f>
        <v>45384</v>
      </c>
      <c r="I7" s="514">
        <f t="shared" si="0"/>
        <v>45385</v>
      </c>
      <c r="J7" s="514">
        <f t="shared" si="0"/>
        <v>45386</v>
      </c>
      <c r="K7" s="514">
        <f t="shared" si="0"/>
        <v>45387</v>
      </c>
      <c r="L7" s="514">
        <f t="shared" si="0"/>
        <v>45388</v>
      </c>
      <c r="M7" s="514">
        <f t="shared" si="0"/>
        <v>45389</v>
      </c>
      <c r="N7" s="514">
        <f t="shared" si="0"/>
        <v>45390</v>
      </c>
      <c r="O7" s="514">
        <f t="shared" si="0"/>
        <v>45391</v>
      </c>
      <c r="P7" s="514">
        <f t="shared" si="0"/>
        <v>45392</v>
      </c>
      <c r="Q7" s="514">
        <f t="shared" si="0"/>
        <v>45393</v>
      </c>
      <c r="R7" s="514">
        <f t="shared" si="0"/>
        <v>45394</v>
      </c>
      <c r="S7" s="514">
        <f t="shared" si="0"/>
        <v>45395</v>
      </c>
      <c r="T7" s="514">
        <f t="shared" si="0"/>
        <v>45396</v>
      </c>
      <c r="U7" s="514">
        <f t="shared" si="0"/>
        <v>45397</v>
      </c>
      <c r="V7" s="514">
        <f t="shared" si="0"/>
        <v>45398</v>
      </c>
      <c r="W7" s="514">
        <f t="shared" si="0"/>
        <v>45399</v>
      </c>
      <c r="X7" s="514">
        <f t="shared" si="0"/>
        <v>45400</v>
      </c>
      <c r="Y7" s="514">
        <f t="shared" si="0"/>
        <v>45401</v>
      </c>
      <c r="Z7" s="514">
        <f t="shared" si="0"/>
        <v>45402</v>
      </c>
      <c r="AA7" s="514">
        <f t="shared" si="0"/>
        <v>45403</v>
      </c>
      <c r="AB7" s="514">
        <f t="shared" si="0"/>
        <v>45404</v>
      </c>
      <c r="AC7" s="514">
        <f t="shared" si="0"/>
        <v>45405</v>
      </c>
      <c r="AD7" s="514">
        <f t="shared" si="0"/>
        <v>45406</v>
      </c>
      <c r="AE7" s="514">
        <f t="shared" si="0"/>
        <v>45407</v>
      </c>
      <c r="AF7" s="514">
        <f t="shared" si="0"/>
        <v>45408</v>
      </c>
      <c r="AG7" s="514">
        <f t="shared" si="0"/>
        <v>45409</v>
      </c>
      <c r="AH7" s="514">
        <f t="shared" si="0"/>
        <v>45410</v>
      </c>
      <c r="AI7" s="537">
        <f t="shared" si="0"/>
        <v>45411</v>
      </c>
      <c r="AJ7" s="539">
        <f t="shared" si="0"/>
        <v>45412</v>
      </c>
      <c r="AK7" s="541"/>
      <c r="AL7" s="533" t="s">
        <v>8</v>
      </c>
      <c r="AM7" s="533" t="s">
        <v>9</v>
      </c>
      <c r="AN7" s="533" t="s">
        <v>10</v>
      </c>
      <c r="AO7" s="533" t="s">
        <v>11</v>
      </c>
      <c r="AQ7" s="60"/>
      <c r="AR7" s="535"/>
      <c r="AS7" s="503" t="s">
        <v>137</v>
      </c>
      <c r="AT7" s="503" t="s">
        <v>119</v>
      </c>
      <c r="AU7" s="505" t="s">
        <v>120</v>
      </c>
      <c r="AV7" s="501" t="s">
        <v>121</v>
      </c>
      <c r="AW7" s="499" t="s">
        <v>122</v>
      </c>
      <c r="AX7" s="501" t="s">
        <v>123</v>
      </c>
      <c r="AY7" s="499" t="s">
        <v>124</v>
      </c>
      <c r="AZ7" s="501" t="s">
        <v>125</v>
      </c>
      <c r="BA7" s="499" t="s">
        <v>126</v>
      </c>
      <c r="BB7" s="493" t="s">
        <v>127</v>
      </c>
      <c r="BC7" s="493" t="s">
        <v>128</v>
      </c>
      <c r="BD7" s="493" t="s">
        <v>129</v>
      </c>
      <c r="BE7" s="495" t="s">
        <v>130</v>
      </c>
      <c r="BF7" s="495" t="s">
        <v>186</v>
      </c>
      <c r="BG7" s="497" t="s">
        <v>131</v>
      </c>
    </row>
    <row r="8" spans="1:84" ht="15.75" customHeight="1" thickBot="1">
      <c r="A8" s="527"/>
      <c r="B8" s="528"/>
      <c r="C8" s="529"/>
      <c r="D8" s="529"/>
      <c r="E8" s="531"/>
      <c r="F8" s="531"/>
      <c r="G8" s="515" t="s">
        <v>12</v>
      </c>
      <c r="H8" s="515" t="s">
        <v>13</v>
      </c>
      <c r="I8" s="515" t="s">
        <v>14</v>
      </c>
      <c r="J8" s="515" t="s">
        <v>15</v>
      </c>
      <c r="K8" s="515" t="s">
        <v>16</v>
      </c>
      <c r="L8" s="515" t="s">
        <v>17</v>
      </c>
      <c r="M8" s="515" t="s">
        <v>18</v>
      </c>
      <c r="N8" s="515" t="s">
        <v>19</v>
      </c>
      <c r="O8" s="515" t="s">
        <v>20</v>
      </c>
      <c r="P8" s="515" t="s">
        <v>21</v>
      </c>
      <c r="Q8" s="515" t="s">
        <v>22</v>
      </c>
      <c r="R8" s="515" t="s">
        <v>23</v>
      </c>
      <c r="S8" s="515" t="s">
        <v>24</v>
      </c>
      <c r="T8" s="515" t="s">
        <v>25</v>
      </c>
      <c r="U8" s="515" t="s">
        <v>26</v>
      </c>
      <c r="V8" s="515" t="s">
        <v>27</v>
      </c>
      <c r="W8" s="515">
        <v>0</v>
      </c>
      <c r="X8" s="515">
        <v>0</v>
      </c>
      <c r="Y8" s="515">
        <v>0</v>
      </c>
      <c r="Z8" s="515">
        <v>0</v>
      </c>
      <c r="AA8" s="515">
        <v>0</v>
      </c>
      <c r="AB8" s="515">
        <v>0</v>
      </c>
      <c r="AC8" s="515">
        <v>0</v>
      </c>
      <c r="AD8" s="515">
        <v>0</v>
      </c>
      <c r="AE8" s="515">
        <v>0</v>
      </c>
      <c r="AF8" s="515">
        <v>0</v>
      </c>
      <c r="AG8" s="515">
        <v>0</v>
      </c>
      <c r="AH8" s="515">
        <v>0</v>
      </c>
      <c r="AI8" s="538">
        <v>0</v>
      </c>
      <c r="AJ8" s="540">
        <v>0</v>
      </c>
      <c r="AK8" s="542"/>
      <c r="AL8" s="534"/>
      <c r="AM8" s="534"/>
      <c r="AN8" s="534"/>
      <c r="AO8" s="534"/>
      <c r="AQ8" s="60"/>
      <c r="AR8" s="536"/>
      <c r="AS8" s="504"/>
      <c r="AT8" s="504"/>
      <c r="AU8" s="506"/>
      <c r="AV8" s="502"/>
      <c r="AW8" s="500"/>
      <c r="AX8" s="502"/>
      <c r="AY8" s="500"/>
      <c r="AZ8" s="502"/>
      <c r="BA8" s="500"/>
      <c r="BB8" s="494"/>
      <c r="BC8" s="494"/>
      <c r="BD8" s="494"/>
      <c r="BE8" s="496"/>
      <c r="BF8" s="496"/>
      <c r="BG8" s="498"/>
      <c r="CB8" s="611" t="s">
        <v>112</v>
      </c>
      <c r="CC8" s="588" t="s">
        <v>113</v>
      </c>
      <c r="CD8" s="588" t="s">
        <v>114</v>
      </c>
      <c r="CE8" s="588" t="s">
        <v>115</v>
      </c>
      <c r="CF8" s="588" t="s">
        <v>116</v>
      </c>
    </row>
    <row r="9" spans="1:84" ht="15.75" customHeight="1">
      <c r="A9" s="527"/>
      <c r="B9" s="528"/>
      <c r="C9" s="529"/>
      <c r="D9" s="529"/>
      <c r="E9" s="531"/>
      <c r="F9" s="531"/>
      <c r="G9" s="515">
        <v>42380</v>
      </c>
      <c r="H9" s="515">
        <v>42411</v>
      </c>
      <c r="I9" s="515">
        <v>42449</v>
      </c>
      <c r="J9" s="515">
        <v>42450</v>
      </c>
      <c r="K9" s="515">
        <v>42489</v>
      </c>
      <c r="L9" s="515">
        <v>42493</v>
      </c>
      <c r="M9" s="515">
        <v>42494</v>
      </c>
      <c r="N9" s="515">
        <v>42495</v>
      </c>
      <c r="O9" s="515">
        <v>42569</v>
      </c>
      <c r="P9" s="515">
        <v>42593</v>
      </c>
      <c r="Q9" s="515">
        <v>42632</v>
      </c>
      <c r="R9" s="515">
        <v>42635</v>
      </c>
      <c r="S9" s="515">
        <v>42653</v>
      </c>
      <c r="T9" s="515">
        <v>42677</v>
      </c>
      <c r="U9" s="515">
        <v>42697</v>
      </c>
      <c r="V9" s="515">
        <v>42727</v>
      </c>
      <c r="W9" s="515">
        <v>0</v>
      </c>
      <c r="X9" s="515">
        <v>0</v>
      </c>
      <c r="Y9" s="515">
        <v>0</v>
      </c>
      <c r="Z9" s="515">
        <v>0</v>
      </c>
      <c r="AA9" s="515">
        <v>0</v>
      </c>
      <c r="AB9" s="515">
        <v>0</v>
      </c>
      <c r="AC9" s="515">
        <v>0</v>
      </c>
      <c r="AD9" s="515">
        <v>0</v>
      </c>
      <c r="AE9" s="515">
        <v>0</v>
      </c>
      <c r="AF9" s="515">
        <v>0</v>
      </c>
      <c r="AG9" s="515">
        <v>0</v>
      </c>
      <c r="AH9" s="515">
        <v>0</v>
      </c>
      <c r="AI9" s="538">
        <v>0</v>
      </c>
      <c r="AJ9" s="540">
        <v>0</v>
      </c>
      <c r="AK9" s="542"/>
      <c r="AL9" s="534"/>
      <c r="AM9" s="534"/>
      <c r="AN9" s="534"/>
      <c r="AO9" s="534"/>
      <c r="AQ9" s="60"/>
      <c r="AR9" s="509" t="s">
        <v>132</v>
      </c>
      <c r="AS9" s="421" t="str">
        <f>IFERROR(INDEX($B$11:$F$31,MATCH("TR",$B$11:$B$31,0),2),"")</f>
        <v/>
      </c>
      <c r="AT9" s="423"/>
      <c r="AU9" s="438" t="str">
        <f>IFERROR(INDEX($B$11:$F$31,MATCH("TR",$B$11:$B$31,0),5),"")</f>
        <v/>
      </c>
      <c r="AV9" s="439"/>
      <c r="AW9" s="440">
        <f>IF(90000&lt;=AV9,90000,AV9)</f>
        <v>0</v>
      </c>
      <c r="AX9" s="441"/>
      <c r="AY9" s="442"/>
      <c r="AZ9" s="489"/>
      <c r="BA9" s="440">
        <f>IF(20000&lt;=AZ9,20000,AZ9)</f>
        <v>0</v>
      </c>
      <c r="BB9" s="444"/>
      <c r="BC9" s="443"/>
      <c r="BD9" s="443"/>
      <c r="BE9" s="443"/>
      <c r="BF9" s="443"/>
      <c r="BG9" s="488"/>
      <c r="BI9" s="429" t="s">
        <v>43</v>
      </c>
      <c r="BJ9" s="430"/>
      <c r="BK9" s="105">
        <f>IF(AW1&lt;&gt;"",AW1,BI13)</f>
        <v>0.8</v>
      </c>
      <c r="BL9" s="106"/>
      <c r="BM9" s="106"/>
      <c r="BN9" s="106"/>
      <c r="BO9" s="106"/>
      <c r="BP9" s="106"/>
      <c r="BQ9" s="106"/>
      <c r="BR9" s="106"/>
      <c r="BS9" s="106"/>
      <c r="BT9" s="106"/>
      <c r="BU9" s="106"/>
      <c r="BV9" s="106"/>
      <c r="BW9" s="106"/>
      <c r="BX9" s="106"/>
      <c r="BY9" s="106"/>
      <c r="BZ9" s="106"/>
      <c r="CA9" s="106"/>
      <c r="CB9" s="611"/>
      <c r="CC9" s="588"/>
      <c r="CD9" s="588"/>
      <c r="CE9" s="588"/>
      <c r="CF9" s="588"/>
    </row>
    <row r="10" spans="1:84" ht="15.75" customHeight="1" thickBot="1">
      <c r="A10" s="527"/>
      <c r="B10" s="528"/>
      <c r="C10" s="504"/>
      <c r="D10" s="504"/>
      <c r="E10" s="532"/>
      <c r="F10" s="532"/>
      <c r="G10" s="515">
        <v>0</v>
      </c>
      <c r="H10" s="515">
        <v>0</v>
      </c>
      <c r="I10" s="515">
        <v>0</v>
      </c>
      <c r="J10" s="515">
        <v>0</v>
      </c>
      <c r="K10" s="515">
        <v>0</v>
      </c>
      <c r="L10" s="515">
        <v>0</v>
      </c>
      <c r="M10" s="515">
        <v>0</v>
      </c>
      <c r="N10" s="515">
        <v>0</v>
      </c>
      <c r="O10" s="515">
        <v>0</v>
      </c>
      <c r="P10" s="515">
        <v>0</v>
      </c>
      <c r="Q10" s="515">
        <v>0</v>
      </c>
      <c r="R10" s="515">
        <v>0</v>
      </c>
      <c r="S10" s="515">
        <v>0</v>
      </c>
      <c r="T10" s="515">
        <v>0</v>
      </c>
      <c r="U10" s="515">
        <v>0</v>
      </c>
      <c r="V10" s="515">
        <v>0</v>
      </c>
      <c r="W10" s="515">
        <v>0</v>
      </c>
      <c r="X10" s="515">
        <v>0</v>
      </c>
      <c r="Y10" s="515">
        <v>0</v>
      </c>
      <c r="Z10" s="515">
        <v>0</v>
      </c>
      <c r="AA10" s="515">
        <v>0</v>
      </c>
      <c r="AB10" s="515">
        <v>0</v>
      </c>
      <c r="AC10" s="515">
        <v>0</v>
      </c>
      <c r="AD10" s="515">
        <v>0</v>
      </c>
      <c r="AE10" s="515">
        <v>0</v>
      </c>
      <c r="AF10" s="515">
        <v>0</v>
      </c>
      <c r="AG10" s="515">
        <v>0</v>
      </c>
      <c r="AH10" s="515">
        <v>0</v>
      </c>
      <c r="AI10" s="538">
        <v>0</v>
      </c>
      <c r="AJ10" s="540">
        <v>0</v>
      </c>
      <c r="AK10" s="542"/>
      <c r="AL10" s="534"/>
      <c r="AM10" s="534"/>
      <c r="AN10" s="534"/>
      <c r="AO10" s="534"/>
      <c r="AQ10" s="60"/>
      <c r="AR10" s="510"/>
      <c r="AS10" s="422"/>
      <c r="AT10" s="424"/>
      <c r="AU10" s="413"/>
      <c r="AV10" s="427"/>
      <c r="AW10" s="416"/>
      <c r="AX10" s="404"/>
      <c r="AY10" s="403"/>
      <c r="AZ10" s="483"/>
      <c r="BA10" s="416"/>
      <c r="BB10" s="406"/>
      <c r="BC10" s="405"/>
      <c r="BD10" s="405"/>
      <c r="BE10" s="405"/>
      <c r="BF10" s="405"/>
      <c r="BG10" s="480"/>
      <c r="BI10" s="106"/>
      <c r="BJ10" s="106"/>
      <c r="BK10" s="106"/>
      <c r="BL10" s="106"/>
      <c r="BM10" s="106"/>
      <c r="BN10" s="106"/>
      <c r="BO10" s="106"/>
      <c r="BP10" s="106"/>
      <c r="BQ10" s="106"/>
      <c r="BR10" s="106"/>
      <c r="BS10" s="106"/>
      <c r="BT10" s="106"/>
      <c r="BU10" s="106"/>
      <c r="BV10" s="106"/>
      <c r="BW10" s="106"/>
      <c r="BX10" s="106"/>
      <c r="BY10" s="106"/>
      <c r="BZ10" s="106"/>
      <c r="CA10" s="106"/>
      <c r="CB10" s="611"/>
      <c r="CC10" s="588"/>
      <c r="CD10" s="588"/>
      <c r="CE10" s="588"/>
      <c r="CF10" s="588"/>
    </row>
    <row r="11" spans="1:84" ht="16.5" customHeight="1">
      <c r="A11" s="560" t="s">
        <v>28</v>
      </c>
      <c r="B11" s="124"/>
      <c r="C11" s="15">
        <v>1</v>
      </c>
      <c r="D11" s="61"/>
      <c r="E11" s="127"/>
      <c r="F11" s="16"/>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68"/>
      <c r="AK11" s="199"/>
      <c r="AL11" s="18">
        <f t="shared" ref="AL11:AL29" si="1">COUNTA(G11:AK11)-COUNTIF(G11:AK11,"集")-COUNTIF(G11:AK11,"休")-COUNTIF(G11:AK11,"外")</f>
        <v>0</v>
      </c>
      <c r="AM11" s="18">
        <f t="shared" ref="AM11:AM30" si="2">COUNTIF(G11:AK11,"集")</f>
        <v>0</v>
      </c>
      <c r="AN11" s="81">
        <f>AL11+BC11</f>
        <v>0</v>
      </c>
      <c r="AO11" s="81">
        <f>AM11+BD11</f>
        <v>0</v>
      </c>
      <c r="AQ11" s="60"/>
      <c r="AR11" s="510"/>
      <c r="AS11" s="409" t="str">
        <f ca="1">IF(AS9="","",IFERROR(INDEX(INDIRECT("$B$" &amp; AS9+11 &amp;  ":$F$31"),MATCH("TR",INDIRECT("$B$" &amp; AS9+11 &amp; ":$B$31"),0),2),""))</f>
        <v/>
      </c>
      <c r="AT11" s="410"/>
      <c r="AU11" s="425" t="str">
        <f ca="1">IF(AS9="","",IFERROR(INDEX(INDIRECT("$B$" &amp; AS9+11 &amp;  ":$F$31"),MATCH("TR",INDIRECT("$B$" &amp; AS9+11 &amp; ":$B$31"),0),5),""))</f>
        <v/>
      </c>
      <c r="AV11" s="414"/>
      <c r="AW11" s="416">
        <f>IF(90000&lt;=AV11,90000,AV11)</f>
        <v>0</v>
      </c>
      <c r="AX11" s="404"/>
      <c r="AY11" s="403"/>
      <c r="AZ11" s="483"/>
      <c r="BA11" s="416">
        <f>IF(20000&lt;=AZ11,20000,AZ11)</f>
        <v>0</v>
      </c>
      <c r="BB11" s="406"/>
      <c r="BC11" s="405"/>
      <c r="BD11" s="405"/>
      <c r="BE11" s="405"/>
      <c r="BF11" s="405"/>
      <c r="BG11" s="480"/>
      <c r="BI11" s="431" t="s">
        <v>45</v>
      </c>
      <c r="BJ11" s="431"/>
      <c r="BK11" s="431"/>
      <c r="BL11" s="431"/>
      <c r="BM11" s="107" t="s">
        <v>46</v>
      </c>
      <c r="BN11" s="107" t="s">
        <v>47</v>
      </c>
      <c r="BO11" s="108" t="s">
        <v>48</v>
      </c>
      <c r="BP11" s="111"/>
      <c r="BQ11" s="111"/>
      <c r="BR11" s="111"/>
      <c r="BS11" s="111"/>
      <c r="BT11" s="111"/>
      <c r="BU11" s="111"/>
      <c r="BV11" s="111"/>
      <c r="BW11" s="111"/>
      <c r="BX11" s="111"/>
      <c r="BY11" s="111"/>
      <c r="BZ11" s="111"/>
      <c r="CA11" s="111"/>
      <c r="CB11" s="114" t="str">
        <f t="shared" ref="CB11:CB30" si="3">B11&amp;E11&amp;F11</f>
        <v/>
      </c>
      <c r="CC11" s="113">
        <f t="shared" ref="CC11:CC30" si="4">AN11</f>
        <v>0</v>
      </c>
      <c r="CD11" s="113">
        <f t="shared" ref="CD11:CD30" si="5">AO11</f>
        <v>0</v>
      </c>
      <c r="CE11" s="82"/>
      <c r="CF11" s="82"/>
    </row>
    <row r="12" spans="1:84" ht="16.5" customHeight="1">
      <c r="A12" s="561"/>
      <c r="B12" s="125"/>
      <c r="C12" s="20">
        <v>2</v>
      </c>
      <c r="D12" s="24"/>
      <c r="E12" s="128"/>
      <c r="F12" s="21"/>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69"/>
      <c r="AK12" s="200"/>
      <c r="AL12" s="23">
        <f t="shared" si="1"/>
        <v>0</v>
      </c>
      <c r="AM12" s="23">
        <f t="shared" si="2"/>
        <v>0</v>
      </c>
      <c r="AN12" s="23">
        <f t="shared" ref="AN12:AN30" si="6">AL12+CE12</f>
        <v>0</v>
      </c>
      <c r="AO12" s="23">
        <f t="shared" ref="AO12:AO30" si="7">AM12+CF12</f>
        <v>0</v>
      </c>
      <c r="AP12" s="14"/>
      <c r="AQ12" s="13"/>
      <c r="AR12" s="510"/>
      <c r="AS12" s="409"/>
      <c r="AT12" s="411"/>
      <c r="AU12" s="426"/>
      <c r="AV12" s="427"/>
      <c r="AW12" s="416"/>
      <c r="AX12" s="404"/>
      <c r="AY12" s="403"/>
      <c r="AZ12" s="483"/>
      <c r="BA12" s="416"/>
      <c r="BB12" s="406"/>
      <c r="BC12" s="405"/>
      <c r="BD12" s="405"/>
      <c r="BE12" s="405"/>
      <c r="BF12" s="405"/>
      <c r="BG12" s="480"/>
      <c r="BI12" s="109">
        <v>1</v>
      </c>
      <c r="BJ12" s="110" t="s">
        <v>49</v>
      </c>
      <c r="BK12" s="110"/>
      <c r="BL12" s="108"/>
      <c r="BM12" s="107">
        <v>1.05</v>
      </c>
      <c r="BN12" s="431">
        <f>IF(BK9="新規",BM13,IF(BK9&lt;BI15,BM15,IF(AND(BK9&gt;=BI14,BK9&lt;BK14),BM14,IF(AND(BK9&gt;=BI13,BK9&lt;BK13),BM13,IF(BK9=BI12,BM12,"")))))</f>
        <v>1</v>
      </c>
      <c r="BO12" s="432" t="str">
        <f>IF(AW1&lt;&gt;"",BN12*90000,"")</f>
        <v/>
      </c>
      <c r="BP12" s="112"/>
      <c r="BQ12" s="112"/>
      <c r="BR12" s="112"/>
      <c r="BS12" s="112"/>
      <c r="BT12" s="112"/>
      <c r="BU12" s="112"/>
      <c r="BV12" s="112"/>
      <c r="BW12" s="112"/>
      <c r="BX12" s="112"/>
      <c r="BY12" s="112"/>
      <c r="BZ12" s="112"/>
      <c r="CA12" s="112"/>
      <c r="CB12" s="19" t="str">
        <f t="shared" si="3"/>
        <v/>
      </c>
      <c r="CC12" s="75">
        <f t="shared" si="4"/>
        <v>0</v>
      </c>
      <c r="CD12" s="75">
        <f t="shared" si="5"/>
        <v>0</v>
      </c>
      <c r="CE12" s="82"/>
      <c r="CF12" s="82"/>
    </row>
    <row r="13" spans="1:84" ht="16.5" customHeight="1">
      <c r="A13" s="561"/>
      <c r="B13" s="125"/>
      <c r="C13" s="20">
        <v>3</v>
      </c>
      <c r="D13" s="24"/>
      <c r="E13" s="128"/>
      <c r="F13" s="21"/>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69"/>
      <c r="AK13" s="200"/>
      <c r="AL13" s="23">
        <f t="shared" si="1"/>
        <v>0</v>
      </c>
      <c r="AM13" s="23">
        <f t="shared" si="2"/>
        <v>0</v>
      </c>
      <c r="AN13" s="23">
        <f t="shared" si="6"/>
        <v>0</v>
      </c>
      <c r="AO13" s="23">
        <f t="shared" si="7"/>
        <v>0</v>
      </c>
      <c r="AR13" s="510"/>
      <c r="AS13" s="409" t="str">
        <f ca="1">IF(AS11="","",IFERROR(INDEX(INDIRECT("$B$" &amp; AS11+11 &amp;  ":$F$31"),MATCH("TR",INDIRECT("$B$" &amp; AS11+11 &amp; ":$B$31"),0),2),""))</f>
        <v/>
      </c>
      <c r="AT13" s="410"/>
      <c r="AU13" s="412" t="str">
        <f ca="1">IF(AS11="","",IFERROR(INDEX(INDIRECT("$B$" &amp; AS11+11 &amp;  ":$F$31"),MATCH("TR",INDIRECT("$B$" &amp; AS11+11 &amp; ":$B$31"),0),5),""))</f>
        <v/>
      </c>
      <c r="AV13" s="414"/>
      <c r="AW13" s="416">
        <f>IF(90000&lt;=AV13,90000,AV13)</f>
        <v>0</v>
      </c>
      <c r="AX13" s="404"/>
      <c r="AY13" s="403"/>
      <c r="AZ13" s="483"/>
      <c r="BA13" s="416">
        <f>IF(20000&lt;=AZ13,20000,AZ13)</f>
        <v>0</v>
      </c>
      <c r="BB13" s="406"/>
      <c r="BC13" s="405"/>
      <c r="BD13" s="405"/>
      <c r="BE13" s="405"/>
      <c r="BF13" s="405"/>
      <c r="BG13" s="480"/>
      <c r="BI13" s="109">
        <v>0.8</v>
      </c>
      <c r="BJ13" s="110" t="s">
        <v>49</v>
      </c>
      <c r="BK13" s="110">
        <v>1</v>
      </c>
      <c r="BL13" s="108" t="s">
        <v>50</v>
      </c>
      <c r="BM13" s="107">
        <v>1</v>
      </c>
      <c r="BN13" s="431"/>
      <c r="BO13" s="433"/>
      <c r="BP13" s="112"/>
      <c r="BQ13" s="112"/>
      <c r="BR13" s="112"/>
      <c r="BS13" s="112"/>
      <c r="BT13" s="112"/>
      <c r="BU13" s="112"/>
      <c r="BV13" s="112"/>
      <c r="BW13" s="112"/>
      <c r="BX13" s="112"/>
      <c r="BY13" s="112"/>
      <c r="BZ13" s="112"/>
      <c r="CA13" s="112"/>
      <c r="CB13" s="19" t="str">
        <f t="shared" si="3"/>
        <v/>
      </c>
      <c r="CC13" s="75">
        <f t="shared" si="4"/>
        <v>0</v>
      </c>
      <c r="CD13" s="75">
        <f t="shared" si="5"/>
        <v>0</v>
      </c>
      <c r="CE13" s="82"/>
      <c r="CF13" s="82"/>
    </row>
    <row r="14" spans="1:84" ht="16.5" customHeight="1">
      <c r="A14" s="561"/>
      <c r="B14" s="125"/>
      <c r="C14" s="20">
        <v>4</v>
      </c>
      <c r="D14" s="24"/>
      <c r="E14" s="128"/>
      <c r="F14" s="2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69"/>
      <c r="AK14" s="200"/>
      <c r="AL14" s="23">
        <f t="shared" si="1"/>
        <v>0</v>
      </c>
      <c r="AM14" s="23">
        <f t="shared" si="2"/>
        <v>0</v>
      </c>
      <c r="AN14" s="23">
        <f t="shared" si="6"/>
        <v>0</v>
      </c>
      <c r="AO14" s="23">
        <f t="shared" si="7"/>
        <v>0</v>
      </c>
      <c r="AR14" s="510"/>
      <c r="AS14" s="409"/>
      <c r="AT14" s="411"/>
      <c r="AU14" s="413"/>
      <c r="AV14" s="427"/>
      <c r="AW14" s="416"/>
      <c r="AX14" s="404"/>
      <c r="AY14" s="403"/>
      <c r="AZ14" s="483"/>
      <c r="BA14" s="416"/>
      <c r="BB14" s="406"/>
      <c r="BC14" s="405"/>
      <c r="BD14" s="405"/>
      <c r="BE14" s="405"/>
      <c r="BF14" s="405"/>
      <c r="BG14" s="480"/>
      <c r="BI14" s="109">
        <v>0.6</v>
      </c>
      <c r="BJ14" s="110" t="s">
        <v>49</v>
      </c>
      <c r="BK14" s="110">
        <v>0.8</v>
      </c>
      <c r="BL14" s="108" t="s">
        <v>50</v>
      </c>
      <c r="BM14" s="107">
        <v>0.95</v>
      </c>
      <c r="BN14" s="431"/>
      <c r="BO14" s="433"/>
      <c r="BP14" s="112"/>
      <c r="BQ14" s="112"/>
      <c r="BR14" s="112"/>
      <c r="BS14" s="112"/>
      <c r="BT14" s="112"/>
      <c r="BU14" s="112"/>
      <c r="BV14" s="112"/>
      <c r="BW14" s="112"/>
      <c r="BX14" s="112"/>
      <c r="BY14" s="112"/>
      <c r="BZ14" s="112"/>
      <c r="CA14" s="112"/>
      <c r="CB14" s="19" t="str">
        <f t="shared" si="3"/>
        <v/>
      </c>
      <c r="CC14" s="75">
        <f t="shared" si="4"/>
        <v>0</v>
      </c>
      <c r="CD14" s="75">
        <f t="shared" si="5"/>
        <v>0</v>
      </c>
      <c r="CE14" s="82"/>
      <c r="CF14" s="82"/>
    </row>
    <row r="15" spans="1:84" ht="16.5" customHeight="1">
      <c r="A15" s="561"/>
      <c r="B15" s="125"/>
      <c r="C15" s="20">
        <v>5</v>
      </c>
      <c r="D15" s="24"/>
      <c r="E15" s="128"/>
      <c r="F15" s="2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69"/>
      <c r="AK15" s="200"/>
      <c r="AL15" s="23">
        <f t="shared" si="1"/>
        <v>0</v>
      </c>
      <c r="AM15" s="23">
        <f t="shared" si="2"/>
        <v>0</v>
      </c>
      <c r="AN15" s="23">
        <f t="shared" si="6"/>
        <v>0</v>
      </c>
      <c r="AO15" s="23">
        <f t="shared" si="7"/>
        <v>0</v>
      </c>
      <c r="AR15" s="510"/>
      <c r="AS15" s="409" t="str">
        <f ca="1">IF(AS13="","",IFERROR(INDEX(INDIRECT("$B$" &amp; AS13+11 &amp;  ":$F$31"),MATCH("TR",INDIRECT("$B$" &amp; AS13+11 &amp; ":$B$31"),0),2),""))</f>
        <v/>
      </c>
      <c r="AT15" s="410"/>
      <c r="AU15" s="412" t="str">
        <f ca="1">IF(AS13="","",IFERROR(INDEX(INDIRECT("$B$" &amp; AS13+11 &amp;  ":$F$31"),MATCH("TR",INDIRECT("$B$" &amp; AS13+11 &amp; ":$B$31"),0),5),""))</f>
        <v/>
      </c>
      <c r="AV15" s="414"/>
      <c r="AW15" s="416">
        <f>IF(90000&lt;=AV15,90000,AV15)</f>
        <v>0</v>
      </c>
      <c r="AX15" s="404"/>
      <c r="AY15" s="403"/>
      <c r="AZ15" s="483"/>
      <c r="BA15" s="416">
        <f>IF(20000&lt;=AZ15,20000,AZ15)</f>
        <v>0</v>
      </c>
      <c r="BB15" s="406"/>
      <c r="BC15" s="405"/>
      <c r="BD15" s="405"/>
      <c r="BE15" s="405"/>
      <c r="BF15" s="405"/>
      <c r="BG15" s="480"/>
      <c r="BI15" s="109">
        <v>0.6</v>
      </c>
      <c r="BJ15" s="110" t="s">
        <v>50</v>
      </c>
      <c r="BK15" s="110"/>
      <c r="BL15" s="108"/>
      <c r="BM15" s="107">
        <v>0.9</v>
      </c>
      <c r="BN15" s="431"/>
      <c r="BO15" s="434"/>
      <c r="BP15" s="112"/>
      <c r="BQ15" s="112"/>
      <c r="BR15" s="112"/>
      <c r="BS15" s="112"/>
      <c r="BT15" s="112"/>
      <c r="BU15" s="112"/>
      <c r="BV15" s="112"/>
      <c r="BW15" s="112"/>
      <c r="BX15" s="112"/>
      <c r="BY15" s="112"/>
      <c r="BZ15" s="112"/>
      <c r="CA15" s="112"/>
      <c r="CB15" s="19" t="str">
        <f t="shared" si="3"/>
        <v/>
      </c>
      <c r="CC15" s="75">
        <f t="shared" si="4"/>
        <v>0</v>
      </c>
      <c r="CD15" s="75">
        <f t="shared" si="5"/>
        <v>0</v>
      </c>
      <c r="CE15" s="82"/>
      <c r="CF15" s="82"/>
    </row>
    <row r="16" spans="1:84" ht="16.5" customHeight="1">
      <c r="A16" s="561"/>
      <c r="B16" s="125"/>
      <c r="C16" s="20">
        <v>6</v>
      </c>
      <c r="D16" s="24"/>
      <c r="E16" s="128"/>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69"/>
      <c r="AK16" s="200"/>
      <c r="AL16" s="23">
        <f t="shared" si="1"/>
        <v>0</v>
      </c>
      <c r="AM16" s="23">
        <f t="shared" si="2"/>
        <v>0</v>
      </c>
      <c r="AN16" s="23">
        <f t="shared" si="6"/>
        <v>0</v>
      </c>
      <c r="AO16" s="23">
        <f t="shared" si="7"/>
        <v>0</v>
      </c>
      <c r="AR16" s="510"/>
      <c r="AS16" s="409"/>
      <c r="AT16" s="411"/>
      <c r="AU16" s="413"/>
      <c r="AV16" s="427"/>
      <c r="AW16" s="416"/>
      <c r="AX16" s="404"/>
      <c r="AY16" s="403"/>
      <c r="AZ16" s="483"/>
      <c r="BA16" s="416"/>
      <c r="BB16" s="406"/>
      <c r="BC16" s="405"/>
      <c r="BD16" s="405"/>
      <c r="BE16" s="405"/>
      <c r="BF16" s="405"/>
      <c r="BG16" s="480"/>
      <c r="CB16" s="19" t="str">
        <f t="shared" si="3"/>
        <v/>
      </c>
      <c r="CC16" s="75">
        <f t="shared" si="4"/>
        <v>0</v>
      </c>
      <c r="CD16" s="75">
        <f t="shared" si="5"/>
        <v>0</v>
      </c>
      <c r="CE16" s="82"/>
      <c r="CF16" s="82"/>
    </row>
    <row r="17" spans="1:84" ht="16.5" customHeight="1">
      <c r="A17" s="561"/>
      <c r="B17" s="125"/>
      <c r="C17" s="20">
        <v>7</v>
      </c>
      <c r="D17" s="24"/>
      <c r="E17" s="128"/>
      <c r="F17" s="21"/>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69"/>
      <c r="AK17" s="200"/>
      <c r="AL17" s="23">
        <f t="shared" si="1"/>
        <v>0</v>
      </c>
      <c r="AM17" s="23">
        <f t="shared" si="2"/>
        <v>0</v>
      </c>
      <c r="AN17" s="23">
        <f t="shared" si="6"/>
        <v>0</v>
      </c>
      <c r="AO17" s="23">
        <f t="shared" si="7"/>
        <v>0</v>
      </c>
      <c r="AR17" s="510"/>
      <c r="AS17" s="409" t="str">
        <f ca="1">IF(AS15="","",IFERROR(INDEX(INDIRECT("$B$" &amp; AS15+11 &amp;  ":$F$31"),MATCH("TR",INDIRECT("$B$" &amp; AS15+11 &amp; ":$B$31"),0),2),""))</f>
        <v/>
      </c>
      <c r="AT17" s="410"/>
      <c r="AU17" s="412" t="str">
        <f ca="1">IF(AS15="","",IFERROR(INDEX(INDIRECT("$B$" &amp; AS15+11 &amp;  ":$F$31"),MATCH("TR",INDIRECT("$B$" &amp; AS15+11 &amp; ":$B$31"),0),5),""))</f>
        <v/>
      </c>
      <c r="AV17" s="414"/>
      <c r="AW17" s="416">
        <f>IF(90000&lt;=AV17,90000,AV17)</f>
        <v>0</v>
      </c>
      <c r="AX17" s="404"/>
      <c r="AY17" s="403"/>
      <c r="AZ17" s="483"/>
      <c r="BA17" s="416">
        <f>IF(20000&lt;=AZ17,20000,AZ17)</f>
        <v>0</v>
      </c>
      <c r="BB17" s="406"/>
      <c r="BC17" s="405"/>
      <c r="BD17" s="405"/>
      <c r="BE17" s="405"/>
      <c r="BF17" s="405"/>
      <c r="BG17" s="480"/>
      <c r="CB17" s="19" t="str">
        <f t="shared" si="3"/>
        <v/>
      </c>
      <c r="CC17" s="75">
        <f t="shared" si="4"/>
        <v>0</v>
      </c>
      <c r="CD17" s="75">
        <f t="shared" si="5"/>
        <v>0</v>
      </c>
      <c r="CE17" s="82"/>
      <c r="CF17" s="82"/>
    </row>
    <row r="18" spans="1:84" ht="16.5" customHeight="1" thickBot="1">
      <c r="A18" s="561"/>
      <c r="B18" s="125"/>
      <c r="C18" s="20">
        <v>8</v>
      </c>
      <c r="D18" s="24"/>
      <c r="E18" s="128"/>
      <c r="F18" s="21"/>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69"/>
      <c r="AK18" s="200"/>
      <c r="AL18" s="23">
        <f t="shared" si="1"/>
        <v>0</v>
      </c>
      <c r="AM18" s="23">
        <f t="shared" si="2"/>
        <v>0</v>
      </c>
      <c r="AN18" s="23">
        <f t="shared" si="6"/>
        <v>0</v>
      </c>
      <c r="AO18" s="23">
        <f t="shared" si="7"/>
        <v>0</v>
      </c>
      <c r="AR18" s="511"/>
      <c r="AS18" s="512"/>
      <c r="AT18" s="449"/>
      <c r="AU18" s="513"/>
      <c r="AV18" s="415"/>
      <c r="AW18" s="482"/>
      <c r="AX18" s="453"/>
      <c r="AY18" s="428"/>
      <c r="AZ18" s="484"/>
      <c r="BA18" s="485"/>
      <c r="BB18" s="486"/>
      <c r="BC18" s="487"/>
      <c r="BD18" s="435"/>
      <c r="BE18" s="435"/>
      <c r="BF18" s="435"/>
      <c r="BG18" s="481"/>
      <c r="CB18" s="19" t="str">
        <f t="shared" si="3"/>
        <v/>
      </c>
      <c r="CC18" s="75">
        <f t="shared" si="4"/>
        <v>0</v>
      </c>
      <c r="CD18" s="75">
        <f t="shared" si="5"/>
        <v>0</v>
      </c>
      <c r="CE18" s="82"/>
      <c r="CF18" s="82"/>
    </row>
    <row r="19" spans="1:84" ht="16.5" customHeight="1" thickTop="1">
      <c r="A19" s="561"/>
      <c r="B19" s="125"/>
      <c r="C19" s="20">
        <v>9</v>
      </c>
      <c r="D19" s="24"/>
      <c r="E19" s="128"/>
      <c r="F19" s="21"/>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69"/>
      <c r="AK19" s="200"/>
      <c r="AL19" s="23">
        <f t="shared" si="1"/>
        <v>0</v>
      </c>
      <c r="AM19" s="23">
        <f t="shared" si="2"/>
        <v>0</v>
      </c>
      <c r="AN19" s="23">
        <f t="shared" si="6"/>
        <v>0</v>
      </c>
      <c r="AO19" s="23">
        <f t="shared" si="7"/>
        <v>0</v>
      </c>
      <c r="AR19" s="557" t="s">
        <v>133</v>
      </c>
      <c r="AS19" s="477" t="str">
        <f>IFERROR(INDEX($B$11:$F$31,MATCH("FW1",$B$11:$B$31,0),2),"")</f>
        <v/>
      </c>
      <c r="AT19" s="423"/>
      <c r="AU19" s="479" t="str">
        <f>IFERROR(INDEX($B$11:$F$31,MATCH("FW1",$B$11:$B$31,0),5),"")</f>
        <v/>
      </c>
      <c r="AV19" s="474"/>
      <c r="AW19" s="472">
        <f>IF($BN$12*90000&lt;=AV19,$BN$12*90000,AV19)</f>
        <v>0</v>
      </c>
      <c r="AX19" s="473"/>
      <c r="AY19" s="442">
        <f>IF(10000&lt;=AX19,10000,AX19)</f>
        <v>0</v>
      </c>
      <c r="AZ19" s="441"/>
      <c r="BA19" s="442">
        <f>IF(20000&lt;=AZ19,20000,AZ19)</f>
        <v>0</v>
      </c>
      <c r="BB19" s="474"/>
      <c r="BC19" s="475"/>
      <c r="BD19" s="471"/>
      <c r="BE19" s="443"/>
      <c r="BF19" s="443"/>
      <c r="BG19" s="455"/>
      <c r="CB19" s="19" t="str">
        <f t="shared" si="3"/>
        <v/>
      </c>
      <c r="CC19" s="75">
        <f t="shared" si="4"/>
        <v>0</v>
      </c>
      <c r="CD19" s="75">
        <f t="shared" si="5"/>
        <v>0</v>
      </c>
      <c r="CE19" s="82"/>
      <c r="CF19" s="82"/>
    </row>
    <row r="20" spans="1:84" ht="16.5" customHeight="1">
      <c r="A20" s="561"/>
      <c r="B20" s="125"/>
      <c r="C20" s="20">
        <v>10</v>
      </c>
      <c r="D20" s="24"/>
      <c r="E20" s="128"/>
      <c r="F20" s="21"/>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69"/>
      <c r="AK20" s="200"/>
      <c r="AL20" s="23">
        <f t="shared" si="1"/>
        <v>0</v>
      </c>
      <c r="AM20" s="23">
        <f t="shared" si="2"/>
        <v>0</v>
      </c>
      <c r="AN20" s="23">
        <f t="shared" si="6"/>
        <v>0</v>
      </c>
      <c r="AO20" s="23">
        <f t="shared" si="7"/>
        <v>0</v>
      </c>
      <c r="AR20" s="558"/>
      <c r="AS20" s="478"/>
      <c r="AT20" s="424"/>
      <c r="AU20" s="454"/>
      <c r="AV20" s="476"/>
      <c r="AW20" s="464"/>
      <c r="AX20" s="465"/>
      <c r="AY20" s="403"/>
      <c r="AZ20" s="404"/>
      <c r="BA20" s="403"/>
      <c r="BB20" s="462"/>
      <c r="BC20" s="466"/>
      <c r="BD20" s="460"/>
      <c r="BE20" s="405"/>
      <c r="BF20" s="405"/>
      <c r="BG20" s="436"/>
      <c r="CB20" s="19" t="str">
        <f t="shared" si="3"/>
        <v/>
      </c>
      <c r="CC20" s="75">
        <f t="shared" si="4"/>
        <v>0</v>
      </c>
      <c r="CD20" s="75">
        <f t="shared" si="5"/>
        <v>0</v>
      </c>
      <c r="CE20" s="82"/>
      <c r="CF20" s="82"/>
    </row>
    <row r="21" spans="1:84" ht="16.5" customHeight="1">
      <c r="A21" s="561"/>
      <c r="B21" s="125"/>
      <c r="C21" s="20">
        <v>11</v>
      </c>
      <c r="D21" s="24"/>
      <c r="E21" s="128"/>
      <c r="F21" s="21"/>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69"/>
      <c r="AK21" s="200"/>
      <c r="AL21" s="23">
        <f t="shared" si="1"/>
        <v>0</v>
      </c>
      <c r="AM21" s="23">
        <f t="shared" si="2"/>
        <v>0</v>
      </c>
      <c r="AN21" s="23">
        <f t="shared" si="6"/>
        <v>0</v>
      </c>
      <c r="AO21" s="23">
        <f t="shared" si="7"/>
        <v>0</v>
      </c>
      <c r="AR21" s="558"/>
      <c r="AS21" s="447" t="str">
        <f ca="1">IF(AS19="","",IFERROR(INDEX(INDIRECT("$B$" &amp; AS19+11 &amp;  ":$F$31"),MATCH("FW1",INDIRECT("$B$" &amp; AS19+11 &amp; ":$B$31"),0),2),""))</f>
        <v/>
      </c>
      <c r="AT21" s="410"/>
      <c r="AU21" s="456" t="str">
        <f ca="1">IF(AS19="","",IFERROR(INDEX(INDIRECT("$B$" &amp; AS19+11 &amp;  ":$F$31"),MATCH("FW1",INDIRECT("$B$" &amp; AS19+11 &amp; ":$B$31"),0),5),""))</f>
        <v/>
      </c>
      <c r="AV21" s="462"/>
      <c r="AW21" s="464">
        <f t="shared" ref="AW21" si="8">IF($BN$12*90000&lt;=AV21,$BN$12*90000,AV21)</f>
        <v>0</v>
      </c>
      <c r="AX21" s="465"/>
      <c r="AY21" s="403">
        <f>IF(10000&lt;=AX21,10000,AX21)</f>
        <v>0</v>
      </c>
      <c r="AZ21" s="404"/>
      <c r="BA21" s="403">
        <f>IF(20000&lt;=AZ21,20000,AZ21)</f>
        <v>0</v>
      </c>
      <c r="BB21" s="462"/>
      <c r="BC21" s="466"/>
      <c r="BD21" s="460"/>
      <c r="BE21" s="405"/>
      <c r="BF21" s="405"/>
      <c r="BG21" s="436"/>
      <c r="CB21" s="19" t="str">
        <f t="shared" si="3"/>
        <v/>
      </c>
      <c r="CC21" s="75">
        <f t="shared" si="4"/>
        <v>0</v>
      </c>
      <c r="CD21" s="75">
        <f t="shared" si="5"/>
        <v>0</v>
      </c>
      <c r="CE21" s="82"/>
      <c r="CF21" s="82"/>
    </row>
    <row r="22" spans="1:84" ht="16.5" customHeight="1">
      <c r="A22" s="561"/>
      <c r="B22" s="125"/>
      <c r="C22" s="20">
        <v>12</v>
      </c>
      <c r="D22" s="24"/>
      <c r="E22" s="128"/>
      <c r="F22" s="25"/>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69"/>
      <c r="AK22" s="200"/>
      <c r="AL22" s="23">
        <f t="shared" si="1"/>
        <v>0</v>
      </c>
      <c r="AM22" s="23">
        <f t="shared" si="2"/>
        <v>0</v>
      </c>
      <c r="AN22" s="23">
        <f t="shared" si="6"/>
        <v>0</v>
      </c>
      <c r="AO22" s="23">
        <f t="shared" si="7"/>
        <v>0</v>
      </c>
      <c r="AR22" s="558"/>
      <c r="AS22" s="447"/>
      <c r="AT22" s="411"/>
      <c r="AU22" s="457"/>
      <c r="AV22" s="476"/>
      <c r="AW22" s="464"/>
      <c r="AX22" s="465"/>
      <c r="AY22" s="403"/>
      <c r="AZ22" s="404"/>
      <c r="BA22" s="403"/>
      <c r="BB22" s="462"/>
      <c r="BC22" s="466"/>
      <c r="BD22" s="460"/>
      <c r="BE22" s="405"/>
      <c r="BF22" s="405"/>
      <c r="BG22" s="436"/>
      <c r="CB22" s="19" t="str">
        <f t="shared" si="3"/>
        <v/>
      </c>
      <c r="CC22" s="75">
        <f t="shared" si="4"/>
        <v>0</v>
      </c>
      <c r="CD22" s="75">
        <f t="shared" si="5"/>
        <v>0</v>
      </c>
      <c r="CE22" s="82"/>
      <c r="CF22" s="82"/>
    </row>
    <row r="23" spans="1:84" ht="16.5" customHeight="1">
      <c r="A23" s="561"/>
      <c r="B23" s="125"/>
      <c r="C23" s="20">
        <v>13</v>
      </c>
      <c r="D23" s="24"/>
      <c r="E23" s="128"/>
      <c r="F23" s="25"/>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69"/>
      <c r="AK23" s="200"/>
      <c r="AL23" s="23">
        <f t="shared" si="1"/>
        <v>0</v>
      </c>
      <c r="AM23" s="23">
        <f t="shared" si="2"/>
        <v>0</v>
      </c>
      <c r="AN23" s="23">
        <f t="shared" si="6"/>
        <v>0</v>
      </c>
      <c r="AO23" s="23">
        <f t="shared" si="7"/>
        <v>0</v>
      </c>
      <c r="AR23" s="558"/>
      <c r="AS23" s="447" t="str">
        <f ca="1">IF(AS21="","",IFERROR(INDEX(INDIRECT("$B$" &amp; AS21+11 &amp;  ":$F$31"),MATCH("FW1",INDIRECT("$B$" &amp; AS21+11 &amp; ":$B$31"),0),2),""))</f>
        <v/>
      </c>
      <c r="AT23" s="410"/>
      <c r="AU23" s="450" t="str">
        <f ca="1">IF(AS21="","",IFERROR(INDEX(INDIRECT("$B$" &amp; AS21+11 &amp;  ":$F$31"),MATCH("FW1",INDIRECT("$B$" &amp; AS21+11 &amp; ":$B$31"),0),5),""))</f>
        <v/>
      </c>
      <c r="AV23" s="462"/>
      <c r="AW23" s="464">
        <f t="shared" ref="AW23" si="9">IF($BN$12*90000&lt;=AV23,$BN$12*90000,AV23)</f>
        <v>0</v>
      </c>
      <c r="AX23" s="465"/>
      <c r="AY23" s="403">
        <f>IF(10000&lt;=AX23,10000,AX23)</f>
        <v>0</v>
      </c>
      <c r="AZ23" s="404"/>
      <c r="BA23" s="403">
        <f>IF(20000&lt;=AZ23,20000,AZ23)</f>
        <v>0</v>
      </c>
      <c r="BB23" s="462"/>
      <c r="BC23" s="466"/>
      <c r="BD23" s="460"/>
      <c r="BE23" s="405"/>
      <c r="BF23" s="405"/>
      <c r="BG23" s="436"/>
      <c r="CB23" s="19" t="str">
        <f t="shared" si="3"/>
        <v/>
      </c>
      <c r="CC23" s="75">
        <f t="shared" si="4"/>
        <v>0</v>
      </c>
      <c r="CD23" s="75">
        <f t="shared" si="5"/>
        <v>0</v>
      </c>
      <c r="CE23" s="82"/>
      <c r="CF23" s="82"/>
    </row>
    <row r="24" spans="1:84" ht="16.5" customHeight="1">
      <c r="A24" s="561"/>
      <c r="B24" s="125"/>
      <c r="C24" s="20">
        <v>14</v>
      </c>
      <c r="D24" s="24"/>
      <c r="E24" s="128"/>
      <c r="F24" s="25"/>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69"/>
      <c r="AK24" s="200"/>
      <c r="AL24" s="23">
        <f t="shared" si="1"/>
        <v>0</v>
      </c>
      <c r="AM24" s="23">
        <f t="shared" si="2"/>
        <v>0</v>
      </c>
      <c r="AN24" s="23">
        <f t="shared" si="6"/>
        <v>0</v>
      </c>
      <c r="AO24" s="23">
        <f t="shared" si="7"/>
        <v>0</v>
      </c>
      <c r="AR24" s="558"/>
      <c r="AS24" s="447"/>
      <c r="AT24" s="411"/>
      <c r="AU24" s="454"/>
      <c r="AV24" s="476"/>
      <c r="AW24" s="464"/>
      <c r="AX24" s="465"/>
      <c r="AY24" s="403"/>
      <c r="AZ24" s="404"/>
      <c r="BA24" s="403"/>
      <c r="BB24" s="462"/>
      <c r="BC24" s="466"/>
      <c r="BD24" s="460"/>
      <c r="BE24" s="405"/>
      <c r="BF24" s="405"/>
      <c r="BG24" s="436"/>
      <c r="CB24" s="19" t="str">
        <f t="shared" si="3"/>
        <v/>
      </c>
      <c r="CC24" s="75">
        <f t="shared" si="4"/>
        <v>0</v>
      </c>
      <c r="CD24" s="75">
        <f t="shared" si="5"/>
        <v>0</v>
      </c>
      <c r="CE24" s="82"/>
      <c r="CF24" s="82"/>
    </row>
    <row r="25" spans="1:84" ht="16.5" customHeight="1">
      <c r="A25" s="561"/>
      <c r="B25" s="125"/>
      <c r="C25" s="20">
        <v>15</v>
      </c>
      <c r="D25" s="24"/>
      <c r="E25" s="128"/>
      <c r="F25" s="25"/>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69"/>
      <c r="AK25" s="200"/>
      <c r="AL25" s="23">
        <f t="shared" si="1"/>
        <v>0</v>
      </c>
      <c r="AM25" s="23">
        <f t="shared" si="2"/>
        <v>0</v>
      </c>
      <c r="AN25" s="23">
        <f t="shared" si="6"/>
        <v>0</v>
      </c>
      <c r="AO25" s="23">
        <f t="shared" si="7"/>
        <v>0</v>
      </c>
      <c r="AR25" s="558"/>
      <c r="AS25" s="447" t="str">
        <f ca="1">IF(AS23="","",IFERROR(INDEX(INDIRECT("$B$" &amp; AS23+11 &amp;  ":$F$31"),MATCH("FW1",INDIRECT("$B$" &amp; AS23+11 &amp; ":$B$31"),0),2),""))</f>
        <v/>
      </c>
      <c r="AT25" s="410"/>
      <c r="AU25" s="450" t="str">
        <f ca="1">IF(AS23="","",IFERROR(INDEX(INDIRECT("$B$" &amp; AS23+11 &amp;  ":$F$31"),MATCH("FW1",INDIRECT("$B$" &amp; AS23+11 &amp; ":$B$31"),0),5),""))</f>
        <v/>
      </c>
      <c r="AV25" s="462"/>
      <c r="AW25" s="464">
        <f t="shared" ref="AW25" si="10">IF($BN$12*90000&lt;=AV25,$BN$12*90000,AV25)</f>
        <v>0</v>
      </c>
      <c r="AX25" s="465"/>
      <c r="AY25" s="403">
        <f>IF(10000&lt;=AX25,10000,AX25)</f>
        <v>0</v>
      </c>
      <c r="AZ25" s="404"/>
      <c r="BA25" s="403">
        <f>IF(20000&lt;=AZ25,20000,AZ25)</f>
        <v>0</v>
      </c>
      <c r="BB25" s="462"/>
      <c r="BC25" s="466"/>
      <c r="BD25" s="460"/>
      <c r="BE25" s="405"/>
      <c r="BF25" s="405"/>
      <c r="BG25" s="436"/>
      <c r="CB25" s="19" t="str">
        <f t="shared" si="3"/>
        <v/>
      </c>
      <c r="CC25" s="75">
        <f t="shared" si="4"/>
        <v>0</v>
      </c>
      <c r="CD25" s="75">
        <f t="shared" si="5"/>
        <v>0</v>
      </c>
      <c r="CE25" s="82"/>
      <c r="CF25" s="82"/>
    </row>
    <row r="26" spans="1:84" ht="16.5" customHeight="1">
      <c r="A26" s="561"/>
      <c r="B26" s="125"/>
      <c r="C26" s="20">
        <v>16</v>
      </c>
      <c r="D26" s="24"/>
      <c r="E26" s="128"/>
      <c r="F26" s="25"/>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69"/>
      <c r="AK26" s="200"/>
      <c r="AL26" s="23">
        <f t="shared" si="1"/>
        <v>0</v>
      </c>
      <c r="AM26" s="23">
        <f t="shared" si="2"/>
        <v>0</v>
      </c>
      <c r="AN26" s="23">
        <f t="shared" si="6"/>
        <v>0</v>
      </c>
      <c r="AO26" s="23">
        <f t="shared" si="7"/>
        <v>0</v>
      </c>
      <c r="AR26" s="558"/>
      <c r="AS26" s="447"/>
      <c r="AT26" s="411"/>
      <c r="AU26" s="454"/>
      <c r="AV26" s="476"/>
      <c r="AW26" s="464"/>
      <c r="AX26" s="465"/>
      <c r="AY26" s="403"/>
      <c r="AZ26" s="404"/>
      <c r="BA26" s="403"/>
      <c r="BB26" s="462"/>
      <c r="BC26" s="466"/>
      <c r="BD26" s="460"/>
      <c r="BE26" s="405"/>
      <c r="BF26" s="405"/>
      <c r="BG26" s="436"/>
      <c r="CB26" s="19" t="str">
        <f t="shared" si="3"/>
        <v/>
      </c>
      <c r="CC26" s="75">
        <f t="shared" si="4"/>
        <v>0</v>
      </c>
      <c r="CD26" s="75">
        <f t="shared" si="5"/>
        <v>0</v>
      </c>
      <c r="CE26" s="82"/>
      <c r="CF26" s="82"/>
    </row>
    <row r="27" spans="1:84" ht="16.5" customHeight="1">
      <c r="A27" s="561"/>
      <c r="B27" s="125"/>
      <c r="C27" s="20">
        <v>17</v>
      </c>
      <c r="D27" s="24"/>
      <c r="E27" s="128"/>
      <c r="F27" s="25"/>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69"/>
      <c r="AK27" s="200"/>
      <c r="AL27" s="23">
        <f t="shared" si="1"/>
        <v>0</v>
      </c>
      <c r="AM27" s="23">
        <f t="shared" si="2"/>
        <v>0</v>
      </c>
      <c r="AN27" s="23">
        <f t="shared" si="6"/>
        <v>0</v>
      </c>
      <c r="AO27" s="23">
        <f t="shared" si="7"/>
        <v>0</v>
      </c>
      <c r="AR27" s="558"/>
      <c r="AS27" s="447" t="str">
        <f ca="1">IF(AS25="","",IFERROR(INDEX(INDIRECT("$B$" &amp; AS25+11 &amp;  ":$F$31"),MATCH("FW1",INDIRECT("$B$" &amp; AS25+11 &amp; ":$B$31"),0),2),""))</f>
        <v/>
      </c>
      <c r="AT27" s="410"/>
      <c r="AU27" s="450" t="str">
        <f ca="1">IF(AS25="","",IFERROR(INDEX(INDIRECT("$B$" &amp; AS25+11 &amp;  ":$F$31"),MATCH("FW1",INDIRECT("$B$" &amp; AS25+11 &amp; ":$B$31"),0),5),""))</f>
        <v/>
      </c>
      <c r="AV27" s="462"/>
      <c r="AW27" s="464">
        <f t="shared" ref="AW27" si="11">IF($BN$12*90000&lt;=AV27,$BN$12*90000,AV27)</f>
        <v>0</v>
      </c>
      <c r="AX27" s="465"/>
      <c r="AY27" s="403">
        <f>IF(10000&lt;=AX27,10000,AX27)</f>
        <v>0</v>
      </c>
      <c r="AZ27" s="404"/>
      <c r="BA27" s="403">
        <f>IF(20000&lt;=AZ27,20000,AZ27)</f>
        <v>0</v>
      </c>
      <c r="BB27" s="462"/>
      <c r="BC27" s="466"/>
      <c r="BD27" s="460"/>
      <c r="BE27" s="405"/>
      <c r="BF27" s="405"/>
      <c r="BG27" s="436"/>
      <c r="CB27" s="19" t="str">
        <f t="shared" si="3"/>
        <v/>
      </c>
      <c r="CC27" s="75">
        <f t="shared" si="4"/>
        <v>0</v>
      </c>
      <c r="CD27" s="75">
        <f t="shared" si="5"/>
        <v>0</v>
      </c>
      <c r="CE27" s="82"/>
      <c r="CF27" s="82"/>
    </row>
    <row r="28" spans="1:84" ht="16.5" customHeight="1" thickBot="1">
      <c r="A28" s="561"/>
      <c r="B28" s="125"/>
      <c r="C28" s="20">
        <v>18</v>
      </c>
      <c r="D28" s="24"/>
      <c r="E28" s="128"/>
      <c r="F28" s="25"/>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69"/>
      <c r="AK28" s="200"/>
      <c r="AL28" s="23">
        <f t="shared" si="1"/>
        <v>0</v>
      </c>
      <c r="AM28" s="23">
        <f t="shared" si="2"/>
        <v>0</v>
      </c>
      <c r="AN28" s="23">
        <f t="shared" si="6"/>
        <v>0</v>
      </c>
      <c r="AO28" s="23">
        <f t="shared" si="7"/>
        <v>0</v>
      </c>
      <c r="AR28" s="559"/>
      <c r="AS28" s="448"/>
      <c r="AT28" s="449"/>
      <c r="AU28" s="451"/>
      <c r="AV28" s="463"/>
      <c r="AW28" s="467"/>
      <c r="AX28" s="468"/>
      <c r="AY28" s="428"/>
      <c r="AZ28" s="453"/>
      <c r="BA28" s="428"/>
      <c r="BB28" s="469"/>
      <c r="BC28" s="470"/>
      <c r="BD28" s="461"/>
      <c r="BE28" s="435"/>
      <c r="BF28" s="435"/>
      <c r="BG28" s="437"/>
      <c r="CB28" s="19" t="str">
        <f t="shared" si="3"/>
        <v/>
      </c>
      <c r="CC28" s="75">
        <f t="shared" si="4"/>
        <v>0</v>
      </c>
      <c r="CD28" s="75">
        <f t="shared" si="5"/>
        <v>0</v>
      </c>
      <c r="CE28" s="82"/>
      <c r="CF28" s="82"/>
    </row>
    <row r="29" spans="1:84" ht="16.5" customHeight="1">
      <c r="A29" s="561"/>
      <c r="B29" s="125"/>
      <c r="C29" s="20">
        <v>19</v>
      </c>
      <c r="D29" s="24"/>
      <c r="E29" s="128"/>
      <c r="F29" s="25"/>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69"/>
      <c r="AK29" s="200"/>
      <c r="AL29" s="23">
        <f t="shared" si="1"/>
        <v>0</v>
      </c>
      <c r="AM29" s="23">
        <f t="shared" si="2"/>
        <v>0</v>
      </c>
      <c r="AN29" s="23">
        <f t="shared" si="6"/>
        <v>0</v>
      </c>
      <c r="AO29" s="23">
        <f t="shared" si="7"/>
        <v>0</v>
      </c>
      <c r="AR29" s="557" t="s">
        <v>134</v>
      </c>
      <c r="AS29" s="477" t="str">
        <f>IFERROR(INDEX($B$11:$F$31,MATCH("FW2",$B$11:$B$31,0),2),"")</f>
        <v/>
      </c>
      <c r="AT29" s="423"/>
      <c r="AU29" s="479" t="str">
        <f>IFERROR(INDEX($B$11:$F$31,MATCH("FW2",$B$11:$B$31,0),5),"")</f>
        <v/>
      </c>
      <c r="AV29" s="441"/>
      <c r="AW29" s="459">
        <f>IF(90000&lt;=AV29,90000,AV29)</f>
        <v>0</v>
      </c>
      <c r="AX29" s="441"/>
      <c r="AY29" s="442">
        <f>IF(10000&lt;=AX29,10000,AX29)</f>
        <v>0</v>
      </c>
      <c r="AZ29" s="441"/>
      <c r="BA29" s="442"/>
      <c r="BB29" s="443"/>
      <c r="BC29" s="458"/>
      <c r="BD29" s="443"/>
      <c r="BE29" s="443"/>
      <c r="BF29" s="443"/>
      <c r="BG29" s="455"/>
      <c r="CB29" s="19" t="str">
        <f t="shared" si="3"/>
        <v/>
      </c>
      <c r="CC29" s="75">
        <f t="shared" si="4"/>
        <v>0</v>
      </c>
      <c r="CD29" s="75">
        <f t="shared" si="5"/>
        <v>0</v>
      </c>
      <c r="CE29" s="82"/>
      <c r="CF29" s="82"/>
    </row>
    <row r="30" spans="1:84" ht="16.5" customHeight="1" thickBot="1">
      <c r="A30" s="561"/>
      <c r="B30" s="126"/>
      <c r="C30" s="20">
        <v>20</v>
      </c>
      <c r="D30" s="62"/>
      <c r="E30" s="129"/>
      <c r="F30" s="26"/>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70"/>
      <c r="AK30" s="201"/>
      <c r="AL30" s="28">
        <f>COUNTA(G30:AK30)-COUNTIF(G30:AK30,"集")-COUNTIF(G30:AK30,"休")-COUNTIF(G30:AK30,"外")</f>
        <v>0</v>
      </c>
      <c r="AM30" s="28">
        <f t="shared" si="2"/>
        <v>0</v>
      </c>
      <c r="AN30" s="28">
        <f t="shared" si="6"/>
        <v>0</v>
      </c>
      <c r="AO30" s="28">
        <f t="shared" si="7"/>
        <v>0</v>
      </c>
      <c r="AR30" s="558"/>
      <c r="AS30" s="478"/>
      <c r="AT30" s="424"/>
      <c r="AU30" s="454"/>
      <c r="AV30" s="446"/>
      <c r="AW30" s="403"/>
      <c r="AX30" s="404"/>
      <c r="AY30" s="403"/>
      <c r="AZ30" s="404"/>
      <c r="BA30" s="403"/>
      <c r="BB30" s="405"/>
      <c r="BC30" s="405"/>
      <c r="BD30" s="405"/>
      <c r="BE30" s="405"/>
      <c r="BF30" s="405"/>
      <c r="BG30" s="436"/>
      <c r="CB30" s="19" t="str">
        <f t="shared" si="3"/>
        <v/>
      </c>
      <c r="CC30" s="75">
        <f t="shared" si="4"/>
        <v>0</v>
      </c>
      <c r="CD30" s="75">
        <f t="shared" si="5"/>
        <v>0</v>
      </c>
      <c r="CE30" s="82"/>
      <c r="CF30" s="82"/>
    </row>
    <row r="31" spans="1:84" ht="16.5" customHeight="1" thickBot="1">
      <c r="A31" s="562"/>
      <c r="B31" s="591" t="s">
        <v>32</v>
      </c>
      <c r="C31" s="592"/>
      <c r="D31" s="592"/>
      <c r="E31" s="592"/>
      <c r="F31" s="593"/>
      <c r="G31" s="29">
        <f>COUNTA(G11:G30)-COUNTIF(G11:G30,"外")-COUNTIF(G11:G30,"休")-COUNTIF(G11:G30,"集")</f>
        <v>0</v>
      </c>
      <c r="H31" s="29">
        <f t="shared" ref="H31:AJ31" si="12">COUNTA(H11:H30)-COUNTIF(H11:H30,"外")-COUNTIF(H11:H30,"休")-COUNTIF(H11:H30,"集")</f>
        <v>0</v>
      </c>
      <c r="I31" s="29">
        <f t="shared" si="12"/>
        <v>0</v>
      </c>
      <c r="J31" s="29">
        <f t="shared" si="12"/>
        <v>0</v>
      </c>
      <c r="K31" s="29">
        <f t="shared" si="12"/>
        <v>0</v>
      </c>
      <c r="L31" s="29">
        <f t="shared" si="12"/>
        <v>0</v>
      </c>
      <c r="M31" s="29">
        <f t="shared" si="12"/>
        <v>0</v>
      </c>
      <c r="N31" s="29">
        <f t="shared" si="12"/>
        <v>0</v>
      </c>
      <c r="O31" s="29">
        <f t="shared" si="12"/>
        <v>0</v>
      </c>
      <c r="P31" s="30">
        <f t="shared" si="12"/>
        <v>0</v>
      </c>
      <c r="Q31" s="30">
        <f t="shared" si="12"/>
        <v>0</v>
      </c>
      <c r="R31" s="30">
        <f t="shared" si="12"/>
        <v>0</v>
      </c>
      <c r="S31" s="30">
        <f t="shared" si="12"/>
        <v>0</v>
      </c>
      <c r="T31" s="30">
        <f t="shared" si="12"/>
        <v>0</v>
      </c>
      <c r="U31" s="30">
        <f t="shared" si="12"/>
        <v>0</v>
      </c>
      <c r="V31" s="30">
        <f t="shared" si="12"/>
        <v>0</v>
      </c>
      <c r="W31" s="30">
        <f t="shared" si="12"/>
        <v>0</v>
      </c>
      <c r="X31" s="30">
        <f t="shared" si="12"/>
        <v>0</v>
      </c>
      <c r="Y31" s="30">
        <f t="shared" si="12"/>
        <v>0</v>
      </c>
      <c r="Z31" s="30">
        <f t="shared" si="12"/>
        <v>0</v>
      </c>
      <c r="AA31" s="30">
        <f t="shared" si="12"/>
        <v>0</v>
      </c>
      <c r="AB31" s="30">
        <f t="shared" si="12"/>
        <v>0</v>
      </c>
      <c r="AC31" s="30">
        <f t="shared" si="12"/>
        <v>0</v>
      </c>
      <c r="AD31" s="30">
        <f t="shared" si="12"/>
        <v>0</v>
      </c>
      <c r="AE31" s="30">
        <f t="shared" si="12"/>
        <v>0</v>
      </c>
      <c r="AF31" s="30">
        <f t="shared" si="12"/>
        <v>0</v>
      </c>
      <c r="AG31" s="30">
        <f t="shared" si="12"/>
        <v>0</v>
      </c>
      <c r="AH31" s="30">
        <f t="shared" si="12"/>
        <v>0</v>
      </c>
      <c r="AI31" s="31">
        <f t="shared" si="12"/>
        <v>0</v>
      </c>
      <c r="AJ31" s="71">
        <f t="shared" si="12"/>
        <v>0</v>
      </c>
      <c r="AK31" s="73">
        <f>COUNTA(AK11:AK30)-COUNTIF(AK11:AK30,"外")-COUNTIF(AK11:AK30,"休")-COUNTIF(AK11:AK30,"集")</f>
        <v>0</v>
      </c>
      <c r="AL31" s="74"/>
      <c r="AR31" s="558"/>
      <c r="AS31" s="447" t="str">
        <f ca="1">IF(AS29="","",IFERROR(INDEX(INDIRECT("$B$" &amp; AS29+11 &amp;  ":$F$31"),MATCH("FW2",INDIRECT("$B$" &amp; AS29+11 &amp; ":$B$31"),0),2),""))</f>
        <v/>
      </c>
      <c r="AT31" s="410"/>
      <c r="AU31" s="456" t="str">
        <f ca="1">IF(AS29="","",IFERROR(INDEX(INDIRECT("$B$" &amp; AS29+11 &amp;  ":$F$31"),MATCH("FW2",INDIRECT("$B$" &amp; AS29+11 &amp; ":$B$31"),0),5),""))</f>
        <v/>
      </c>
      <c r="AV31" s="404"/>
      <c r="AW31" s="403">
        <f>IF(90000&lt;=AV31,90000,AV31)</f>
        <v>0</v>
      </c>
      <c r="AX31" s="404"/>
      <c r="AY31" s="403">
        <f>IF(10000&lt;=AX31,10000,AX31)</f>
        <v>0</v>
      </c>
      <c r="AZ31" s="404"/>
      <c r="BA31" s="403"/>
      <c r="BB31" s="405"/>
      <c r="BC31" s="405"/>
      <c r="BD31" s="405"/>
      <c r="BE31" s="405"/>
      <c r="BF31" s="405"/>
      <c r="BG31" s="436"/>
    </row>
    <row r="32" spans="1:84" ht="18" customHeight="1" thickBot="1">
      <c r="A32" s="594" t="s">
        <v>33</v>
      </c>
      <c r="B32" s="592"/>
      <c r="C32" s="592"/>
      <c r="D32" s="592"/>
      <c r="E32" s="592"/>
      <c r="F32" s="593"/>
      <c r="G32" s="32">
        <f>IF(AND(G50&gt;=3,G31&gt;=5),1,0)+IF(AND(G50&gt;=2,G31&gt;=3),1,0)+IF(AND(G50&gt;=1,G31&gt;=1),1,0)</f>
        <v>0</v>
      </c>
      <c r="H32" s="32">
        <f t="shared" ref="H32:AK32" si="13">IF(AND(H50&gt;=3,H31&gt;=5),1,0)+IF(AND(H50&gt;=2,H31&gt;=3),1,0)++IF(AND(H50&gt;=1,H31&gt;=1),1,0)</f>
        <v>0</v>
      </c>
      <c r="I32" s="32">
        <f t="shared" si="13"/>
        <v>0</v>
      </c>
      <c r="J32" s="32">
        <f t="shared" si="13"/>
        <v>0</v>
      </c>
      <c r="K32" s="32">
        <f t="shared" si="13"/>
        <v>0</v>
      </c>
      <c r="L32" s="32">
        <f t="shared" si="13"/>
        <v>0</v>
      </c>
      <c r="M32" s="32">
        <f t="shared" si="13"/>
        <v>0</v>
      </c>
      <c r="N32" s="32">
        <f t="shared" si="13"/>
        <v>0</v>
      </c>
      <c r="O32" s="32">
        <f t="shared" si="13"/>
        <v>0</v>
      </c>
      <c r="P32" s="31">
        <f t="shared" si="13"/>
        <v>0</v>
      </c>
      <c r="Q32" s="31">
        <f t="shared" si="13"/>
        <v>0</v>
      </c>
      <c r="R32" s="31">
        <f t="shared" si="13"/>
        <v>0</v>
      </c>
      <c r="S32" s="31">
        <f t="shared" si="13"/>
        <v>0</v>
      </c>
      <c r="T32" s="31">
        <f t="shared" si="13"/>
        <v>0</v>
      </c>
      <c r="U32" s="31">
        <f t="shared" si="13"/>
        <v>0</v>
      </c>
      <c r="V32" s="31">
        <f t="shared" si="13"/>
        <v>0</v>
      </c>
      <c r="W32" s="31">
        <f t="shared" si="13"/>
        <v>0</v>
      </c>
      <c r="X32" s="31">
        <f t="shared" si="13"/>
        <v>0</v>
      </c>
      <c r="Y32" s="31">
        <f t="shared" si="13"/>
        <v>0</v>
      </c>
      <c r="Z32" s="31">
        <f t="shared" si="13"/>
        <v>0</v>
      </c>
      <c r="AA32" s="31">
        <f t="shared" si="13"/>
        <v>0</v>
      </c>
      <c r="AB32" s="31">
        <f t="shared" si="13"/>
        <v>0</v>
      </c>
      <c r="AC32" s="31">
        <f t="shared" si="13"/>
        <v>0</v>
      </c>
      <c r="AD32" s="31">
        <f t="shared" si="13"/>
        <v>0</v>
      </c>
      <c r="AE32" s="31">
        <f t="shared" si="13"/>
        <v>0</v>
      </c>
      <c r="AF32" s="31">
        <f t="shared" si="13"/>
        <v>0</v>
      </c>
      <c r="AG32" s="31">
        <f t="shared" si="13"/>
        <v>0</v>
      </c>
      <c r="AH32" s="31">
        <f t="shared" si="13"/>
        <v>0</v>
      </c>
      <c r="AI32" s="31">
        <f t="shared" si="13"/>
        <v>0</v>
      </c>
      <c r="AJ32" s="71">
        <f t="shared" si="13"/>
        <v>0</v>
      </c>
      <c r="AK32" s="73">
        <f t="shared" si="13"/>
        <v>0</v>
      </c>
      <c r="AL32" s="74"/>
      <c r="AP32" s="13"/>
      <c r="AQ32" s="13"/>
      <c r="AR32" s="558"/>
      <c r="AS32" s="447"/>
      <c r="AT32" s="411"/>
      <c r="AU32" s="457"/>
      <c r="AV32" s="446"/>
      <c r="AW32" s="403"/>
      <c r="AX32" s="404"/>
      <c r="AY32" s="403"/>
      <c r="AZ32" s="404"/>
      <c r="BA32" s="403"/>
      <c r="BB32" s="405"/>
      <c r="BC32" s="405"/>
      <c r="BD32" s="405"/>
      <c r="BE32" s="405"/>
      <c r="BF32" s="405"/>
      <c r="BG32" s="436"/>
    </row>
    <row r="33" spans="1:59" ht="16.5" customHeight="1" thickBot="1">
      <c r="A33" s="594" t="s">
        <v>34</v>
      </c>
      <c r="B33" s="592"/>
      <c r="C33" s="592"/>
      <c r="D33" s="592"/>
      <c r="E33" s="592"/>
      <c r="F33" s="593"/>
      <c r="G33" s="33"/>
      <c r="H33" s="33"/>
      <c r="I33" s="33"/>
      <c r="J33" s="33"/>
      <c r="K33" s="33"/>
      <c r="L33" s="33"/>
      <c r="M33" s="33"/>
      <c r="N33" s="33"/>
      <c r="O33" s="33"/>
      <c r="P33" s="34"/>
      <c r="Q33" s="34"/>
      <c r="R33" s="34"/>
      <c r="S33" s="34"/>
      <c r="T33" s="34"/>
      <c r="U33" s="34"/>
      <c r="V33" s="34"/>
      <c r="W33" s="34"/>
      <c r="X33" s="34"/>
      <c r="Y33" s="34"/>
      <c r="Z33" s="34"/>
      <c r="AA33" s="34"/>
      <c r="AB33" s="34"/>
      <c r="AC33" s="34"/>
      <c r="AD33" s="34"/>
      <c r="AE33" s="34"/>
      <c r="AF33" s="34"/>
      <c r="AG33" s="34"/>
      <c r="AH33" s="34"/>
      <c r="AI33" s="34"/>
      <c r="AJ33" s="72"/>
      <c r="AK33" s="73"/>
      <c r="AL33" s="74"/>
      <c r="AP33" s="13"/>
      <c r="AQ33" s="13"/>
      <c r="AR33" s="558"/>
      <c r="AS33" s="447" t="str">
        <f ca="1">IF(AS31="","",IFERROR(INDEX(INDIRECT("$B$" &amp; AS31+11 &amp;  ":$F$31"),MATCH("FW2",INDIRECT("$B$" &amp; AS31+11 &amp; ":$B$31"),0),2),""))</f>
        <v/>
      </c>
      <c r="AT33" s="410"/>
      <c r="AU33" s="450" t="str">
        <f ca="1">IF(AS31="","",IFERROR(INDEX(INDIRECT("$B$" &amp; AS31+11 &amp;  ":$F$31"),MATCH("FW2",INDIRECT("$B$" &amp; AS31+11 &amp; ":$B$31"),0),5),""))</f>
        <v/>
      </c>
      <c r="AV33" s="404"/>
      <c r="AW33" s="403">
        <f>IF(90000&lt;=AV33,90000,AV33)</f>
        <v>0</v>
      </c>
      <c r="AX33" s="404"/>
      <c r="AY33" s="403">
        <f>IF(10000&lt;=AX33,10000,AX33)</f>
        <v>0</v>
      </c>
      <c r="AZ33" s="404"/>
      <c r="BA33" s="403"/>
      <c r="BB33" s="405"/>
      <c r="BC33" s="405"/>
      <c r="BD33" s="405"/>
      <c r="BE33" s="405"/>
      <c r="BF33" s="405"/>
      <c r="BG33" s="436"/>
    </row>
    <row r="34" spans="1:59" ht="16.5" customHeight="1" thickBot="1">
      <c r="AO34" s="35"/>
      <c r="AP34" s="13"/>
      <c r="AQ34" s="13"/>
      <c r="AR34" s="558"/>
      <c r="AS34" s="447"/>
      <c r="AT34" s="411"/>
      <c r="AU34" s="454"/>
      <c r="AV34" s="446"/>
      <c r="AW34" s="403"/>
      <c r="AX34" s="404"/>
      <c r="AY34" s="403"/>
      <c r="AZ34" s="404"/>
      <c r="BA34" s="403"/>
      <c r="BB34" s="405"/>
      <c r="BC34" s="405"/>
      <c r="BD34" s="405"/>
      <c r="BE34" s="405"/>
      <c r="BF34" s="405"/>
      <c r="BG34" s="436"/>
    </row>
    <row r="35" spans="1:59" ht="20.100000000000001" customHeight="1">
      <c r="A35" s="525" t="s">
        <v>4</v>
      </c>
      <c r="B35" s="526"/>
      <c r="C35" s="545" t="s">
        <v>5</v>
      </c>
      <c r="D35" s="505"/>
      <c r="E35" s="589" t="s">
        <v>110</v>
      </c>
      <c r="F35" s="530" t="s">
        <v>7</v>
      </c>
      <c r="G35" s="549" t="s">
        <v>35</v>
      </c>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1"/>
      <c r="AL35" s="36" t="s">
        <v>36</v>
      </c>
      <c r="AM35" s="37" t="s">
        <v>37</v>
      </c>
      <c r="AN35" s="37" t="s">
        <v>38</v>
      </c>
      <c r="AO35" s="38" t="s">
        <v>39</v>
      </c>
      <c r="AR35" s="558"/>
      <c r="AS35" s="447" t="str">
        <f ca="1">IF(AS33="","",IFERROR(INDEX(INDIRECT("$B$" &amp; AS33+11 &amp;  ":$F$31"),MATCH("FW2",INDIRECT("$B$" &amp; AS33+11 &amp; ":$B$31"),0),2),""))</f>
        <v/>
      </c>
      <c r="AT35" s="410"/>
      <c r="AU35" s="450" t="str">
        <f ca="1">IF(AS33="","",IFERROR(INDEX(INDIRECT("$B$" &amp; AS33+11 &amp;  ":$F$31"),MATCH("FW2",INDIRECT("$B$" &amp; AS33+11 &amp; ":$B$31"),0),5),""))</f>
        <v/>
      </c>
      <c r="AV35" s="404"/>
      <c r="AW35" s="403">
        <f>IF(90000&lt;=AV35,90000,AV35)</f>
        <v>0</v>
      </c>
      <c r="AX35" s="404"/>
      <c r="AY35" s="403">
        <f>IF(10000&lt;=AX35,10000,AX35)</f>
        <v>0</v>
      </c>
      <c r="AZ35" s="404"/>
      <c r="BA35" s="403"/>
      <c r="BB35" s="405"/>
      <c r="BC35" s="405"/>
      <c r="BD35" s="405"/>
      <c r="BE35" s="405"/>
      <c r="BF35" s="405"/>
      <c r="BG35" s="436"/>
    </row>
    <row r="36" spans="1:59" ht="20.100000000000001" customHeight="1">
      <c r="A36" s="543"/>
      <c r="B36" s="544"/>
      <c r="C36" s="546"/>
      <c r="D36" s="547"/>
      <c r="E36" s="590"/>
      <c r="F36" s="548"/>
      <c r="G36" s="39">
        <f>日付!B3</f>
        <v>45383</v>
      </c>
      <c r="H36" s="39">
        <f>日付!C3</f>
        <v>45384</v>
      </c>
      <c r="I36" s="39">
        <f>日付!D3</f>
        <v>45385</v>
      </c>
      <c r="J36" s="39">
        <f>日付!E3</f>
        <v>45386</v>
      </c>
      <c r="K36" s="39">
        <f>日付!F3</f>
        <v>45387</v>
      </c>
      <c r="L36" s="39">
        <f>日付!G3</f>
        <v>45388</v>
      </c>
      <c r="M36" s="39">
        <f>日付!H3</f>
        <v>45389</v>
      </c>
      <c r="N36" s="39">
        <f>日付!I3</f>
        <v>45390</v>
      </c>
      <c r="O36" s="39">
        <f>日付!J3</f>
        <v>45391</v>
      </c>
      <c r="P36" s="39">
        <f>日付!K3</f>
        <v>45392</v>
      </c>
      <c r="Q36" s="39">
        <f>日付!L3</f>
        <v>45393</v>
      </c>
      <c r="R36" s="39">
        <f>日付!M3</f>
        <v>45394</v>
      </c>
      <c r="S36" s="39">
        <f>日付!N3</f>
        <v>45395</v>
      </c>
      <c r="T36" s="39">
        <f>日付!O3</f>
        <v>45396</v>
      </c>
      <c r="U36" s="39">
        <f>日付!P3</f>
        <v>45397</v>
      </c>
      <c r="V36" s="39">
        <f>日付!Q3</f>
        <v>45398</v>
      </c>
      <c r="W36" s="39">
        <f>日付!R3</f>
        <v>45399</v>
      </c>
      <c r="X36" s="39">
        <f>日付!S3</f>
        <v>45400</v>
      </c>
      <c r="Y36" s="39">
        <f>日付!T3</f>
        <v>45401</v>
      </c>
      <c r="Z36" s="39">
        <f>日付!U3</f>
        <v>45402</v>
      </c>
      <c r="AA36" s="39">
        <f>日付!V3</f>
        <v>45403</v>
      </c>
      <c r="AB36" s="39">
        <f>日付!W3</f>
        <v>45404</v>
      </c>
      <c r="AC36" s="39">
        <f>日付!X3</f>
        <v>45405</v>
      </c>
      <c r="AD36" s="39">
        <f>日付!Y3</f>
        <v>45406</v>
      </c>
      <c r="AE36" s="39">
        <f>日付!Z3</f>
        <v>45407</v>
      </c>
      <c r="AF36" s="39">
        <f>日付!AA3</f>
        <v>45408</v>
      </c>
      <c r="AG36" s="39">
        <f>日付!AB3</f>
        <v>45409</v>
      </c>
      <c r="AH36" s="39">
        <f>日付!AC3</f>
        <v>45410</v>
      </c>
      <c r="AI36" s="256">
        <f>日付!AD3</f>
        <v>45411</v>
      </c>
      <c r="AJ36" s="39">
        <f>日付!AE3</f>
        <v>45412</v>
      </c>
      <c r="AK36" s="202"/>
      <c r="AL36" s="552" t="s">
        <v>40</v>
      </c>
      <c r="AM36" s="570" t="s">
        <v>41</v>
      </c>
      <c r="AN36" s="596">
        <f>COUNTIF($G$32:$AK$32,1)+COUNTIF($G$32:$AK$32,2)+COUNTIF($G$32:$AK$32,3)</f>
        <v>0</v>
      </c>
      <c r="AO36" s="599">
        <f>AN36</f>
        <v>0</v>
      </c>
      <c r="AR36" s="558"/>
      <c r="AS36" s="447"/>
      <c r="AT36" s="411"/>
      <c r="AU36" s="454"/>
      <c r="AV36" s="446"/>
      <c r="AW36" s="403"/>
      <c r="AX36" s="404"/>
      <c r="AY36" s="403"/>
      <c r="AZ36" s="404"/>
      <c r="BA36" s="403"/>
      <c r="BB36" s="405"/>
      <c r="BC36" s="405"/>
      <c r="BD36" s="405"/>
      <c r="BE36" s="405"/>
      <c r="BF36" s="405"/>
      <c r="BG36" s="436"/>
    </row>
    <row r="37" spans="1:59" ht="16.5" customHeight="1">
      <c r="A37" s="560" t="s">
        <v>42</v>
      </c>
      <c r="B37" s="602"/>
      <c r="C37" s="606">
        <v>1</v>
      </c>
      <c r="D37" s="607"/>
      <c r="E37" s="63"/>
      <c r="F37" s="40"/>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203"/>
      <c r="AL37" s="553"/>
      <c r="AM37" s="571"/>
      <c r="AN37" s="597"/>
      <c r="AO37" s="600"/>
      <c r="AR37" s="558"/>
      <c r="AS37" s="447" t="str">
        <f ca="1">IF(AS35="","",IFERROR(INDEX(INDIRECT("$B$" &amp; AS35+11 &amp;  ":$F$31"),MATCH("FW2",INDIRECT("$B$" &amp; AS35+11 &amp; ":$B$31"),0),2),""))</f>
        <v/>
      </c>
      <c r="AT37" s="410"/>
      <c r="AU37" s="450" t="str">
        <f ca="1">IF(AS35="","",IFERROR(INDEX(INDIRECT("$B$" &amp; AS35+11 &amp;  ":$F$31"),MATCH("FW2",INDIRECT("$B$" &amp; AS35+11 &amp; ":$B$31"),0),5),""))</f>
        <v/>
      </c>
      <c r="AV37" s="404"/>
      <c r="AW37" s="403">
        <f>IF(90000&lt;=AV37,90000,AV37)</f>
        <v>0</v>
      </c>
      <c r="AX37" s="404"/>
      <c r="AY37" s="403">
        <f>IF(10000&lt;=AX37,10000,AX37)</f>
        <v>0</v>
      </c>
      <c r="AZ37" s="404"/>
      <c r="BA37" s="403"/>
      <c r="BB37" s="405"/>
      <c r="BC37" s="405"/>
      <c r="BD37" s="405"/>
      <c r="BE37" s="405"/>
      <c r="BF37" s="405"/>
      <c r="BG37" s="436"/>
    </row>
    <row r="38" spans="1:59" ht="16.5" customHeight="1" thickBot="1">
      <c r="A38" s="561"/>
      <c r="B38" s="603"/>
      <c r="C38" s="555">
        <v>2</v>
      </c>
      <c r="D38" s="556"/>
      <c r="E38" s="64"/>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204"/>
      <c r="AL38" s="553"/>
      <c r="AM38" s="595"/>
      <c r="AN38" s="598"/>
      <c r="AO38" s="601"/>
      <c r="AR38" s="559"/>
      <c r="AS38" s="448"/>
      <c r="AT38" s="449"/>
      <c r="AU38" s="451"/>
      <c r="AV38" s="452"/>
      <c r="AW38" s="428"/>
      <c r="AX38" s="453"/>
      <c r="AY38" s="428"/>
      <c r="AZ38" s="453"/>
      <c r="BA38" s="428"/>
      <c r="BB38" s="435"/>
      <c r="BC38" s="435"/>
      <c r="BD38" s="435"/>
      <c r="BE38" s="435"/>
      <c r="BF38" s="435"/>
      <c r="BG38" s="437"/>
    </row>
    <row r="39" spans="1:59" ht="16.5" customHeight="1">
      <c r="A39" s="561"/>
      <c r="B39" s="603"/>
      <c r="C39" s="555">
        <v>3</v>
      </c>
      <c r="D39" s="556"/>
      <c r="E39" s="64"/>
      <c r="F39" s="21"/>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204"/>
      <c r="AL39" s="553"/>
      <c r="AM39" s="570" t="s">
        <v>44</v>
      </c>
      <c r="AN39" s="596">
        <f>COUNTIF($G$32:$AK$32,2)+COUNTIF($G$32:$AK$32,3)</f>
        <v>0</v>
      </c>
      <c r="AO39" s="599">
        <f>AN39</f>
        <v>0</v>
      </c>
      <c r="AR39" s="557" t="s">
        <v>135</v>
      </c>
      <c r="AS39" s="477" t="str">
        <f>IFERROR(INDEX($B$11:$F$31,MATCH("FW3",$B$11:$B$31,0),2),"")</f>
        <v/>
      </c>
      <c r="AT39" s="423"/>
      <c r="AU39" s="479" t="str">
        <f>IFERROR(INDEX($B$11:$F$31,MATCH("FW3",$B$11:$B$31,0),5),"")</f>
        <v/>
      </c>
      <c r="AV39" s="441"/>
      <c r="AW39" s="442">
        <f>IF(90000&lt;=AV39,90000,AV39)</f>
        <v>0</v>
      </c>
      <c r="AX39" s="441"/>
      <c r="AY39" s="442">
        <f>IF(10000&lt;=AX39,10000,AX39)</f>
        <v>0</v>
      </c>
      <c r="AZ39" s="441"/>
      <c r="BA39" s="442"/>
      <c r="BB39" s="443"/>
      <c r="BC39" s="443"/>
      <c r="BD39" s="443"/>
      <c r="BE39" s="443"/>
      <c r="BF39" s="443"/>
      <c r="BG39" s="455"/>
    </row>
    <row r="40" spans="1:59" ht="16.5" customHeight="1">
      <c r="A40" s="561"/>
      <c r="B40" s="603"/>
      <c r="C40" s="555">
        <v>4</v>
      </c>
      <c r="D40" s="556"/>
      <c r="E40" s="64"/>
      <c r="F40" s="25"/>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00"/>
      <c r="AL40" s="553"/>
      <c r="AM40" s="571"/>
      <c r="AN40" s="597"/>
      <c r="AO40" s="600"/>
      <c r="AR40" s="558"/>
      <c r="AS40" s="478"/>
      <c r="AT40" s="424"/>
      <c r="AU40" s="454"/>
      <c r="AV40" s="446"/>
      <c r="AW40" s="403"/>
      <c r="AX40" s="404"/>
      <c r="AY40" s="403"/>
      <c r="AZ40" s="404"/>
      <c r="BA40" s="403"/>
      <c r="BB40" s="405"/>
      <c r="BC40" s="405"/>
      <c r="BD40" s="405"/>
      <c r="BE40" s="405"/>
      <c r="BF40" s="405"/>
      <c r="BG40" s="436"/>
    </row>
    <row r="41" spans="1:59" ht="16.5" customHeight="1">
      <c r="A41" s="561"/>
      <c r="B41" s="603"/>
      <c r="C41" s="555">
        <v>5</v>
      </c>
      <c r="D41" s="556"/>
      <c r="E41" s="64"/>
      <c r="F41" s="25"/>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00"/>
      <c r="AL41" s="553"/>
      <c r="AM41" s="595"/>
      <c r="AN41" s="598"/>
      <c r="AO41" s="601"/>
      <c r="AR41" s="558"/>
      <c r="AS41" s="447" t="str">
        <f ca="1">IF(AS39="","",IFERROR(INDEX(INDIRECT("$B$" &amp; AS39+11 &amp;  ":$F$31"),MATCH("FW3",INDIRECT("$B$" &amp; AS39+11 &amp; ":$B$31"),0),2),""))</f>
        <v/>
      </c>
      <c r="AT41" s="410"/>
      <c r="AU41" s="456" t="str">
        <f ca="1">IF(AS39="","",IFERROR(INDEX(INDIRECT("$B$" &amp; AS39+11 &amp;  ":$F$31"),MATCH("FW3",INDIRECT("$B$" &amp; AS39+11 &amp; ":$B$31"),0),5),""))</f>
        <v/>
      </c>
      <c r="AV41" s="404"/>
      <c r="AW41" s="403">
        <f>IF(90000&lt;=AV41,90000,AV41)</f>
        <v>0</v>
      </c>
      <c r="AX41" s="404"/>
      <c r="AY41" s="403">
        <f>IF(10000&lt;=AX41,10000,AX41)</f>
        <v>0</v>
      </c>
      <c r="AZ41" s="404"/>
      <c r="BA41" s="403"/>
      <c r="BB41" s="405"/>
      <c r="BC41" s="405"/>
      <c r="BD41" s="405"/>
      <c r="BE41" s="405"/>
      <c r="BF41" s="405"/>
      <c r="BG41" s="436"/>
    </row>
    <row r="42" spans="1:59" ht="16.5" customHeight="1">
      <c r="A42" s="561"/>
      <c r="B42" s="603"/>
      <c r="C42" s="555">
        <v>6</v>
      </c>
      <c r="D42" s="556"/>
      <c r="E42" s="64"/>
      <c r="F42" s="25"/>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00"/>
      <c r="AL42" s="553"/>
      <c r="AM42" s="570" t="s">
        <v>51</v>
      </c>
      <c r="AN42" s="596">
        <f>COUNTIF($G$32:$AK$32,3)</f>
        <v>0</v>
      </c>
      <c r="AO42" s="599">
        <f>AN42</f>
        <v>0</v>
      </c>
      <c r="AR42" s="558"/>
      <c r="AS42" s="447"/>
      <c r="AT42" s="411"/>
      <c r="AU42" s="457"/>
      <c r="AV42" s="446"/>
      <c r="AW42" s="403"/>
      <c r="AX42" s="404"/>
      <c r="AY42" s="403"/>
      <c r="AZ42" s="404"/>
      <c r="BA42" s="403"/>
      <c r="BB42" s="405"/>
      <c r="BC42" s="405"/>
      <c r="BD42" s="405"/>
      <c r="BE42" s="405"/>
      <c r="BF42" s="405"/>
      <c r="BG42" s="436"/>
    </row>
    <row r="43" spans="1:59" ht="16.5" customHeight="1">
      <c r="A43" s="561"/>
      <c r="B43" s="603"/>
      <c r="C43" s="555">
        <v>7</v>
      </c>
      <c r="D43" s="556"/>
      <c r="E43" s="64"/>
      <c r="F43" s="25"/>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00"/>
      <c r="AL43" s="553"/>
      <c r="AM43" s="571"/>
      <c r="AN43" s="597"/>
      <c r="AO43" s="600"/>
      <c r="AR43" s="558"/>
      <c r="AS43" s="447" t="str">
        <f ca="1">IF(AS41="","",IFERROR(INDEX(INDIRECT("$B$" &amp; AS41+11 &amp;  ":$F$31"),MATCH("FW3",INDIRECT("$B$" &amp; AS41+11 &amp; ":$B$31"),0),2),""))</f>
        <v/>
      </c>
      <c r="AT43" s="410"/>
      <c r="AU43" s="450" t="str">
        <f ca="1">IF(AS41="","",IFERROR(INDEX(INDIRECT("$B$" &amp; AS41+11 &amp;  ":$F$31"),MATCH("FW3",INDIRECT("$B$" &amp; AS41+11 &amp; ":$B$31"),0),5),""))</f>
        <v/>
      </c>
      <c r="AV43" s="404"/>
      <c r="AW43" s="403">
        <f>IF(90000&lt;=AV43,90000,AV43)</f>
        <v>0</v>
      </c>
      <c r="AX43" s="404"/>
      <c r="AY43" s="403">
        <f>IF(10000&lt;=AX43,10000,AX43)</f>
        <v>0</v>
      </c>
      <c r="AZ43" s="404"/>
      <c r="BA43" s="403"/>
      <c r="BB43" s="405"/>
      <c r="BC43" s="405"/>
      <c r="BD43" s="405"/>
      <c r="BE43" s="405"/>
      <c r="BF43" s="405"/>
      <c r="BG43" s="436"/>
    </row>
    <row r="44" spans="1:59" ht="17.25" customHeight="1">
      <c r="A44" s="561"/>
      <c r="B44" s="603"/>
      <c r="C44" s="555">
        <v>8</v>
      </c>
      <c r="D44" s="556"/>
      <c r="E44" s="64"/>
      <c r="F44" s="25"/>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00"/>
      <c r="AL44" s="553"/>
      <c r="AM44" s="595"/>
      <c r="AN44" s="598"/>
      <c r="AO44" s="601"/>
      <c r="AR44" s="558"/>
      <c r="AS44" s="447"/>
      <c r="AT44" s="411"/>
      <c r="AU44" s="454"/>
      <c r="AV44" s="446"/>
      <c r="AW44" s="403"/>
      <c r="AX44" s="404"/>
      <c r="AY44" s="403"/>
      <c r="AZ44" s="404"/>
      <c r="BA44" s="403"/>
      <c r="BB44" s="405"/>
      <c r="BC44" s="405"/>
      <c r="BD44" s="405"/>
      <c r="BE44" s="405"/>
      <c r="BF44" s="405"/>
      <c r="BG44" s="436"/>
    </row>
    <row r="45" spans="1:59" ht="17.25" customHeight="1">
      <c r="A45" s="561"/>
      <c r="B45" s="603"/>
      <c r="C45" s="555">
        <v>9</v>
      </c>
      <c r="D45" s="556"/>
      <c r="E45" s="64"/>
      <c r="F45" s="25"/>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205"/>
      <c r="AL45" s="553"/>
      <c r="AM45" s="570" t="s">
        <v>52</v>
      </c>
      <c r="AN45" s="573">
        <f>SUM(AN36:AN44)</f>
        <v>0</v>
      </c>
      <c r="AO45" s="576">
        <f>SUM(AO36:AO44)</f>
        <v>0</v>
      </c>
      <c r="AR45" s="558"/>
      <c r="AS45" s="447" t="str">
        <f ca="1">IF(AS43="","",IFERROR(INDEX(INDIRECT("$B$" &amp; AS43+11 &amp;  ":$F$31"),MATCH("FW3",INDIRECT("$B$" &amp; AS43+11 &amp; ":$B$31"),0),2),""))</f>
        <v/>
      </c>
      <c r="AT45" s="410"/>
      <c r="AU45" s="450" t="str">
        <f ca="1">IF(AS43="","",IFERROR(INDEX(INDIRECT("$B$" &amp; AS43+11 &amp;  ":$F$31"),MATCH("FW3",INDIRECT("$B$" &amp; AS43+11 &amp; ":$B$31"),0),5),""))</f>
        <v/>
      </c>
      <c r="AV45" s="404"/>
      <c r="AW45" s="403">
        <f>IF(90000&lt;=AV45,90000,AV45)</f>
        <v>0</v>
      </c>
      <c r="AX45" s="404"/>
      <c r="AY45" s="403">
        <f>IF(10000&lt;=AX45,10000,AX45)</f>
        <v>0</v>
      </c>
      <c r="AZ45" s="404"/>
      <c r="BA45" s="403"/>
      <c r="BB45" s="405"/>
      <c r="BC45" s="405"/>
      <c r="BD45" s="405"/>
      <c r="BE45" s="405"/>
      <c r="BF45" s="405"/>
      <c r="BG45" s="436"/>
    </row>
    <row r="46" spans="1:59" ht="17.25" customHeight="1">
      <c r="A46" s="561"/>
      <c r="B46" s="603"/>
      <c r="C46" s="555">
        <v>10</v>
      </c>
      <c r="D46" s="556"/>
      <c r="E46" s="64"/>
      <c r="F46" s="25"/>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205"/>
      <c r="AL46" s="553"/>
      <c r="AM46" s="571"/>
      <c r="AN46" s="574"/>
      <c r="AO46" s="577"/>
      <c r="AR46" s="558"/>
      <c r="AS46" s="447"/>
      <c r="AT46" s="411"/>
      <c r="AU46" s="454"/>
      <c r="AV46" s="446"/>
      <c r="AW46" s="403"/>
      <c r="AX46" s="404"/>
      <c r="AY46" s="403"/>
      <c r="AZ46" s="404"/>
      <c r="BA46" s="403"/>
      <c r="BB46" s="405"/>
      <c r="BC46" s="405"/>
      <c r="BD46" s="405"/>
      <c r="BE46" s="405"/>
      <c r="BF46" s="405"/>
      <c r="BG46" s="436"/>
    </row>
    <row r="47" spans="1:59" ht="17.25" customHeight="1" thickBot="1">
      <c r="A47" s="561"/>
      <c r="B47" s="603"/>
      <c r="C47" s="555">
        <v>11</v>
      </c>
      <c r="D47" s="556"/>
      <c r="E47" s="64"/>
      <c r="F47" s="25"/>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205"/>
      <c r="AL47" s="554"/>
      <c r="AM47" s="572"/>
      <c r="AN47" s="575"/>
      <c r="AO47" s="578"/>
      <c r="AP47" s="8"/>
      <c r="AQ47" s="8"/>
      <c r="AR47" s="558"/>
      <c r="AS47" s="447" t="str">
        <f ca="1">IF(AS45="","",IFERROR(INDEX(INDIRECT("$B$" &amp; AS45+11 &amp;  ":$F$31"),MATCH("FW3",INDIRECT("$B$" &amp; AS45+11 &amp; ":$B$31"),0),2),""))</f>
        <v/>
      </c>
      <c r="AT47" s="410"/>
      <c r="AU47" s="450" t="str">
        <f ca="1">IF(AS45="","",IFERROR(INDEX(INDIRECT("$B$" &amp; AS45+11 &amp;  ":$F$31"),MATCH("FW3",INDIRECT("$B$" &amp; AS45+11 &amp; ":$B$31"),0),5),""))</f>
        <v/>
      </c>
      <c r="AV47" s="404"/>
      <c r="AW47" s="403">
        <f>IF(90000&lt;=AV47,90000,AV47)</f>
        <v>0</v>
      </c>
      <c r="AX47" s="404"/>
      <c r="AY47" s="403">
        <f>IF(10000&lt;=AX47,10000,AX47)</f>
        <v>0</v>
      </c>
      <c r="AZ47" s="404"/>
      <c r="BA47" s="403"/>
      <c r="BB47" s="405"/>
      <c r="BC47" s="405"/>
      <c r="BD47" s="405"/>
      <c r="BE47" s="405"/>
      <c r="BF47" s="405"/>
      <c r="BG47" s="436"/>
    </row>
    <row r="48" spans="1:59" ht="17.25" customHeight="1" thickBot="1">
      <c r="A48" s="561"/>
      <c r="B48" s="603"/>
      <c r="C48" s="555">
        <v>12</v>
      </c>
      <c r="D48" s="556"/>
      <c r="E48" s="64"/>
      <c r="F48" s="25"/>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206"/>
      <c r="AL48" s="66"/>
      <c r="AM48" s="44"/>
      <c r="AN48" s="45"/>
      <c r="AO48" s="46"/>
      <c r="AP48" s="46"/>
      <c r="AQ48" s="46"/>
      <c r="AR48" s="559"/>
      <c r="AS48" s="448"/>
      <c r="AT48" s="449"/>
      <c r="AU48" s="451"/>
      <c r="AV48" s="452"/>
      <c r="AW48" s="428"/>
      <c r="AX48" s="453"/>
      <c r="AY48" s="428"/>
      <c r="AZ48" s="453"/>
      <c r="BA48" s="428"/>
      <c r="BB48" s="435"/>
      <c r="BC48" s="435"/>
      <c r="BD48" s="435"/>
      <c r="BE48" s="435"/>
      <c r="BF48" s="435"/>
      <c r="BG48" s="437"/>
    </row>
    <row r="49" spans="1:59" ht="16.5" customHeight="1">
      <c r="A49" s="561"/>
      <c r="B49" s="603"/>
      <c r="C49" s="555">
        <v>13</v>
      </c>
      <c r="D49" s="556"/>
      <c r="E49" s="65"/>
      <c r="F49" s="47"/>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207"/>
      <c r="AL49" s="67"/>
      <c r="AM49" s="46"/>
      <c r="AN49" s="46"/>
      <c r="AO49" s="46"/>
      <c r="AP49" s="46"/>
      <c r="AQ49" s="46"/>
      <c r="AR49" s="418" t="s">
        <v>192</v>
      </c>
      <c r="AS49" s="421" t="str">
        <f>IFERROR(INDEX($B$11:$F$31,MATCH("多能工",$B$11:$B$31,0),2),"")</f>
        <v/>
      </c>
      <c r="AT49" s="423"/>
      <c r="AU49" s="438" t="str">
        <f>IFERROR(INDEX($B$11:$F$31,MATCH("多能工",$B$11:$B$31,0),5),"")</f>
        <v/>
      </c>
      <c r="AV49" s="439"/>
      <c r="AW49" s="440">
        <f>IF(90000&lt;=AV49,90000,AV49)</f>
        <v>0</v>
      </c>
      <c r="AX49" s="441"/>
      <c r="AY49" s="442">
        <f>IF(10000&lt;=AX49,10000,AX49)</f>
        <v>0</v>
      </c>
      <c r="AZ49" s="441"/>
      <c r="BA49" s="442"/>
      <c r="BB49" s="443"/>
      <c r="BC49" s="443"/>
      <c r="BD49" s="443"/>
      <c r="BE49" s="443"/>
      <c r="BF49" s="444"/>
      <c r="BG49" s="445"/>
    </row>
    <row r="50" spans="1:59" ht="16.5" customHeight="1" thickBot="1">
      <c r="A50" s="604"/>
      <c r="B50" s="605"/>
      <c r="C50" s="608" t="s">
        <v>53</v>
      </c>
      <c r="D50" s="609"/>
      <c r="E50" s="609"/>
      <c r="F50" s="610"/>
      <c r="G50" s="49">
        <f>COUNTIF(G37:G49,"出")</f>
        <v>0</v>
      </c>
      <c r="H50" s="49">
        <f t="shared" ref="H50:AK50" si="14">COUNTIF(H37:H49,"出")</f>
        <v>0</v>
      </c>
      <c r="I50" s="49">
        <f t="shared" si="14"/>
        <v>0</v>
      </c>
      <c r="J50" s="49">
        <f t="shared" si="14"/>
        <v>0</v>
      </c>
      <c r="K50" s="49">
        <f t="shared" si="14"/>
        <v>0</v>
      </c>
      <c r="L50" s="49">
        <f t="shared" si="14"/>
        <v>0</v>
      </c>
      <c r="M50" s="49">
        <f t="shared" si="14"/>
        <v>0</v>
      </c>
      <c r="N50" s="49">
        <f t="shared" si="14"/>
        <v>0</v>
      </c>
      <c r="O50" s="49">
        <f t="shared" si="14"/>
        <v>0</v>
      </c>
      <c r="P50" s="49">
        <f t="shared" si="14"/>
        <v>0</v>
      </c>
      <c r="Q50" s="49">
        <f t="shared" si="14"/>
        <v>0</v>
      </c>
      <c r="R50" s="49">
        <f t="shared" si="14"/>
        <v>0</v>
      </c>
      <c r="S50" s="49">
        <f t="shared" si="14"/>
        <v>0</v>
      </c>
      <c r="T50" s="49">
        <f t="shared" si="14"/>
        <v>0</v>
      </c>
      <c r="U50" s="49">
        <f t="shared" si="14"/>
        <v>0</v>
      </c>
      <c r="V50" s="49">
        <f t="shared" si="14"/>
        <v>0</v>
      </c>
      <c r="W50" s="49">
        <f t="shared" si="14"/>
        <v>0</v>
      </c>
      <c r="X50" s="49">
        <f t="shared" si="14"/>
        <v>0</v>
      </c>
      <c r="Y50" s="49">
        <f t="shared" si="14"/>
        <v>0</v>
      </c>
      <c r="Z50" s="49">
        <f t="shared" si="14"/>
        <v>0</v>
      </c>
      <c r="AA50" s="49">
        <f t="shared" si="14"/>
        <v>0</v>
      </c>
      <c r="AB50" s="49">
        <f t="shared" si="14"/>
        <v>0</v>
      </c>
      <c r="AC50" s="49">
        <f t="shared" si="14"/>
        <v>0</v>
      </c>
      <c r="AD50" s="49">
        <f t="shared" si="14"/>
        <v>0</v>
      </c>
      <c r="AE50" s="49">
        <f t="shared" si="14"/>
        <v>0</v>
      </c>
      <c r="AF50" s="49">
        <f t="shared" si="14"/>
        <v>0</v>
      </c>
      <c r="AG50" s="49">
        <f t="shared" si="14"/>
        <v>0</v>
      </c>
      <c r="AH50" s="49">
        <f t="shared" si="14"/>
        <v>0</v>
      </c>
      <c r="AI50" s="49">
        <f t="shared" si="14"/>
        <v>0</v>
      </c>
      <c r="AJ50" s="49">
        <f t="shared" si="14"/>
        <v>0</v>
      </c>
      <c r="AK50" s="208">
        <f t="shared" si="14"/>
        <v>0</v>
      </c>
      <c r="AL50" s="67"/>
      <c r="AM50" s="46"/>
      <c r="AN50" s="46"/>
      <c r="AO50" s="46"/>
      <c r="AP50" s="46"/>
      <c r="AQ50" s="46"/>
      <c r="AR50" s="419"/>
      <c r="AS50" s="422"/>
      <c r="AT50" s="424"/>
      <c r="AU50" s="413"/>
      <c r="AV50" s="427"/>
      <c r="AW50" s="416"/>
      <c r="AX50" s="404"/>
      <c r="AY50" s="403"/>
      <c r="AZ50" s="404"/>
      <c r="BA50" s="403"/>
      <c r="BB50" s="405"/>
      <c r="BC50" s="405"/>
      <c r="BD50" s="405"/>
      <c r="BE50" s="405"/>
      <c r="BF50" s="406"/>
      <c r="BG50" s="408"/>
    </row>
    <row r="51" spans="1:59" ht="16.5" customHeight="1">
      <c r="AK51" s="46"/>
      <c r="AL51" s="46"/>
      <c r="AM51" s="46"/>
      <c r="AN51" s="46"/>
      <c r="AO51" s="46"/>
      <c r="AP51" s="13"/>
      <c r="AQ51" s="13"/>
      <c r="AR51" s="419"/>
      <c r="AS51" s="409" t="str">
        <f ca="1">IF(AS49="","",IFERROR(INDEX(INDIRECT("$B$" &amp; AS49+11 &amp;  ":$F$31"),MATCH("多能工",INDIRECT("$B$" &amp; AS49+11 &amp; ":$B$31"),0),2),""))</f>
        <v/>
      </c>
      <c r="AT51" s="410"/>
      <c r="AU51" s="425" t="str">
        <f ca="1">IF(AS49="","",IFERROR(INDEX(INDIRECT("$B$" &amp; AS49+11 &amp;  ":$F$31"),MATCH("多能工",INDIRECT("$B$" &amp; AS49+11 &amp; ":$B$31"),0),5),""))</f>
        <v/>
      </c>
      <c r="AV51" s="414"/>
      <c r="AW51" s="416">
        <f>IF(90000&lt;=AV51,90000,AV51)</f>
        <v>0</v>
      </c>
      <c r="AX51" s="404"/>
      <c r="AY51" s="403">
        <f>IF(10000&lt;=AX51,10000,AX51)</f>
        <v>0</v>
      </c>
      <c r="AZ51" s="404"/>
      <c r="BA51" s="403"/>
      <c r="BB51" s="405"/>
      <c r="BC51" s="405"/>
      <c r="BD51" s="405"/>
      <c r="BE51" s="405"/>
      <c r="BF51" s="406"/>
      <c r="BG51" s="407"/>
    </row>
    <row r="52" spans="1:59" ht="16.5" customHeight="1">
      <c r="A52" s="579" t="s">
        <v>54</v>
      </c>
      <c r="B52" s="580"/>
      <c r="C52" s="580"/>
      <c r="D52" s="580"/>
      <c r="E52" s="581"/>
      <c r="F52" s="50" t="s">
        <v>55</v>
      </c>
      <c r="G52" s="51" t="s">
        <v>31</v>
      </c>
      <c r="H52" s="51" t="s">
        <v>29</v>
      </c>
      <c r="I52" s="51" t="s">
        <v>30</v>
      </c>
      <c r="J52" s="51" t="s">
        <v>56</v>
      </c>
      <c r="K52" s="51" t="s">
        <v>57</v>
      </c>
      <c r="L52" s="51" t="s">
        <v>58</v>
      </c>
      <c r="M52" s="51" t="s">
        <v>59</v>
      </c>
      <c r="N52" s="51" t="s">
        <v>60</v>
      </c>
      <c r="O52" s="51" t="s">
        <v>61</v>
      </c>
      <c r="P52" s="51" t="s">
        <v>62</v>
      </c>
      <c r="Q52" s="51" t="s">
        <v>63</v>
      </c>
      <c r="R52" s="51" t="s">
        <v>64</v>
      </c>
      <c r="S52" s="51" t="s">
        <v>65</v>
      </c>
      <c r="T52" s="51" t="s">
        <v>66</v>
      </c>
      <c r="U52" s="51" t="s">
        <v>67</v>
      </c>
      <c r="V52" s="51" t="s">
        <v>68</v>
      </c>
      <c r="W52" s="563" t="s">
        <v>69</v>
      </c>
      <c r="X52" s="564"/>
      <c r="Y52" s="565"/>
      <c r="AL52" s="46"/>
      <c r="AM52" s="46"/>
      <c r="AN52" s="46"/>
      <c r="AO52" s="46"/>
      <c r="AP52" s="46"/>
      <c r="AQ52" s="46"/>
      <c r="AR52" s="419"/>
      <c r="AS52" s="409"/>
      <c r="AT52" s="411"/>
      <c r="AU52" s="426"/>
      <c r="AV52" s="427"/>
      <c r="AW52" s="416"/>
      <c r="AX52" s="404"/>
      <c r="AY52" s="403"/>
      <c r="AZ52" s="404"/>
      <c r="BA52" s="403"/>
      <c r="BB52" s="405"/>
      <c r="BC52" s="405"/>
      <c r="BD52" s="405"/>
      <c r="BE52" s="405"/>
      <c r="BF52" s="406"/>
      <c r="BG52" s="408"/>
    </row>
    <row r="53" spans="1:59" ht="16.5" customHeight="1">
      <c r="A53" s="582"/>
      <c r="B53" s="583"/>
      <c r="C53" s="583"/>
      <c r="D53" s="583"/>
      <c r="E53" s="584"/>
      <c r="F53" s="50" t="s">
        <v>70</v>
      </c>
      <c r="G53" s="52"/>
      <c r="H53" s="52"/>
      <c r="I53" s="52"/>
      <c r="J53" s="52"/>
      <c r="K53" s="52"/>
      <c r="L53" s="52"/>
      <c r="M53" s="52"/>
      <c r="N53" s="52"/>
      <c r="O53" s="52"/>
      <c r="P53" s="52"/>
      <c r="Q53" s="52"/>
      <c r="R53" s="52"/>
      <c r="S53" s="52"/>
      <c r="T53" s="52"/>
      <c r="U53" s="52"/>
      <c r="V53" s="52"/>
      <c r="W53" s="566">
        <f>SUM(G53:S53)</f>
        <v>0</v>
      </c>
      <c r="X53" s="567"/>
      <c r="Y53" s="568"/>
      <c r="AL53" s="46"/>
      <c r="AM53" s="46"/>
      <c r="AN53" s="46"/>
      <c r="AO53" s="46"/>
      <c r="AP53" s="46"/>
      <c r="AQ53" s="46"/>
      <c r="AR53" s="419"/>
      <c r="AS53" s="409" t="str">
        <f ca="1">IF(AS51="","",IFERROR(INDEX(INDIRECT("$B$" &amp; AS51+11 &amp;  ":$F$31"),MATCH("多能工",INDIRECT("$B$" &amp; AS51+11 &amp; ":$B$31"),0),2),""))</f>
        <v/>
      </c>
      <c r="AT53" s="410"/>
      <c r="AU53" s="412" t="str">
        <f ca="1">IF(AS51="","",IFERROR(INDEX(INDIRECT("$B$" &amp; AS51+11 &amp;  ":$F$31"),MATCH("多能工",INDIRECT("$B$" &amp; AS51+11 &amp; ":$B$31"),0),5),""))</f>
        <v/>
      </c>
      <c r="AV53" s="414"/>
      <c r="AW53" s="416">
        <f>IF(90000&lt;=AV53,90000,AV53)</f>
        <v>0</v>
      </c>
      <c r="AX53" s="404"/>
      <c r="AY53" s="403">
        <f>IF(10000&lt;=AX53,10000,AX53)</f>
        <v>0</v>
      </c>
      <c r="AZ53" s="404"/>
      <c r="BA53" s="403"/>
      <c r="BB53" s="405"/>
      <c r="BC53" s="405"/>
      <c r="BD53" s="405"/>
      <c r="BE53" s="405"/>
      <c r="BF53" s="406"/>
      <c r="BG53" s="407"/>
    </row>
    <row r="54" spans="1:59" ht="16.5" customHeight="1" thickBot="1">
      <c r="A54" s="582"/>
      <c r="B54" s="583"/>
      <c r="C54" s="583"/>
      <c r="D54" s="583"/>
      <c r="E54" s="584"/>
      <c r="F54" s="50" t="s">
        <v>71</v>
      </c>
      <c r="G54" s="53">
        <f>AK91</f>
        <v>0</v>
      </c>
      <c r="H54" s="53">
        <f>AK92</f>
        <v>0</v>
      </c>
      <c r="I54" s="53">
        <f>AK93</f>
        <v>0</v>
      </c>
      <c r="J54" s="53">
        <f>AK94</f>
        <v>0</v>
      </c>
      <c r="K54" s="53">
        <f>AK95</f>
        <v>0</v>
      </c>
      <c r="L54" s="53">
        <f>AK96</f>
        <v>0</v>
      </c>
      <c r="M54" s="53">
        <f>AK97</f>
        <v>0</v>
      </c>
      <c r="N54" s="53">
        <f>AK98</f>
        <v>0</v>
      </c>
      <c r="O54" s="53">
        <f>AK99</f>
        <v>0</v>
      </c>
      <c r="P54" s="53">
        <f>AK100</f>
        <v>0</v>
      </c>
      <c r="Q54" s="53">
        <f>AK101</f>
        <v>0</v>
      </c>
      <c r="R54" s="53">
        <f>AK102</f>
        <v>0</v>
      </c>
      <c r="S54" s="53">
        <f>AK103</f>
        <v>0</v>
      </c>
      <c r="T54" s="53">
        <f>AK104</f>
        <v>0</v>
      </c>
      <c r="U54" s="53">
        <f>AK105</f>
        <v>0</v>
      </c>
      <c r="V54" s="53">
        <f>AK106</f>
        <v>0</v>
      </c>
      <c r="W54" s="566">
        <f>SUM(G54:S54)</f>
        <v>0</v>
      </c>
      <c r="X54" s="567"/>
      <c r="Y54" s="568"/>
      <c r="AO54" s="35"/>
      <c r="AP54" s="13"/>
      <c r="AQ54" s="13"/>
      <c r="AR54" s="420"/>
      <c r="AS54" s="409"/>
      <c r="AT54" s="411"/>
      <c r="AU54" s="413"/>
      <c r="AV54" s="415"/>
      <c r="AW54" s="416"/>
      <c r="AX54" s="404"/>
      <c r="AY54" s="403"/>
      <c r="AZ54" s="404"/>
      <c r="BA54" s="403"/>
      <c r="BB54" s="405"/>
      <c r="BC54" s="405"/>
      <c r="BD54" s="405"/>
      <c r="BE54" s="405"/>
      <c r="BF54" s="406"/>
      <c r="BG54" s="417"/>
    </row>
    <row r="55" spans="1:59" ht="16.5" customHeight="1">
      <c r="A55" s="585"/>
      <c r="B55" s="586"/>
      <c r="C55" s="586"/>
      <c r="D55" s="586"/>
      <c r="E55" s="587"/>
      <c r="F55" s="54" t="s">
        <v>72</v>
      </c>
      <c r="G55" s="116">
        <f>G54</f>
        <v>0</v>
      </c>
      <c r="H55" s="116">
        <f t="shared" ref="H55:V55" si="15">H54</f>
        <v>0</v>
      </c>
      <c r="I55" s="116">
        <f t="shared" si="15"/>
        <v>0</v>
      </c>
      <c r="J55" s="116">
        <f t="shared" si="15"/>
        <v>0</v>
      </c>
      <c r="K55" s="116">
        <f t="shared" si="15"/>
        <v>0</v>
      </c>
      <c r="L55" s="116">
        <f t="shared" si="15"/>
        <v>0</v>
      </c>
      <c r="M55" s="116">
        <f t="shared" si="15"/>
        <v>0</v>
      </c>
      <c r="N55" s="116">
        <f t="shared" si="15"/>
        <v>0</v>
      </c>
      <c r="O55" s="116">
        <f t="shared" si="15"/>
        <v>0</v>
      </c>
      <c r="P55" s="116">
        <f t="shared" si="15"/>
        <v>0</v>
      </c>
      <c r="Q55" s="116">
        <f t="shared" si="15"/>
        <v>0</v>
      </c>
      <c r="R55" s="116">
        <f t="shared" si="15"/>
        <v>0</v>
      </c>
      <c r="S55" s="116">
        <f t="shared" si="15"/>
        <v>0</v>
      </c>
      <c r="T55" s="116">
        <f t="shared" si="15"/>
        <v>0</v>
      </c>
      <c r="U55" s="116">
        <f t="shared" si="15"/>
        <v>0</v>
      </c>
      <c r="V55" s="116">
        <f t="shared" si="15"/>
        <v>0</v>
      </c>
      <c r="W55" s="569">
        <f>SUM(G55:S55)</f>
        <v>0</v>
      </c>
      <c r="X55" s="569"/>
      <c r="Y55" s="569"/>
      <c r="Z55" s="4" t="s">
        <v>73</v>
      </c>
      <c r="AO55" s="35"/>
      <c r="AP55" s="13"/>
      <c r="AQ55" s="13"/>
      <c r="AR55" s="390" t="s">
        <v>193</v>
      </c>
      <c r="AS55" s="391"/>
      <c r="AT55" s="392"/>
      <c r="AU55" s="396"/>
      <c r="AV55" s="371">
        <f>SUM(AV9:AV18,AV49:AV54)</f>
        <v>0</v>
      </c>
      <c r="AW55" s="399">
        <f t="shared" ref="AW55:BF55" si="16">SUM(AW9:AW18,AW49:AW54)</f>
        <v>0</v>
      </c>
      <c r="AX55" s="383">
        <f t="shared" si="16"/>
        <v>0</v>
      </c>
      <c r="AY55" s="385">
        <f t="shared" si="16"/>
        <v>0</v>
      </c>
      <c r="AZ55" s="371">
        <f t="shared" si="16"/>
        <v>0</v>
      </c>
      <c r="BA55" s="399">
        <f t="shared" si="16"/>
        <v>0</v>
      </c>
      <c r="BB55" s="401">
        <f t="shared" si="16"/>
        <v>0</v>
      </c>
      <c r="BC55" s="369">
        <f t="shared" si="16"/>
        <v>0</v>
      </c>
      <c r="BD55" s="369">
        <f t="shared" si="16"/>
        <v>0</v>
      </c>
      <c r="BE55" s="383">
        <f t="shared" ref="BE55" si="17">SUM(BE9:BE18,BE49:BE54)</f>
        <v>0</v>
      </c>
      <c r="BF55" s="371">
        <f t="shared" si="16"/>
        <v>0</v>
      </c>
      <c r="BG55" s="373"/>
    </row>
    <row r="56" spans="1:59" ht="13.5" customHeight="1" thickBot="1">
      <c r="AO56" s="13"/>
      <c r="AP56" s="13"/>
      <c r="AQ56" s="13"/>
      <c r="AR56" s="393"/>
      <c r="AS56" s="394"/>
      <c r="AT56" s="395"/>
      <c r="AU56" s="397"/>
      <c r="AV56" s="398"/>
      <c r="AW56" s="400"/>
      <c r="AX56" s="384"/>
      <c r="AY56" s="386"/>
      <c r="AZ56" s="398"/>
      <c r="BA56" s="400"/>
      <c r="BB56" s="402"/>
      <c r="BC56" s="370"/>
      <c r="BD56" s="370"/>
      <c r="BE56" s="387"/>
      <c r="BF56" s="372"/>
      <c r="BG56" s="374"/>
    </row>
    <row r="57" spans="1:59" ht="13.5" hidden="1" customHeight="1">
      <c r="AO57" s="13"/>
      <c r="AP57" s="13"/>
      <c r="AQ57" s="13"/>
      <c r="AR57" s="375" t="s">
        <v>185</v>
      </c>
      <c r="AS57" s="376"/>
      <c r="AT57" s="377"/>
      <c r="AU57" s="381"/>
      <c r="AV57" s="383">
        <f>SUM(AV19:AV48)</f>
        <v>0</v>
      </c>
      <c r="AW57" s="385">
        <f t="shared" ref="AW57:BF57" si="18">SUM(AW19:AW48)</f>
        <v>0</v>
      </c>
      <c r="AX57" s="383">
        <f t="shared" si="18"/>
        <v>0</v>
      </c>
      <c r="AY57" s="385">
        <f t="shared" si="18"/>
        <v>0</v>
      </c>
      <c r="AZ57" s="383">
        <f t="shared" si="18"/>
        <v>0</v>
      </c>
      <c r="BA57" s="385">
        <f t="shared" si="18"/>
        <v>0</v>
      </c>
      <c r="BB57" s="369">
        <f t="shared" si="18"/>
        <v>0</v>
      </c>
      <c r="BC57" s="369">
        <f t="shared" si="18"/>
        <v>0</v>
      </c>
      <c r="BD57" s="369">
        <f t="shared" si="18"/>
        <v>0</v>
      </c>
      <c r="BE57" s="383">
        <f t="shared" ref="BE57" si="19">SUM(BE19:BE48)</f>
        <v>0</v>
      </c>
      <c r="BF57" s="383">
        <f t="shared" si="18"/>
        <v>0</v>
      </c>
      <c r="BG57" s="388"/>
    </row>
    <row r="58" spans="1:59" ht="13.5" hidden="1" customHeight="1" thickBot="1">
      <c r="AO58" s="13"/>
      <c r="AP58" s="13"/>
      <c r="AQ58" s="13"/>
      <c r="AR58" s="378"/>
      <c r="AS58" s="379"/>
      <c r="AT58" s="380"/>
      <c r="AU58" s="382"/>
      <c r="AV58" s="384"/>
      <c r="AW58" s="386"/>
      <c r="AX58" s="384"/>
      <c r="AY58" s="386"/>
      <c r="AZ58" s="384"/>
      <c r="BA58" s="386"/>
      <c r="BB58" s="370"/>
      <c r="BC58" s="370"/>
      <c r="BD58" s="370"/>
      <c r="BE58" s="387"/>
      <c r="BF58" s="387"/>
      <c r="BG58" s="389"/>
    </row>
    <row r="59" spans="1:59" ht="15" customHeight="1">
      <c r="AO59" s="13"/>
      <c r="AP59" s="13"/>
      <c r="AQ59" s="13"/>
      <c r="AR59" s="363" t="s">
        <v>136</v>
      </c>
      <c r="AS59" s="364"/>
      <c r="AT59" s="364"/>
      <c r="AU59" s="87"/>
      <c r="AV59" s="88">
        <f t="shared" ref="AV59:BF59" si="20">SUM(AV9:AV18)</f>
        <v>0</v>
      </c>
      <c r="AW59" s="265">
        <f t="shared" si="20"/>
        <v>0</v>
      </c>
      <c r="AX59" s="90">
        <f t="shared" si="20"/>
        <v>0</v>
      </c>
      <c r="AY59" s="91">
        <f t="shared" si="20"/>
        <v>0</v>
      </c>
      <c r="AZ59" s="88">
        <f t="shared" si="20"/>
        <v>0</v>
      </c>
      <c r="BA59" s="265">
        <f t="shared" si="20"/>
        <v>0</v>
      </c>
      <c r="BB59" s="271">
        <f t="shared" si="20"/>
        <v>0</v>
      </c>
      <c r="BC59" s="93">
        <f t="shared" si="20"/>
        <v>0</v>
      </c>
      <c r="BD59" s="93">
        <f t="shared" si="20"/>
        <v>0</v>
      </c>
      <c r="BE59" s="93">
        <f t="shared" ref="BE59" si="21">SUM(BE9:BE18)</f>
        <v>0</v>
      </c>
      <c r="BF59" s="93">
        <f t="shared" si="20"/>
        <v>0</v>
      </c>
      <c r="BG59" s="94"/>
    </row>
    <row r="60" spans="1:59" ht="15" hidden="1" customHeight="1">
      <c r="AO60" s="13"/>
      <c r="AP60" s="13"/>
      <c r="AQ60" s="13"/>
      <c r="AR60" s="365" t="s">
        <v>179</v>
      </c>
      <c r="AS60" s="366"/>
      <c r="AT60" s="366"/>
      <c r="AU60" s="220"/>
      <c r="AV60" s="96">
        <f t="shared" ref="AV60:BF60" si="22">SUM(AV19:AV28)</f>
        <v>0</v>
      </c>
      <c r="AW60" s="97">
        <f t="shared" si="22"/>
        <v>0</v>
      </c>
      <c r="AX60" s="96">
        <f t="shared" si="22"/>
        <v>0</v>
      </c>
      <c r="AY60" s="97">
        <f t="shared" si="22"/>
        <v>0</v>
      </c>
      <c r="AZ60" s="96">
        <f t="shared" si="22"/>
        <v>0</v>
      </c>
      <c r="BA60" s="97">
        <f t="shared" si="22"/>
        <v>0</v>
      </c>
      <c r="BB60" s="272">
        <f t="shared" si="22"/>
        <v>0</v>
      </c>
      <c r="BC60" s="272">
        <f t="shared" si="22"/>
        <v>0</v>
      </c>
      <c r="BD60" s="272">
        <f t="shared" si="22"/>
        <v>0</v>
      </c>
      <c r="BE60" s="272">
        <f t="shared" ref="BE60" si="23">SUM(BE19:BE28)</f>
        <v>0</v>
      </c>
      <c r="BF60" s="272">
        <f t="shared" si="22"/>
        <v>0</v>
      </c>
      <c r="BG60" s="275"/>
    </row>
    <row r="61" spans="1:59" ht="15" hidden="1" customHeight="1">
      <c r="AO61" s="13"/>
      <c r="AP61" s="13"/>
      <c r="AQ61" s="13"/>
      <c r="AR61" s="365" t="s">
        <v>180</v>
      </c>
      <c r="AS61" s="366"/>
      <c r="AT61" s="366"/>
      <c r="AU61" s="220"/>
      <c r="AV61" s="96">
        <f t="shared" ref="AV61:BF61" si="24">SUM(AV29:AV38)</f>
        <v>0</v>
      </c>
      <c r="AW61" s="97">
        <f t="shared" si="24"/>
        <v>0</v>
      </c>
      <c r="AX61" s="96">
        <f t="shared" si="24"/>
        <v>0</v>
      </c>
      <c r="AY61" s="97">
        <f t="shared" si="24"/>
        <v>0</v>
      </c>
      <c r="AZ61" s="96">
        <f t="shared" si="24"/>
        <v>0</v>
      </c>
      <c r="BA61" s="97">
        <f t="shared" si="24"/>
        <v>0</v>
      </c>
      <c r="BB61" s="272">
        <f t="shared" si="24"/>
        <v>0</v>
      </c>
      <c r="BC61" s="272">
        <f t="shared" si="24"/>
        <v>0</v>
      </c>
      <c r="BD61" s="272">
        <f t="shared" si="24"/>
        <v>0</v>
      </c>
      <c r="BE61" s="272">
        <f t="shared" ref="BE61" si="25">SUM(BE29:BE38)</f>
        <v>0</v>
      </c>
      <c r="BF61" s="272">
        <f t="shared" si="24"/>
        <v>0</v>
      </c>
      <c r="BG61" s="275"/>
    </row>
    <row r="62" spans="1:59" ht="15" hidden="1" customHeight="1">
      <c r="AO62" s="13"/>
      <c r="AP62" s="13"/>
      <c r="AQ62" s="13"/>
      <c r="AR62" s="365" t="s">
        <v>181</v>
      </c>
      <c r="AS62" s="366"/>
      <c r="AT62" s="366"/>
      <c r="AU62" s="220"/>
      <c r="AV62" s="96">
        <f t="shared" ref="AV62:BF62" si="26">SUM(AV39:AV48)</f>
        <v>0</v>
      </c>
      <c r="AW62" s="97">
        <f t="shared" si="26"/>
        <v>0</v>
      </c>
      <c r="AX62" s="96">
        <f t="shared" si="26"/>
        <v>0</v>
      </c>
      <c r="AY62" s="97">
        <f t="shared" si="26"/>
        <v>0</v>
      </c>
      <c r="AZ62" s="96">
        <f t="shared" si="26"/>
        <v>0</v>
      </c>
      <c r="BA62" s="97">
        <f t="shared" si="26"/>
        <v>0</v>
      </c>
      <c r="BB62" s="272">
        <f t="shared" si="26"/>
        <v>0</v>
      </c>
      <c r="BC62" s="272">
        <f t="shared" si="26"/>
        <v>0</v>
      </c>
      <c r="BD62" s="272">
        <f t="shared" si="26"/>
        <v>0</v>
      </c>
      <c r="BE62" s="272">
        <f t="shared" ref="BE62" si="27">SUM(BE39:BE48)</f>
        <v>0</v>
      </c>
      <c r="BF62" s="272">
        <f t="shared" si="26"/>
        <v>0</v>
      </c>
      <c r="BG62" s="275"/>
    </row>
    <row r="63" spans="1:59" ht="15" customHeight="1" thickBot="1">
      <c r="AO63" s="55"/>
      <c r="AP63" s="55"/>
      <c r="AQ63" s="55"/>
      <c r="AR63" s="367" t="s">
        <v>194</v>
      </c>
      <c r="AS63" s="368"/>
      <c r="AT63" s="368"/>
      <c r="AU63" s="99"/>
      <c r="AV63" s="100">
        <f>SUM(AV49:AV54)</f>
        <v>0</v>
      </c>
      <c r="AW63" s="268">
        <f>SUM(AW49:AW54)</f>
        <v>0</v>
      </c>
      <c r="AX63" s="266"/>
      <c r="AY63" s="267"/>
      <c r="AZ63" s="101"/>
      <c r="BA63" s="102"/>
      <c r="BB63" s="273"/>
      <c r="BC63" s="273"/>
      <c r="BD63" s="269"/>
      <c r="BE63" s="269"/>
      <c r="BF63" s="274">
        <f>SUM(BF49:BF54)</f>
        <v>0</v>
      </c>
      <c r="BG63" s="104"/>
    </row>
    <row r="64" spans="1:59" ht="13.5" customHeight="1">
      <c r="AO64" s="55"/>
      <c r="AP64" s="55"/>
      <c r="AQ64" s="55"/>
      <c r="AR64" s="242"/>
      <c r="AS64" s="242"/>
      <c r="AT64" s="242"/>
      <c r="AU64" s="252"/>
      <c r="AV64" s="253"/>
      <c r="AW64" s="253"/>
      <c r="AX64" s="254"/>
      <c r="AY64" s="254"/>
      <c r="AZ64" s="255"/>
      <c r="BA64" s="255"/>
      <c r="BB64" s="255"/>
      <c r="BC64" s="255"/>
      <c r="BD64" s="254"/>
      <c r="BE64" s="254"/>
      <c r="BF64" s="254"/>
      <c r="BG64" s="7"/>
    </row>
    <row r="65" spans="11:43" ht="13.5" hidden="1" customHeight="1">
      <c r="K65" s="56" t="s">
        <v>74</v>
      </c>
      <c r="AO65" s="35"/>
      <c r="AP65" s="35"/>
      <c r="AQ65" s="35"/>
    </row>
    <row r="66" spans="11:43" ht="13.5" hidden="1" customHeight="1">
      <c r="AO66" s="35"/>
      <c r="AP66" s="35"/>
      <c r="AQ66" s="35"/>
    </row>
    <row r="67" spans="11:43" ht="13.5" hidden="1" customHeight="1">
      <c r="K67" s="56" t="s">
        <v>5</v>
      </c>
      <c r="L67" s="56" t="s">
        <v>75</v>
      </c>
      <c r="AO67" s="35"/>
      <c r="AP67" s="35"/>
      <c r="AQ67" s="35"/>
    </row>
    <row r="68" spans="11:43" ht="13.5" hidden="1" customHeight="1">
      <c r="K68" s="56" t="s">
        <v>76</v>
      </c>
      <c r="L68" s="4" t="s">
        <v>77</v>
      </c>
      <c r="AO68" s="35"/>
      <c r="AP68" s="35"/>
      <c r="AQ68" s="35"/>
    </row>
    <row r="69" spans="11:43" ht="13.5" hidden="1" customHeight="1">
      <c r="K69" s="56" t="s">
        <v>78</v>
      </c>
      <c r="L69" s="56" t="s">
        <v>79</v>
      </c>
    </row>
    <row r="70" spans="11:43" ht="13.5" hidden="1" customHeight="1">
      <c r="K70" s="56" t="s">
        <v>80</v>
      </c>
      <c r="L70" s="56" t="s">
        <v>81</v>
      </c>
    </row>
    <row r="71" spans="11:43" ht="13.5" hidden="1" customHeight="1">
      <c r="K71" s="56" t="s">
        <v>82</v>
      </c>
      <c r="L71" s="56" t="s">
        <v>83</v>
      </c>
    </row>
    <row r="72" spans="11:43" ht="13.5" hidden="1" customHeight="1">
      <c r="K72" s="56" t="s">
        <v>84</v>
      </c>
      <c r="L72" s="56" t="s">
        <v>85</v>
      </c>
    </row>
    <row r="73" spans="11:43" ht="13.5" hidden="1" customHeight="1">
      <c r="K73" s="56" t="s">
        <v>86</v>
      </c>
      <c r="L73" s="56" t="s">
        <v>87</v>
      </c>
    </row>
    <row r="74" spans="11:43" ht="13.5" hidden="1" customHeight="1">
      <c r="K74" s="56" t="s">
        <v>88</v>
      </c>
      <c r="L74" s="56" t="s">
        <v>89</v>
      </c>
    </row>
    <row r="75" spans="11:43" ht="13.5" hidden="1" customHeight="1">
      <c r="K75" s="56" t="s">
        <v>90</v>
      </c>
      <c r="L75" s="56" t="s">
        <v>91</v>
      </c>
    </row>
    <row r="76" spans="11:43" ht="13.5" hidden="1" customHeight="1">
      <c r="K76" s="56" t="s">
        <v>92</v>
      </c>
      <c r="L76" s="56" t="s">
        <v>93</v>
      </c>
    </row>
    <row r="77" spans="11:43" ht="13.5" hidden="1" customHeight="1">
      <c r="K77" s="56" t="s">
        <v>94</v>
      </c>
      <c r="L77" s="56" t="s">
        <v>95</v>
      </c>
      <c r="U77" s="56"/>
      <c r="V77" s="56"/>
    </row>
    <row r="78" spans="11:43" ht="13.5" hidden="1" customHeight="1">
      <c r="K78" s="56" t="s">
        <v>96</v>
      </c>
      <c r="L78" s="56" t="s">
        <v>97</v>
      </c>
      <c r="U78" s="56"/>
      <c r="V78" s="56"/>
    </row>
    <row r="79" spans="11:43" ht="13.5" hidden="1" customHeight="1">
      <c r="K79" s="56" t="s">
        <v>98</v>
      </c>
      <c r="L79" s="56" t="s">
        <v>99</v>
      </c>
      <c r="U79" s="56"/>
      <c r="V79" s="56"/>
    </row>
    <row r="80" spans="11:43" ht="13.5" hidden="1" customHeight="1">
      <c r="K80" s="56" t="s">
        <v>100</v>
      </c>
      <c r="L80" s="56" t="s">
        <v>101</v>
      </c>
    </row>
    <row r="81" spans="5:37" ht="13.5" hidden="1" customHeight="1">
      <c r="K81" s="4" t="s">
        <v>102</v>
      </c>
      <c r="L81" s="4" t="s">
        <v>103</v>
      </c>
    </row>
    <row r="82" spans="5:37" ht="13.5" hidden="1" customHeight="1">
      <c r="K82" s="4" t="s">
        <v>68</v>
      </c>
      <c r="L82" s="4" t="s">
        <v>104</v>
      </c>
    </row>
    <row r="83" spans="5:37" ht="13.5" hidden="1" customHeight="1">
      <c r="K83" s="56" t="s">
        <v>66</v>
      </c>
      <c r="L83" s="56" t="s">
        <v>105</v>
      </c>
    </row>
    <row r="84" spans="5:37" ht="13.5" hidden="1" customHeight="1"/>
    <row r="85" spans="5:37" ht="13.5" hidden="1" customHeight="1"/>
    <row r="86" spans="5:37" ht="13.5" hidden="1" customHeight="1"/>
    <row r="87" spans="5:37" ht="13.5" hidden="1" customHeight="1"/>
    <row r="88" spans="5:37" ht="13.5" hidden="1" customHeight="1"/>
    <row r="89" spans="5:37" ht="13.5" hidden="1" customHeight="1"/>
    <row r="90" spans="5:37" ht="13.5" hidden="1" customHeight="1">
      <c r="E90" s="53"/>
      <c r="F90" s="57">
        <v>1</v>
      </c>
      <c r="G90" s="57">
        <v>2</v>
      </c>
      <c r="H90" s="57">
        <v>3</v>
      </c>
      <c r="I90" s="57">
        <v>4</v>
      </c>
      <c r="J90" s="57">
        <v>5</v>
      </c>
      <c r="K90" s="57">
        <v>6</v>
      </c>
      <c r="L90" s="57">
        <v>7</v>
      </c>
      <c r="M90" s="57">
        <v>8</v>
      </c>
      <c r="N90" s="57">
        <v>9</v>
      </c>
      <c r="O90" s="57">
        <v>10</v>
      </c>
      <c r="P90" s="57">
        <v>11</v>
      </c>
      <c r="Q90" s="57">
        <v>12</v>
      </c>
      <c r="R90" s="57">
        <v>13</v>
      </c>
      <c r="S90" s="57">
        <v>14</v>
      </c>
      <c r="T90" s="57">
        <v>15</v>
      </c>
      <c r="U90" s="57">
        <v>16</v>
      </c>
      <c r="V90" s="57">
        <v>17</v>
      </c>
      <c r="W90" s="57">
        <v>18</v>
      </c>
      <c r="X90" s="57">
        <v>19</v>
      </c>
      <c r="Y90" s="57">
        <v>20</v>
      </c>
      <c r="Z90" s="57">
        <v>21</v>
      </c>
      <c r="AA90" s="57">
        <v>22</v>
      </c>
      <c r="AB90" s="57">
        <v>23</v>
      </c>
      <c r="AC90" s="57">
        <v>24</v>
      </c>
      <c r="AD90" s="57">
        <v>25</v>
      </c>
      <c r="AE90" s="57">
        <v>26</v>
      </c>
      <c r="AF90" s="57">
        <v>27</v>
      </c>
      <c r="AG90" s="57">
        <v>28</v>
      </c>
      <c r="AH90" s="57">
        <v>29</v>
      </c>
      <c r="AI90" s="57">
        <v>30</v>
      </c>
      <c r="AJ90" s="58">
        <v>31</v>
      </c>
      <c r="AK90" s="51" t="s">
        <v>37</v>
      </c>
    </row>
    <row r="91" spans="5:37" ht="13.5" hidden="1" customHeight="1">
      <c r="E91" s="51" t="s">
        <v>31</v>
      </c>
      <c r="F91" s="53">
        <f t="shared" ref="F91:AJ91" si="28">IF(COUNTIF(G$11:G$30,$E91)=0,0,1)</f>
        <v>0</v>
      </c>
      <c r="G91" s="53">
        <f t="shared" si="28"/>
        <v>0</v>
      </c>
      <c r="H91" s="53">
        <f t="shared" si="28"/>
        <v>0</v>
      </c>
      <c r="I91" s="53">
        <f t="shared" si="28"/>
        <v>0</v>
      </c>
      <c r="J91" s="53">
        <f t="shared" si="28"/>
        <v>0</v>
      </c>
      <c r="K91" s="53">
        <f t="shared" si="28"/>
        <v>0</v>
      </c>
      <c r="L91" s="53">
        <f t="shared" si="28"/>
        <v>0</v>
      </c>
      <c r="M91" s="53">
        <f t="shared" si="28"/>
        <v>0</v>
      </c>
      <c r="N91" s="53">
        <f t="shared" si="28"/>
        <v>0</v>
      </c>
      <c r="O91" s="53">
        <f t="shared" si="28"/>
        <v>0</v>
      </c>
      <c r="P91" s="53">
        <f t="shared" si="28"/>
        <v>0</v>
      </c>
      <c r="Q91" s="53">
        <f t="shared" si="28"/>
        <v>0</v>
      </c>
      <c r="R91" s="53">
        <f t="shared" si="28"/>
        <v>0</v>
      </c>
      <c r="S91" s="53">
        <f t="shared" si="28"/>
        <v>0</v>
      </c>
      <c r="T91" s="53">
        <f t="shared" si="28"/>
        <v>0</v>
      </c>
      <c r="U91" s="53">
        <f t="shared" si="28"/>
        <v>0</v>
      </c>
      <c r="V91" s="53">
        <f t="shared" si="28"/>
        <v>0</v>
      </c>
      <c r="W91" s="53">
        <f t="shared" si="28"/>
        <v>0</v>
      </c>
      <c r="X91" s="53">
        <f t="shared" si="28"/>
        <v>0</v>
      </c>
      <c r="Y91" s="53">
        <f t="shared" si="28"/>
        <v>0</v>
      </c>
      <c r="Z91" s="53">
        <f t="shared" si="28"/>
        <v>0</v>
      </c>
      <c r="AA91" s="53">
        <f t="shared" si="28"/>
        <v>0</v>
      </c>
      <c r="AB91" s="53">
        <f t="shared" si="28"/>
        <v>0</v>
      </c>
      <c r="AC91" s="53">
        <f t="shared" si="28"/>
        <v>0</v>
      </c>
      <c r="AD91" s="53">
        <f t="shared" si="28"/>
        <v>0</v>
      </c>
      <c r="AE91" s="53">
        <f t="shared" si="28"/>
        <v>0</v>
      </c>
      <c r="AF91" s="53">
        <f t="shared" si="28"/>
        <v>0</v>
      </c>
      <c r="AG91" s="53">
        <f t="shared" si="28"/>
        <v>0</v>
      </c>
      <c r="AH91" s="53">
        <f t="shared" si="28"/>
        <v>0</v>
      </c>
      <c r="AI91" s="53">
        <f t="shared" si="28"/>
        <v>0</v>
      </c>
      <c r="AJ91" s="53">
        <f t="shared" si="28"/>
        <v>0</v>
      </c>
      <c r="AK91" s="53">
        <f>COUNTIF(F91:AJ91,1)</f>
        <v>0</v>
      </c>
    </row>
    <row r="92" spans="5:37" ht="13.5" hidden="1" customHeight="1">
      <c r="E92" s="51" t="s">
        <v>29</v>
      </c>
      <c r="F92" s="53">
        <f t="shared" ref="F92:AJ92" si="29">IF(COUNTIF(G$11:G$30,$E92)=0,0,1)</f>
        <v>0</v>
      </c>
      <c r="G92" s="53">
        <f t="shared" si="29"/>
        <v>0</v>
      </c>
      <c r="H92" s="53">
        <f t="shared" si="29"/>
        <v>0</v>
      </c>
      <c r="I92" s="53">
        <f t="shared" si="29"/>
        <v>0</v>
      </c>
      <c r="J92" s="53">
        <f t="shared" si="29"/>
        <v>0</v>
      </c>
      <c r="K92" s="53">
        <f t="shared" si="29"/>
        <v>0</v>
      </c>
      <c r="L92" s="53">
        <f t="shared" si="29"/>
        <v>0</v>
      </c>
      <c r="M92" s="53">
        <f t="shared" si="29"/>
        <v>0</v>
      </c>
      <c r="N92" s="53">
        <f t="shared" si="29"/>
        <v>0</v>
      </c>
      <c r="O92" s="53">
        <f t="shared" si="29"/>
        <v>0</v>
      </c>
      <c r="P92" s="53">
        <f t="shared" si="29"/>
        <v>0</v>
      </c>
      <c r="Q92" s="53">
        <f t="shared" si="29"/>
        <v>0</v>
      </c>
      <c r="R92" s="53">
        <f t="shared" si="29"/>
        <v>0</v>
      </c>
      <c r="S92" s="53">
        <f t="shared" si="29"/>
        <v>0</v>
      </c>
      <c r="T92" s="53">
        <f t="shared" si="29"/>
        <v>0</v>
      </c>
      <c r="U92" s="53">
        <f t="shared" si="29"/>
        <v>0</v>
      </c>
      <c r="V92" s="53">
        <f t="shared" si="29"/>
        <v>0</v>
      </c>
      <c r="W92" s="53">
        <f t="shared" si="29"/>
        <v>0</v>
      </c>
      <c r="X92" s="53">
        <f t="shared" si="29"/>
        <v>0</v>
      </c>
      <c r="Y92" s="53">
        <f t="shared" si="29"/>
        <v>0</v>
      </c>
      <c r="Z92" s="53">
        <f t="shared" si="29"/>
        <v>0</v>
      </c>
      <c r="AA92" s="53">
        <f t="shared" si="29"/>
        <v>0</v>
      </c>
      <c r="AB92" s="53">
        <f t="shared" si="29"/>
        <v>0</v>
      </c>
      <c r="AC92" s="53">
        <f t="shared" si="29"/>
        <v>0</v>
      </c>
      <c r="AD92" s="53">
        <f t="shared" si="29"/>
        <v>0</v>
      </c>
      <c r="AE92" s="53">
        <f t="shared" si="29"/>
        <v>0</v>
      </c>
      <c r="AF92" s="53">
        <f t="shared" si="29"/>
        <v>0</v>
      </c>
      <c r="AG92" s="53">
        <f t="shared" si="29"/>
        <v>0</v>
      </c>
      <c r="AH92" s="53">
        <f t="shared" si="29"/>
        <v>0</v>
      </c>
      <c r="AI92" s="53">
        <f t="shared" si="29"/>
        <v>0</v>
      </c>
      <c r="AJ92" s="53">
        <f t="shared" si="29"/>
        <v>0</v>
      </c>
      <c r="AK92" s="53">
        <f t="shared" ref="AK92:AK106" si="30">COUNTIF(F92:AJ92,1)</f>
        <v>0</v>
      </c>
    </row>
    <row r="93" spans="5:37" ht="13.5" hidden="1" customHeight="1">
      <c r="E93" s="51" t="s">
        <v>30</v>
      </c>
      <c r="F93" s="53">
        <f t="shared" ref="F93:AJ93" si="31">IF(COUNTIF(G$11:G$30,$E93)=0,0,1)</f>
        <v>0</v>
      </c>
      <c r="G93" s="53">
        <f t="shared" si="31"/>
        <v>0</v>
      </c>
      <c r="H93" s="53">
        <f t="shared" si="31"/>
        <v>0</v>
      </c>
      <c r="I93" s="53">
        <f t="shared" si="31"/>
        <v>0</v>
      </c>
      <c r="J93" s="53">
        <f t="shared" si="31"/>
        <v>0</v>
      </c>
      <c r="K93" s="53">
        <f t="shared" si="31"/>
        <v>0</v>
      </c>
      <c r="L93" s="53">
        <f t="shared" si="31"/>
        <v>0</v>
      </c>
      <c r="M93" s="53">
        <f t="shared" si="31"/>
        <v>0</v>
      </c>
      <c r="N93" s="53">
        <f t="shared" si="31"/>
        <v>0</v>
      </c>
      <c r="O93" s="53">
        <f t="shared" si="31"/>
        <v>0</v>
      </c>
      <c r="P93" s="53">
        <f t="shared" si="31"/>
        <v>0</v>
      </c>
      <c r="Q93" s="53">
        <f t="shared" si="31"/>
        <v>0</v>
      </c>
      <c r="R93" s="53">
        <f t="shared" si="31"/>
        <v>0</v>
      </c>
      <c r="S93" s="53">
        <f t="shared" si="31"/>
        <v>0</v>
      </c>
      <c r="T93" s="53">
        <f t="shared" si="31"/>
        <v>0</v>
      </c>
      <c r="U93" s="53">
        <f t="shared" si="31"/>
        <v>0</v>
      </c>
      <c r="V93" s="53">
        <f t="shared" si="31"/>
        <v>0</v>
      </c>
      <c r="W93" s="53">
        <f t="shared" si="31"/>
        <v>0</v>
      </c>
      <c r="X93" s="53">
        <f t="shared" si="31"/>
        <v>0</v>
      </c>
      <c r="Y93" s="53">
        <f t="shared" si="31"/>
        <v>0</v>
      </c>
      <c r="Z93" s="53">
        <f t="shared" si="31"/>
        <v>0</v>
      </c>
      <c r="AA93" s="53">
        <f t="shared" si="31"/>
        <v>0</v>
      </c>
      <c r="AB93" s="53">
        <f t="shared" si="31"/>
        <v>0</v>
      </c>
      <c r="AC93" s="53">
        <f t="shared" si="31"/>
        <v>0</v>
      </c>
      <c r="AD93" s="53">
        <f t="shared" si="31"/>
        <v>0</v>
      </c>
      <c r="AE93" s="53">
        <f t="shared" si="31"/>
        <v>0</v>
      </c>
      <c r="AF93" s="53">
        <f t="shared" si="31"/>
        <v>0</v>
      </c>
      <c r="AG93" s="53">
        <f t="shared" si="31"/>
        <v>0</v>
      </c>
      <c r="AH93" s="53">
        <f t="shared" si="31"/>
        <v>0</v>
      </c>
      <c r="AI93" s="53">
        <f t="shared" si="31"/>
        <v>0</v>
      </c>
      <c r="AJ93" s="53">
        <f t="shared" si="31"/>
        <v>0</v>
      </c>
      <c r="AK93" s="53">
        <f t="shared" si="30"/>
        <v>0</v>
      </c>
    </row>
    <row r="94" spans="5:37" ht="13.5" hidden="1" customHeight="1">
      <c r="E94" s="51" t="s">
        <v>56</v>
      </c>
      <c r="F94" s="53">
        <f t="shared" ref="F94:AJ94" si="32">IF(COUNTIF(G$11:G$30,$E94)=0,0,1)</f>
        <v>0</v>
      </c>
      <c r="G94" s="53">
        <f t="shared" si="32"/>
        <v>0</v>
      </c>
      <c r="H94" s="53">
        <f t="shared" si="32"/>
        <v>0</v>
      </c>
      <c r="I94" s="53">
        <f t="shared" si="32"/>
        <v>0</v>
      </c>
      <c r="J94" s="53">
        <f t="shared" si="32"/>
        <v>0</v>
      </c>
      <c r="K94" s="53">
        <f t="shared" si="32"/>
        <v>0</v>
      </c>
      <c r="L94" s="53">
        <f t="shared" si="32"/>
        <v>0</v>
      </c>
      <c r="M94" s="53">
        <f t="shared" si="32"/>
        <v>0</v>
      </c>
      <c r="N94" s="53">
        <f t="shared" si="32"/>
        <v>0</v>
      </c>
      <c r="O94" s="53">
        <f t="shared" si="32"/>
        <v>0</v>
      </c>
      <c r="P94" s="53">
        <f t="shared" si="32"/>
        <v>0</v>
      </c>
      <c r="Q94" s="53">
        <f t="shared" si="32"/>
        <v>0</v>
      </c>
      <c r="R94" s="53">
        <f t="shared" si="32"/>
        <v>0</v>
      </c>
      <c r="S94" s="53">
        <f t="shared" si="32"/>
        <v>0</v>
      </c>
      <c r="T94" s="53">
        <f t="shared" si="32"/>
        <v>0</v>
      </c>
      <c r="U94" s="53">
        <f t="shared" si="32"/>
        <v>0</v>
      </c>
      <c r="V94" s="53">
        <f t="shared" si="32"/>
        <v>0</v>
      </c>
      <c r="W94" s="53">
        <f t="shared" si="32"/>
        <v>0</v>
      </c>
      <c r="X94" s="53">
        <f t="shared" si="32"/>
        <v>0</v>
      </c>
      <c r="Y94" s="53">
        <f t="shared" si="32"/>
        <v>0</v>
      </c>
      <c r="Z94" s="53">
        <f t="shared" si="32"/>
        <v>0</v>
      </c>
      <c r="AA94" s="53">
        <f t="shared" si="32"/>
        <v>0</v>
      </c>
      <c r="AB94" s="53">
        <f t="shared" si="32"/>
        <v>0</v>
      </c>
      <c r="AC94" s="53">
        <f t="shared" si="32"/>
        <v>0</v>
      </c>
      <c r="AD94" s="53">
        <f t="shared" si="32"/>
        <v>0</v>
      </c>
      <c r="AE94" s="53">
        <f t="shared" si="32"/>
        <v>0</v>
      </c>
      <c r="AF94" s="53">
        <f t="shared" si="32"/>
        <v>0</v>
      </c>
      <c r="AG94" s="53">
        <f t="shared" si="32"/>
        <v>0</v>
      </c>
      <c r="AH94" s="53">
        <f t="shared" si="32"/>
        <v>0</v>
      </c>
      <c r="AI94" s="53">
        <f t="shared" si="32"/>
        <v>0</v>
      </c>
      <c r="AJ94" s="53">
        <f t="shared" si="32"/>
        <v>0</v>
      </c>
      <c r="AK94" s="53">
        <f t="shared" si="30"/>
        <v>0</v>
      </c>
    </row>
    <row r="95" spans="5:37" ht="13.5" hidden="1" customHeight="1">
      <c r="E95" s="51" t="s">
        <v>57</v>
      </c>
      <c r="F95" s="53">
        <f t="shared" ref="F95:AJ95" si="33">IF(COUNTIF(G$11:G$30,$E95)=0,0,1)</f>
        <v>0</v>
      </c>
      <c r="G95" s="53">
        <f t="shared" si="33"/>
        <v>0</v>
      </c>
      <c r="H95" s="53">
        <f t="shared" si="33"/>
        <v>0</v>
      </c>
      <c r="I95" s="53">
        <f t="shared" si="33"/>
        <v>0</v>
      </c>
      <c r="J95" s="53">
        <f t="shared" si="33"/>
        <v>0</v>
      </c>
      <c r="K95" s="53">
        <f t="shared" si="33"/>
        <v>0</v>
      </c>
      <c r="L95" s="53">
        <f t="shared" si="33"/>
        <v>0</v>
      </c>
      <c r="M95" s="53">
        <f t="shared" si="33"/>
        <v>0</v>
      </c>
      <c r="N95" s="53">
        <f t="shared" si="33"/>
        <v>0</v>
      </c>
      <c r="O95" s="53">
        <f t="shared" si="33"/>
        <v>0</v>
      </c>
      <c r="P95" s="53">
        <f t="shared" si="33"/>
        <v>0</v>
      </c>
      <c r="Q95" s="53">
        <f t="shared" si="33"/>
        <v>0</v>
      </c>
      <c r="R95" s="53">
        <f t="shared" si="33"/>
        <v>0</v>
      </c>
      <c r="S95" s="53">
        <f t="shared" si="33"/>
        <v>0</v>
      </c>
      <c r="T95" s="53">
        <f t="shared" si="33"/>
        <v>0</v>
      </c>
      <c r="U95" s="53">
        <f t="shared" si="33"/>
        <v>0</v>
      </c>
      <c r="V95" s="53">
        <f t="shared" si="33"/>
        <v>0</v>
      </c>
      <c r="W95" s="53">
        <f t="shared" si="33"/>
        <v>0</v>
      </c>
      <c r="X95" s="53">
        <f t="shared" si="33"/>
        <v>0</v>
      </c>
      <c r="Y95" s="53">
        <f t="shared" si="33"/>
        <v>0</v>
      </c>
      <c r="Z95" s="53">
        <f t="shared" si="33"/>
        <v>0</v>
      </c>
      <c r="AA95" s="53">
        <f t="shared" si="33"/>
        <v>0</v>
      </c>
      <c r="AB95" s="53">
        <f t="shared" si="33"/>
        <v>0</v>
      </c>
      <c r="AC95" s="53">
        <f t="shared" si="33"/>
        <v>0</v>
      </c>
      <c r="AD95" s="53">
        <f t="shared" si="33"/>
        <v>0</v>
      </c>
      <c r="AE95" s="53">
        <f t="shared" si="33"/>
        <v>0</v>
      </c>
      <c r="AF95" s="53">
        <f t="shared" si="33"/>
        <v>0</v>
      </c>
      <c r="AG95" s="53">
        <f t="shared" si="33"/>
        <v>0</v>
      </c>
      <c r="AH95" s="53">
        <f t="shared" si="33"/>
        <v>0</v>
      </c>
      <c r="AI95" s="53">
        <f t="shared" si="33"/>
        <v>0</v>
      </c>
      <c r="AJ95" s="53">
        <f t="shared" si="33"/>
        <v>0</v>
      </c>
      <c r="AK95" s="53">
        <f t="shared" si="30"/>
        <v>0</v>
      </c>
    </row>
    <row r="96" spans="5:37" ht="13.5" hidden="1" customHeight="1">
      <c r="E96" s="51" t="s">
        <v>58</v>
      </c>
      <c r="F96" s="53">
        <f t="shared" ref="F96:AJ96" si="34">IF(COUNTIF(G$11:G$30,$E96)=0,0,1)</f>
        <v>0</v>
      </c>
      <c r="G96" s="53">
        <f t="shared" si="34"/>
        <v>0</v>
      </c>
      <c r="H96" s="53">
        <f t="shared" si="34"/>
        <v>0</v>
      </c>
      <c r="I96" s="53">
        <f t="shared" si="34"/>
        <v>0</v>
      </c>
      <c r="J96" s="53">
        <f t="shared" si="34"/>
        <v>0</v>
      </c>
      <c r="K96" s="53">
        <f t="shared" si="34"/>
        <v>0</v>
      </c>
      <c r="L96" s="53">
        <f t="shared" si="34"/>
        <v>0</v>
      </c>
      <c r="M96" s="53">
        <f t="shared" si="34"/>
        <v>0</v>
      </c>
      <c r="N96" s="53">
        <f t="shared" si="34"/>
        <v>0</v>
      </c>
      <c r="O96" s="53">
        <f t="shared" si="34"/>
        <v>0</v>
      </c>
      <c r="P96" s="53">
        <f t="shared" si="34"/>
        <v>0</v>
      </c>
      <c r="Q96" s="53">
        <f t="shared" si="34"/>
        <v>0</v>
      </c>
      <c r="R96" s="53">
        <f t="shared" si="34"/>
        <v>0</v>
      </c>
      <c r="S96" s="53">
        <f t="shared" si="34"/>
        <v>0</v>
      </c>
      <c r="T96" s="53">
        <f t="shared" si="34"/>
        <v>0</v>
      </c>
      <c r="U96" s="53">
        <f t="shared" si="34"/>
        <v>0</v>
      </c>
      <c r="V96" s="53">
        <f t="shared" si="34"/>
        <v>0</v>
      </c>
      <c r="W96" s="53">
        <f t="shared" si="34"/>
        <v>0</v>
      </c>
      <c r="X96" s="53">
        <f t="shared" si="34"/>
        <v>0</v>
      </c>
      <c r="Y96" s="53">
        <f t="shared" si="34"/>
        <v>0</v>
      </c>
      <c r="Z96" s="53">
        <f t="shared" si="34"/>
        <v>0</v>
      </c>
      <c r="AA96" s="53">
        <f t="shared" si="34"/>
        <v>0</v>
      </c>
      <c r="AB96" s="53">
        <f t="shared" si="34"/>
        <v>0</v>
      </c>
      <c r="AC96" s="53">
        <f t="shared" si="34"/>
        <v>0</v>
      </c>
      <c r="AD96" s="53">
        <f t="shared" si="34"/>
        <v>0</v>
      </c>
      <c r="AE96" s="53">
        <f t="shared" si="34"/>
        <v>0</v>
      </c>
      <c r="AF96" s="53">
        <f t="shared" si="34"/>
        <v>0</v>
      </c>
      <c r="AG96" s="53">
        <f t="shared" si="34"/>
        <v>0</v>
      </c>
      <c r="AH96" s="53">
        <f t="shared" si="34"/>
        <v>0</v>
      </c>
      <c r="AI96" s="53">
        <f t="shared" si="34"/>
        <v>0</v>
      </c>
      <c r="AJ96" s="53">
        <f t="shared" si="34"/>
        <v>0</v>
      </c>
      <c r="AK96" s="53">
        <f t="shared" si="30"/>
        <v>0</v>
      </c>
    </row>
    <row r="97" spans="5:37" ht="13.5" hidden="1" customHeight="1">
      <c r="E97" s="51" t="s">
        <v>59</v>
      </c>
      <c r="F97" s="53">
        <f t="shared" ref="F97:AJ97" si="35">IF(COUNTIF(G$11:G$30,$E97)=0,0,1)</f>
        <v>0</v>
      </c>
      <c r="G97" s="53">
        <f t="shared" si="35"/>
        <v>0</v>
      </c>
      <c r="H97" s="53">
        <f t="shared" si="35"/>
        <v>0</v>
      </c>
      <c r="I97" s="53">
        <f t="shared" si="35"/>
        <v>0</v>
      </c>
      <c r="J97" s="53">
        <f t="shared" si="35"/>
        <v>0</v>
      </c>
      <c r="K97" s="53">
        <f t="shared" si="35"/>
        <v>0</v>
      </c>
      <c r="L97" s="53">
        <f t="shared" si="35"/>
        <v>0</v>
      </c>
      <c r="M97" s="53">
        <f t="shared" si="35"/>
        <v>0</v>
      </c>
      <c r="N97" s="53">
        <f t="shared" si="35"/>
        <v>0</v>
      </c>
      <c r="O97" s="53">
        <f t="shared" si="35"/>
        <v>0</v>
      </c>
      <c r="P97" s="53">
        <f t="shared" si="35"/>
        <v>0</v>
      </c>
      <c r="Q97" s="53">
        <f t="shared" si="35"/>
        <v>0</v>
      </c>
      <c r="R97" s="53">
        <f t="shared" si="35"/>
        <v>0</v>
      </c>
      <c r="S97" s="53">
        <f t="shared" si="35"/>
        <v>0</v>
      </c>
      <c r="T97" s="53">
        <f t="shared" si="35"/>
        <v>0</v>
      </c>
      <c r="U97" s="53">
        <f t="shared" si="35"/>
        <v>0</v>
      </c>
      <c r="V97" s="53">
        <f t="shared" si="35"/>
        <v>0</v>
      </c>
      <c r="W97" s="53">
        <f t="shared" si="35"/>
        <v>0</v>
      </c>
      <c r="X97" s="53">
        <f t="shared" si="35"/>
        <v>0</v>
      </c>
      <c r="Y97" s="53">
        <f t="shared" si="35"/>
        <v>0</v>
      </c>
      <c r="Z97" s="53">
        <f t="shared" si="35"/>
        <v>0</v>
      </c>
      <c r="AA97" s="53">
        <f t="shared" si="35"/>
        <v>0</v>
      </c>
      <c r="AB97" s="53">
        <f t="shared" si="35"/>
        <v>0</v>
      </c>
      <c r="AC97" s="53">
        <f t="shared" si="35"/>
        <v>0</v>
      </c>
      <c r="AD97" s="53">
        <f t="shared" si="35"/>
        <v>0</v>
      </c>
      <c r="AE97" s="53">
        <f t="shared" si="35"/>
        <v>0</v>
      </c>
      <c r="AF97" s="53">
        <f t="shared" si="35"/>
        <v>0</v>
      </c>
      <c r="AG97" s="53">
        <f t="shared" si="35"/>
        <v>0</v>
      </c>
      <c r="AH97" s="53">
        <f t="shared" si="35"/>
        <v>0</v>
      </c>
      <c r="AI97" s="53">
        <f t="shared" si="35"/>
        <v>0</v>
      </c>
      <c r="AJ97" s="53">
        <f t="shared" si="35"/>
        <v>0</v>
      </c>
      <c r="AK97" s="53">
        <f t="shared" si="30"/>
        <v>0</v>
      </c>
    </row>
    <row r="98" spans="5:37" ht="13.5" hidden="1" customHeight="1">
      <c r="E98" s="51" t="s">
        <v>60</v>
      </c>
      <c r="F98" s="53">
        <f t="shared" ref="F98:AJ98" si="36">IF(COUNTIF(G$11:G$30,$E98)=0,0,1)</f>
        <v>0</v>
      </c>
      <c r="G98" s="53">
        <f t="shared" si="36"/>
        <v>0</v>
      </c>
      <c r="H98" s="53">
        <f t="shared" si="36"/>
        <v>0</v>
      </c>
      <c r="I98" s="53">
        <f t="shared" si="36"/>
        <v>0</v>
      </c>
      <c r="J98" s="53">
        <f t="shared" si="36"/>
        <v>0</v>
      </c>
      <c r="K98" s="53">
        <f t="shared" si="36"/>
        <v>0</v>
      </c>
      <c r="L98" s="53">
        <f t="shared" si="36"/>
        <v>0</v>
      </c>
      <c r="M98" s="53">
        <f t="shared" si="36"/>
        <v>0</v>
      </c>
      <c r="N98" s="53">
        <f t="shared" si="36"/>
        <v>0</v>
      </c>
      <c r="O98" s="53">
        <f t="shared" si="36"/>
        <v>0</v>
      </c>
      <c r="P98" s="53">
        <f t="shared" si="36"/>
        <v>0</v>
      </c>
      <c r="Q98" s="53">
        <f t="shared" si="36"/>
        <v>0</v>
      </c>
      <c r="R98" s="53">
        <f t="shared" si="36"/>
        <v>0</v>
      </c>
      <c r="S98" s="53">
        <f t="shared" si="36"/>
        <v>0</v>
      </c>
      <c r="T98" s="53">
        <f t="shared" si="36"/>
        <v>0</v>
      </c>
      <c r="U98" s="53">
        <f t="shared" si="36"/>
        <v>0</v>
      </c>
      <c r="V98" s="53">
        <f t="shared" si="36"/>
        <v>0</v>
      </c>
      <c r="W98" s="53">
        <f t="shared" si="36"/>
        <v>0</v>
      </c>
      <c r="X98" s="53">
        <f t="shared" si="36"/>
        <v>0</v>
      </c>
      <c r="Y98" s="53">
        <f t="shared" si="36"/>
        <v>0</v>
      </c>
      <c r="Z98" s="53">
        <f t="shared" si="36"/>
        <v>0</v>
      </c>
      <c r="AA98" s="53">
        <f t="shared" si="36"/>
        <v>0</v>
      </c>
      <c r="AB98" s="53">
        <f t="shared" si="36"/>
        <v>0</v>
      </c>
      <c r="AC98" s="53">
        <f t="shared" si="36"/>
        <v>0</v>
      </c>
      <c r="AD98" s="53">
        <f t="shared" si="36"/>
        <v>0</v>
      </c>
      <c r="AE98" s="53">
        <f t="shared" si="36"/>
        <v>0</v>
      </c>
      <c r="AF98" s="53">
        <f t="shared" si="36"/>
        <v>0</v>
      </c>
      <c r="AG98" s="53">
        <f t="shared" si="36"/>
        <v>0</v>
      </c>
      <c r="AH98" s="53">
        <f t="shared" si="36"/>
        <v>0</v>
      </c>
      <c r="AI98" s="53">
        <f t="shared" si="36"/>
        <v>0</v>
      </c>
      <c r="AJ98" s="53">
        <f t="shared" si="36"/>
        <v>0</v>
      </c>
      <c r="AK98" s="53">
        <f t="shared" si="30"/>
        <v>0</v>
      </c>
    </row>
    <row r="99" spans="5:37" ht="13.5" hidden="1" customHeight="1">
      <c r="E99" s="51" t="s">
        <v>61</v>
      </c>
      <c r="F99" s="53">
        <f t="shared" ref="F99:AJ99" si="37">IF(COUNTIF(G$11:G$30,$E99)=0,0,1)</f>
        <v>0</v>
      </c>
      <c r="G99" s="53">
        <f t="shared" si="37"/>
        <v>0</v>
      </c>
      <c r="H99" s="53">
        <f t="shared" si="37"/>
        <v>0</v>
      </c>
      <c r="I99" s="53">
        <f t="shared" si="37"/>
        <v>0</v>
      </c>
      <c r="J99" s="53">
        <f t="shared" si="37"/>
        <v>0</v>
      </c>
      <c r="K99" s="53">
        <f t="shared" si="37"/>
        <v>0</v>
      </c>
      <c r="L99" s="53">
        <f t="shared" si="37"/>
        <v>0</v>
      </c>
      <c r="M99" s="53">
        <f t="shared" si="37"/>
        <v>0</v>
      </c>
      <c r="N99" s="53">
        <f t="shared" si="37"/>
        <v>0</v>
      </c>
      <c r="O99" s="53">
        <f t="shared" si="37"/>
        <v>0</v>
      </c>
      <c r="P99" s="53">
        <f t="shared" si="37"/>
        <v>0</v>
      </c>
      <c r="Q99" s="53">
        <f t="shared" si="37"/>
        <v>0</v>
      </c>
      <c r="R99" s="53">
        <f t="shared" si="37"/>
        <v>0</v>
      </c>
      <c r="S99" s="53">
        <f t="shared" si="37"/>
        <v>0</v>
      </c>
      <c r="T99" s="53">
        <f t="shared" si="37"/>
        <v>0</v>
      </c>
      <c r="U99" s="53">
        <f t="shared" si="37"/>
        <v>0</v>
      </c>
      <c r="V99" s="53">
        <f t="shared" si="37"/>
        <v>0</v>
      </c>
      <c r="W99" s="53">
        <f t="shared" si="37"/>
        <v>0</v>
      </c>
      <c r="X99" s="53">
        <f t="shared" si="37"/>
        <v>0</v>
      </c>
      <c r="Y99" s="53">
        <f t="shared" si="37"/>
        <v>0</v>
      </c>
      <c r="Z99" s="53">
        <f t="shared" si="37"/>
        <v>0</v>
      </c>
      <c r="AA99" s="53">
        <f t="shared" si="37"/>
        <v>0</v>
      </c>
      <c r="AB99" s="53">
        <f t="shared" si="37"/>
        <v>0</v>
      </c>
      <c r="AC99" s="53">
        <f t="shared" si="37"/>
        <v>0</v>
      </c>
      <c r="AD99" s="53">
        <f t="shared" si="37"/>
        <v>0</v>
      </c>
      <c r="AE99" s="53">
        <f t="shared" si="37"/>
        <v>0</v>
      </c>
      <c r="AF99" s="53">
        <f t="shared" si="37"/>
        <v>0</v>
      </c>
      <c r="AG99" s="53">
        <f t="shared" si="37"/>
        <v>0</v>
      </c>
      <c r="AH99" s="53">
        <f t="shared" si="37"/>
        <v>0</v>
      </c>
      <c r="AI99" s="53">
        <f t="shared" si="37"/>
        <v>0</v>
      </c>
      <c r="AJ99" s="53">
        <f t="shared" si="37"/>
        <v>0</v>
      </c>
      <c r="AK99" s="53">
        <f>COUNTIF(F99:AJ99,1)</f>
        <v>0</v>
      </c>
    </row>
    <row r="100" spans="5:37" ht="13.5" hidden="1" customHeight="1">
      <c r="E100" s="51" t="s">
        <v>106</v>
      </c>
      <c r="F100" s="53">
        <f t="shared" ref="F100:AJ100" si="38">IF(COUNTIF(G$11:G$30,$E100)=0,0,1)</f>
        <v>0</v>
      </c>
      <c r="G100" s="53">
        <f t="shared" si="38"/>
        <v>0</v>
      </c>
      <c r="H100" s="53">
        <f t="shared" si="38"/>
        <v>0</v>
      </c>
      <c r="I100" s="53">
        <f t="shared" si="38"/>
        <v>0</v>
      </c>
      <c r="J100" s="53">
        <f t="shared" si="38"/>
        <v>0</v>
      </c>
      <c r="K100" s="53">
        <f t="shared" si="38"/>
        <v>0</v>
      </c>
      <c r="L100" s="53">
        <f t="shared" si="38"/>
        <v>0</v>
      </c>
      <c r="M100" s="53">
        <f t="shared" si="38"/>
        <v>0</v>
      </c>
      <c r="N100" s="53">
        <f t="shared" si="38"/>
        <v>0</v>
      </c>
      <c r="O100" s="53">
        <f t="shared" si="38"/>
        <v>0</v>
      </c>
      <c r="P100" s="53">
        <f t="shared" si="38"/>
        <v>0</v>
      </c>
      <c r="Q100" s="53">
        <f t="shared" si="38"/>
        <v>0</v>
      </c>
      <c r="R100" s="53">
        <f t="shared" si="38"/>
        <v>0</v>
      </c>
      <c r="S100" s="53">
        <f t="shared" si="38"/>
        <v>0</v>
      </c>
      <c r="T100" s="53">
        <f t="shared" si="38"/>
        <v>0</v>
      </c>
      <c r="U100" s="53">
        <f t="shared" si="38"/>
        <v>0</v>
      </c>
      <c r="V100" s="53">
        <f t="shared" si="38"/>
        <v>0</v>
      </c>
      <c r="W100" s="53">
        <f t="shared" si="38"/>
        <v>0</v>
      </c>
      <c r="X100" s="53">
        <f t="shared" si="38"/>
        <v>0</v>
      </c>
      <c r="Y100" s="53">
        <f t="shared" si="38"/>
        <v>0</v>
      </c>
      <c r="Z100" s="53">
        <f t="shared" si="38"/>
        <v>0</v>
      </c>
      <c r="AA100" s="53">
        <f t="shared" si="38"/>
        <v>0</v>
      </c>
      <c r="AB100" s="53">
        <f t="shared" si="38"/>
        <v>0</v>
      </c>
      <c r="AC100" s="53">
        <f t="shared" si="38"/>
        <v>0</v>
      </c>
      <c r="AD100" s="53">
        <f t="shared" si="38"/>
        <v>0</v>
      </c>
      <c r="AE100" s="53">
        <f t="shared" si="38"/>
        <v>0</v>
      </c>
      <c r="AF100" s="53">
        <f t="shared" si="38"/>
        <v>0</v>
      </c>
      <c r="AG100" s="53">
        <f t="shared" si="38"/>
        <v>0</v>
      </c>
      <c r="AH100" s="53">
        <f t="shared" si="38"/>
        <v>0</v>
      </c>
      <c r="AI100" s="53">
        <f t="shared" si="38"/>
        <v>0</v>
      </c>
      <c r="AJ100" s="53">
        <f t="shared" si="38"/>
        <v>0</v>
      </c>
      <c r="AK100" s="53">
        <f>COUNTIF(F100:AJ100,1)</f>
        <v>0</v>
      </c>
    </row>
    <row r="101" spans="5:37" ht="13.5" hidden="1" customHeight="1">
      <c r="E101" s="51" t="s">
        <v>107</v>
      </c>
      <c r="F101" s="53">
        <f t="shared" ref="F101:AJ101" si="39">IF(COUNTIF(G$11:G$30,$E101)=0,0,1)</f>
        <v>0</v>
      </c>
      <c r="G101" s="53">
        <f t="shared" si="39"/>
        <v>0</v>
      </c>
      <c r="H101" s="53">
        <f t="shared" si="39"/>
        <v>0</v>
      </c>
      <c r="I101" s="53">
        <f t="shared" si="39"/>
        <v>0</v>
      </c>
      <c r="J101" s="53">
        <f t="shared" si="39"/>
        <v>0</v>
      </c>
      <c r="K101" s="53">
        <f t="shared" si="39"/>
        <v>0</v>
      </c>
      <c r="L101" s="53">
        <f t="shared" si="39"/>
        <v>0</v>
      </c>
      <c r="M101" s="53">
        <f t="shared" si="39"/>
        <v>0</v>
      </c>
      <c r="N101" s="53">
        <f t="shared" si="39"/>
        <v>0</v>
      </c>
      <c r="O101" s="53">
        <f t="shared" si="39"/>
        <v>0</v>
      </c>
      <c r="P101" s="53">
        <f t="shared" si="39"/>
        <v>0</v>
      </c>
      <c r="Q101" s="53">
        <f t="shared" si="39"/>
        <v>0</v>
      </c>
      <c r="R101" s="53">
        <f t="shared" si="39"/>
        <v>0</v>
      </c>
      <c r="S101" s="53">
        <f t="shared" si="39"/>
        <v>0</v>
      </c>
      <c r="T101" s="53">
        <f t="shared" si="39"/>
        <v>0</v>
      </c>
      <c r="U101" s="53">
        <f t="shared" si="39"/>
        <v>0</v>
      </c>
      <c r="V101" s="53">
        <f t="shared" si="39"/>
        <v>0</v>
      </c>
      <c r="W101" s="53">
        <f t="shared" si="39"/>
        <v>0</v>
      </c>
      <c r="X101" s="53">
        <f t="shared" si="39"/>
        <v>0</v>
      </c>
      <c r="Y101" s="53">
        <f t="shared" si="39"/>
        <v>0</v>
      </c>
      <c r="Z101" s="53">
        <f t="shared" si="39"/>
        <v>0</v>
      </c>
      <c r="AA101" s="53">
        <f t="shared" si="39"/>
        <v>0</v>
      </c>
      <c r="AB101" s="53">
        <f t="shared" si="39"/>
        <v>0</v>
      </c>
      <c r="AC101" s="53">
        <f t="shared" si="39"/>
        <v>0</v>
      </c>
      <c r="AD101" s="53">
        <f t="shared" si="39"/>
        <v>0</v>
      </c>
      <c r="AE101" s="53">
        <f t="shared" si="39"/>
        <v>0</v>
      </c>
      <c r="AF101" s="53">
        <f t="shared" si="39"/>
        <v>0</v>
      </c>
      <c r="AG101" s="53">
        <f t="shared" si="39"/>
        <v>0</v>
      </c>
      <c r="AH101" s="53">
        <f t="shared" si="39"/>
        <v>0</v>
      </c>
      <c r="AI101" s="53">
        <f t="shared" si="39"/>
        <v>0</v>
      </c>
      <c r="AJ101" s="53">
        <f t="shared" si="39"/>
        <v>0</v>
      </c>
      <c r="AK101" s="53">
        <f>COUNTIF(F101:AJ101,1)</f>
        <v>0</v>
      </c>
    </row>
    <row r="102" spans="5:37" ht="13.5" hidden="1" customHeight="1">
      <c r="E102" s="51" t="s">
        <v>108</v>
      </c>
      <c r="F102" s="53">
        <f t="shared" ref="F102:AJ102" si="40">IF(COUNTIF(G$11:G$30,$E102)=0,0,1)</f>
        <v>0</v>
      </c>
      <c r="G102" s="53">
        <f t="shared" si="40"/>
        <v>0</v>
      </c>
      <c r="H102" s="53">
        <f t="shared" si="40"/>
        <v>0</v>
      </c>
      <c r="I102" s="53">
        <f t="shared" si="40"/>
        <v>0</v>
      </c>
      <c r="J102" s="53">
        <f t="shared" si="40"/>
        <v>0</v>
      </c>
      <c r="K102" s="53">
        <f t="shared" si="40"/>
        <v>0</v>
      </c>
      <c r="L102" s="53">
        <f t="shared" si="40"/>
        <v>0</v>
      </c>
      <c r="M102" s="53">
        <f t="shared" si="40"/>
        <v>0</v>
      </c>
      <c r="N102" s="53">
        <f t="shared" si="40"/>
        <v>0</v>
      </c>
      <c r="O102" s="53">
        <f t="shared" si="40"/>
        <v>0</v>
      </c>
      <c r="P102" s="53">
        <f t="shared" si="40"/>
        <v>0</v>
      </c>
      <c r="Q102" s="53">
        <f t="shared" si="40"/>
        <v>0</v>
      </c>
      <c r="R102" s="53">
        <f t="shared" si="40"/>
        <v>0</v>
      </c>
      <c r="S102" s="53">
        <f t="shared" si="40"/>
        <v>0</v>
      </c>
      <c r="T102" s="53">
        <f t="shared" si="40"/>
        <v>0</v>
      </c>
      <c r="U102" s="53">
        <f t="shared" si="40"/>
        <v>0</v>
      </c>
      <c r="V102" s="53">
        <f t="shared" si="40"/>
        <v>0</v>
      </c>
      <c r="W102" s="53">
        <f t="shared" si="40"/>
        <v>0</v>
      </c>
      <c r="X102" s="53">
        <f t="shared" si="40"/>
        <v>0</v>
      </c>
      <c r="Y102" s="53">
        <f t="shared" si="40"/>
        <v>0</v>
      </c>
      <c r="Z102" s="53">
        <f t="shared" si="40"/>
        <v>0</v>
      </c>
      <c r="AA102" s="53">
        <f t="shared" si="40"/>
        <v>0</v>
      </c>
      <c r="AB102" s="53">
        <f t="shared" si="40"/>
        <v>0</v>
      </c>
      <c r="AC102" s="53">
        <f t="shared" si="40"/>
        <v>0</v>
      </c>
      <c r="AD102" s="53">
        <f t="shared" si="40"/>
        <v>0</v>
      </c>
      <c r="AE102" s="53">
        <f t="shared" si="40"/>
        <v>0</v>
      </c>
      <c r="AF102" s="53">
        <f t="shared" si="40"/>
        <v>0</v>
      </c>
      <c r="AG102" s="53">
        <f t="shared" si="40"/>
        <v>0</v>
      </c>
      <c r="AH102" s="53">
        <f t="shared" si="40"/>
        <v>0</v>
      </c>
      <c r="AI102" s="53">
        <f t="shared" si="40"/>
        <v>0</v>
      </c>
      <c r="AJ102" s="53">
        <f t="shared" si="40"/>
        <v>0</v>
      </c>
      <c r="AK102" s="53">
        <f>COUNTIF(F102:AJ102,1)</f>
        <v>0</v>
      </c>
    </row>
    <row r="103" spans="5:37" ht="13.5" hidden="1" customHeight="1">
      <c r="E103" s="51" t="s">
        <v>109</v>
      </c>
      <c r="F103" s="53">
        <f t="shared" ref="F103:AJ103" si="41">IF(COUNTIF(G$11:G$30,$E103)=0,0,1)</f>
        <v>0</v>
      </c>
      <c r="G103" s="53">
        <f t="shared" si="41"/>
        <v>0</v>
      </c>
      <c r="H103" s="53">
        <f t="shared" si="41"/>
        <v>0</v>
      </c>
      <c r="I103" s="53">
        <f t="shared" si="41"/>
        <v>0</v>
      </c>
      <c r="J103" s="53">
        <f t="shared" si="41"/>
        <v>0</v>
      </c>
      <c r="K103" s="53">
        <f t="shared" si="41"/>
        <v>0</v>
      </c>
      <c r="L103" s="53">
        <f t="shared" si="41"/>
        <v>0</v>
      </c>
      <c r="M103" s="53">
        <f t="shared" si="41"/>
        <v>0</v>
      </c>
      <c r="N103" s="53">
        <f t="shared" si="41"/>
        <v>0</v>
      </c>
      <c r="O103" s="53">
        <f t="shared" si="41"/>
        <v>0</v>
      </c>
      <c r="P103" s="53">
        <f t="shared" si="41"/>
        <v>0</v>
      </c>
      <c r="Q103" s="53">
        <f t="shared" si="41"/>
        <v>0</v>
      </c>
      <c r="R103" s="53">
        <f t="shared" si="41"/>
        <v>0</v>
      </c>
      <c r="S103" s="53">
        <f t="shared" si="41"/>
        <v>0</v>
      </c>
      <c r="T103" s="53">
        <f t="shared" si="41"/>
        <v>0</v>
      </c>
      <c r="U103" s="53">
        <f t="shared" si="41"/>
        <v>0</v>
      </c>
      <c r="V103" s="53">
        <f t="shared" si="41"/>
        <v>0</v>
      </c>
      <c r="W103" s="53">
        <f t="shared" si="41"/>
        <v>0</v>
      </c>
      <c r="X103" s="53">
        <f t="shared" si="41"/>
        <v>0</v>
      </c>
      <c r="Y103" s="53">
        <f t="shared" si="41"/>
        <v>0</v>
      </c>
      <c r="Z103" s="53">
        <f t="shared" si="41"/>
        <v>0</v>
      </c>
      <c r="AA103" s="53">
        <f t="shared" si="41"/>
        <v>0</v>
      </c>
      <c r="AB103" s="53">
        <f t="shared" si="41"/>
        <v>0</v>
      </c>
      <c r="AC103" s="53">
        <f t="shared" si="41"/>
        <v>0</v>
      </c>
      <c r="AD103" s="53">
        <f t="shared" si="41"/>
        <v>0</v>
      </c>
      <c r="AE103" s="53">
        <f t="shared" si="41"/>
        <v>0</v>
      </c>
      <c r="AF103" s="53">
        <f t="shared" si="41"/>
        <v>0</v>
      </c>
      <c r="AG103" s="53">
        <f t="shared" si="41"/>
        <v>0</v>
      </c>
      <c r="AH103" s="53">
        <f t="shared" si="41"/>
        <v>0</v>
      </c>
      <c r="AI103" s="53">
        <f t="shared" si="41"/>
        <v>0</v>
      </c>
      <c r="AJ103" s="53">
        <f t="shared" si="41"/>
        <v>0</v>
      </c>
      <c r="AK103" s="53">
        <f>COUNTIF(F103:AJ103,1)</f>
        <v>0</v>
      </c>
    </row>
    <row r="104" spans="5:37" ht="13.5" hidden="1" customHeight="1">
      <c r="E104" s="51" t="s">
        <v>66</v>
      </c>
      <c r="F104" s="53">
        <f t="shared" ref="F104:AJ104" si="42">IF(COUNTIF(G$11:G$30,$E104)=0,0,1)</f>
        <v>0</v>
      </c>
      <c r="G104" s="53">
        <f t="shared" si="42"/>
        <v>0</v>
      </c>
      <c r="H104" s="53">
        <f t="shared" si="42"/>
        <v>0</v>
      </c>
      <c r="I104" s="53">
        <f t="shared" si="42"/>
        <v>0</v>
      </c>
      <c r="J104" s="53">
        <f t="shared" si="42"/>
        <v>0</v>
      </c>
      <c r="K104" s="53">
        <f t="shared" si="42"/>
        <v>0</v>
      </c>
      <c r="L104" s="53">
        <f t="shared" si="42"/>
        <v>0</v>
      </c>
      <c r="M104" s="53">
        <f t="shared" si="42"/>
        <v>0</v>
      </c>
      <c r="N104" s="53">
        <f t="shared" si="42"/>
        <v>0</v>
      </c>
      <c r="O104" s="53">
        <f t="shared" si="42"/>
        <v>0</v>
      </c>
      <c r="P104" s="53">
        <f t="shared" si="42"/>
        <v>0</v>
      </c>
      <c r="Q104" s="53">
        <f t="shared" si="42"/>
        <v>0</v>
      </c>
      <c r="R104" s="53">
        <f t="shared" si="42"/>
        <v>0</v>
      </c>
      <c r="S104" s="53">
        <f t="shared" si="42"/>
        <v>0</v>
      </c>
      <c r="T104" s="53">
        <f t="shared" si="42"/>
        <v>0</v>
      </c>
      <c r="U104" s="53">
        <f t="shared" si="42"/>
        <v>0</v>
      </c>
      <c r="V104" s="53">
        <f t="shared" si="42"/>
        <v>0</v>
      </c>
      <c r="W104" s="53">
        <f t="shared" si="42"/>
        <v>0</v>
      </c>
      <c r="X104" s="53">
        <f t="shared" si="42"/>
        <v>0</v>
      </c>
      <c r="Y104" s="53">
        <f t="shared" si="42"/>
        <v>0</v>
      </c>
      <c r="Z104" s="53">
        <f t="shared" si="42"/>
        <v>0</v>
      </c>
      <c r="AA104" s="53">
        <f t="shared" si="42"/>
        <v>0</v>
      </c>
      <c r="AB104" s="53">
        <f t="shared" si="42"/>
        <v>0</v>
      </c>
      <c r="AC104" s="53">
        <f t="shared" si="42"/>
        <v>0</v>
      </c>
      <c r="AD104" s="53">
        <f t="shared" si="42"/>
        <v>0</v>
      </c>
      <c r="AE104" s="53">
        <f t="shared" si="42"/>
        <v>0</v>
      </c>
      <c r="AF104" s="53">
        <f t="shared" si="42"/>
        <v>0</v>
      </c>
      <c r="AG104" s="53">
        <f t="shared" si="42"/>
        <v>0</v>
      </c>
      <c r="AH104" s="53">
        <f t="shared" si="42"/>
        <v>0</v>
      </c>
      <c r="AI104" s="53">
        <f t="shared" si="42"/>
        <v>0</v>
      </c>
      <c r="AJ104" s="53">
        <f t="shared" si="42"/>
        <v>0</v>
      </c>
      <c r="AK104" s="53">
        <f t="shared" si="30"/>
        <v>0</v>
      </c>
    </row>
    <row r="105" spans="5:37" ht="13.5" hidden="1" customHeight="1">
      <c r="E105" s="51" t="s">
        <v>67</v>
      </c>
      <c r="F105" s="53">
        <f t="shared" ref="F105:AJ105" si="43">IF(COUNTIF(G$11:G$30,$E105)=0,0,1)</f>
        <v>0</v>
      </c>
      <c r="G105" s="53">
        <f t="shared" si="43"/>
        <v>0</v>
      </c>
      <c r="H105" s="53">
        <f t="shared" si="43"/>
        <v>0</v>
      </c>
      <c r="I105" s="53">
        <f t="shared" si="43"/>
        <v>0</v>
      </c>
      <c r="J105" s="53">
        <f t="shared" si="43"/>
        <v>0</v>
      </c>
      <c r="K105" s="53">
        <f t="shared" si="43"/>
        <v>0</v>
      </c>
      <c r="L105" s="53">
        <f t="shared" si="43"/>
        <v>0</v>
      </c>
      <c r="M105" s="53">
        <f t="shared" si="43"/>
        <v>0</v>
      </c>
      <c r="N105" s="53">
        <f t="shared" si="43"/>
        <v>0</v>
      </c>
      <c r="O105" s="53">
        <f t="shared" si="43"/>
        <v>0</v>
      </c>
      <c r="P105" s="53">
        <f t="shared" si="43"/>
        <v>0</v>
      </c>
      <c r="Q105" s="53">
        <f t="shared" si="43"/>
        <v>0</v>
      </c>
      <c r="R105" s="53">
        <f t="shared" si="43"/>
        <v>0</v>
      </c>
      <c r="S105" s="53">
        <f t="shared" si="43"/>
        <v>0</v>
      </c>
      <c r="T105" s="53">
        <f t="shared" si="43"/>
        <v>0</v>
      </c>
      <c r="U105" s="53">
        <f t="shared" si="43"/>
        <v>0</v>
      </c>
      <c r="V105" s="53">
        <f t="shared" si="43"/>
        <v>0</v>
      </c>
      <c r="W105" s="53">
        <f t="shared" si="43"/>
        <v>0</v>
      </c>
      <c r="X105" s="53">
        <f t="shared" si="43"/>
        <v>0</v>
      </c>
      <c r="Y105" s="53">
        <f t="shared" si="43"/>
        <v>0</v>
      </c>
      <c r="Z105" s="53">
        <f t="shared" si="43"/>
        <v>0</v>
      </c>
      <c r="AA105" s="53">
        <f t="shared" si="43"/>
        <v>0</v>
      </c>
      <c r="AB105" s="53">
        <f t="shared" si="43"/>
        <v>0</v>
      </c>
      <c r="AC105" s="53">
        <f t="shared" si="43"/>
        <v>0</v>
      </c>
      <c r="AD105" s="53">
        <f t="shared" si="43"/>
        <v>0</v>
      </c>
      <c r="AE105" s="53">
        <f t="shared" si="43"/>
        <v>0</v>
      </c>
      <c r="AF105" s="53">
        <f t="shared" si="43"/>
        <v>0</v>
      </c>
      <c r="AG105" s="53">
        <f t="shared" si="43"/>
        <v>0</v>
      </c>
      <c r="AH105" s="53">
        <f t="shared" si="43"/>
        <v>0</v>
      </c>
      <c r="AI105" s="53">
        <f t="shared" si="43"/>
        <v>0</v>
      </c>
      <c r="AJ105" s="53">
        <f t="shared" si="43"/>
        <v>0</v>
      </c>
      <c r="AK105" s="53">
        <f t="shared" si="30"/>
        <v>0</v>
      </c>
    </row>
    <row r="106" spans="5:37" ht="13.5" hidden="1" customHeight="1">
      <c r="E106" s="51" t="s">
        <v>68</v>
      </c>
      <c r="F106" s="53">
        <f t="shared" ref="F106:AJ106" si="44">IF(COUNTIF(G$11:G$30,$E106)=0,0,1)</f>
        <v>0</v>
      </c>
      <c r="G106" s="53">
        <f t="shared" si="44"/>
        <v>0</v>
      </c>
      <c r="H106" s="53">
        <f t="shared" si="44"/>
        <v>0</v>
      </c>
      <c r="I106" s="53">
        <f t="shared" si="44"/>
        <v>0</v>
      </c>
      <c r="J106" s="53">
        <f t="shared" si="44"/>
        <v>0</v>
      </c>
      <c r="K106" s="53">
        <f t="shared" si="44"/>
        <v>0</v>
      </c>
      <c r="L106" s="53">
        <f t="shared" si="44"/>
        <v>0</v>
      </c>
      <c r="M106" s="53">
        <f t="shared" si="44"/>
        <v>0</v>
      </c>
      <c r="N106" s="53">
        <f t="shared" si="44"/>
        <v>0</v>
      </c>
      <c r="O106" s="53">
        <f t="shared" si="44"/>
        <v>0</v>
      </c>
      <c r="P106" s="53">
        <f t="shared" si="44"/>
        <v>0</v>
      </c>
      <c r="Q106" s="53">
        <f t="shared" si="44"/>
        <v>0</v>
      </c>
      <c r="R106" s="53">
        <f t="shared" si="44"/>
        <v>0</v>
      </c>
      <c r="S106" s="53">
        <f t="shared" si="44"/>
        <v>0</v>
      </c>
      <c r="T106" s="53">
        <f t="shared" si="44"/>
        <v>0</v>
      </c>
      <c r="U106" s="53">
        <f t="shared" si="44"/>
        <v>0</v>
      </c>
      <c r="V106" s="53">
        <f t="shared" si="44"/>
        <v>0</v>
      </c>
      <c r="W106" s="53">
        <f t="shared" si="44"/>
        <v>0</v>
      </c>
      <c r="X106" s="53">
        <f t="shared" si="44"/>
        <v>0</v>
      </c>
      <c r="Y106" s="53">
        <f t="shared" si="44"/>
        <v>0</v>
      </c>
      <c r="Z106" s="53">
        <f t="shared" si="44"/>
        <v>0</v>
      </c>
      <c r="AA106" s="53">
        <f t="shared" si="44"/>
        <v>0</v>
      </c>
      <c r="AB106" s="53">
        <f t="shared" si="44"/>
        <v>0</v>
      </c>
      <c r="AC106" s="53">
        <f t="shared" si="44"/>
        <v>0</v>
      </c>
      <c r="AD106" s="53">
        <f t="shared" si="44"/>
        <v>0</v>
      </c>
      <c r="AE106" s="53">
        <f t="shared" si="44"/>
        <v>0</v>
      </c>
      <c r="AF106" s="53">
        <f t="shared" si="44"/>
        <v>0</v>
      </c>
      <c r="AG106" s="53">
        <f t="shared" si="44"/>
        <v>0</v>
      </c>
      <c r="AH106" s="53">
        <f t="shared" si="44"/>
        <v>0</v>
      </c>
      <c r="AI106" s="53">
        <f t="shared" si="44"/>
        <v>0</v>
      </c>
      <c r="AJ106" s="53">
        <f t="shared" si="44"/>
        <v>0</v>
      </c>
      <c r="AK106" s="53">
        <f t="shared" si="30"/>
        <v>0</v>
      </c>
    </row>
    <row r="107" spans="5:37" ht="13.5" customHeight="1"/>
  </sheetData>
  <mergeCells count="502">
    <mergeCell ref="BE57:BE58"/>
    <mergeCell ref="AM5:AO5"/>
    <mergeCell ref="AN1:AO1"/>
    <mergeCell ref="AN2:AO3"/>
    <mergeCell ref="BE39:BE40"/>
    <mergeCell ref="BE41:BE42"/>
    <mergeCell ref="BE43:BE44"/>
    <mergeCell ref="BE45:BE46"/>
    <mergeCell ref="BE47:BE48"/>
    <mergeCell ref="BE49:BE50"/>
    <mergeCell ref="BE51:BE52"/>
    <mergeCell ref="BE53:BE54"/>
    <mergeCell ref="BE55:BE56"/>
    <mergeCell ref="BE7:BE8"/>
    <mergeCell ref="BE9:BE10"/>
    <mergeCell ref="BE11:BE12"/>
    <mergeCell ref="BE13:BE14"/>
    <mergeCell ref="BE15:BE16"/>
    <mergeCell ref="BE17:BE18"/>
    <mergeCell ref="BE19:BE20"/>
    <mergeCell ref="BE21:BE22"/>
    <mergeCell ref="BE23:BE24"/>
    <mergeCell ref="AR39:AR48"/>
    <mergeCell ref="AS39:AS40"/>
    <mergeCell ref="CC8:CC10"/>
    <mergeCell ref="CD8:CD10"/>
    <mergeCell ref="CE8:CE10"/>
    <mergeCell ref="CF8:CF10"/>
    <mergeCell ref="E35:E36"/>
    <mergeCell ref="B31:F31"/>
    <mergeCell ref="A32:F32"/>
    <mergeCell ref="A33:F33"/>
    <mergeCell ref="AM36:AM38"/>
    <mergeCell ref="AN36:AN38"/>
    <mergeCell ref="AO36:AO38"/>
    <mergeCell ref="A37:B50"/>
    <mergeCell ref="C37:D37"/>
    <mergeCell ref="C38:D38"/>
    <mergeCell ref="C39:D39"/>
    <mergeCell ref="C50:F50"/>
    <mergeCell ref="CB8:CB10"/>
    <mergeCell ref="C49:D49"/>
    <mergeCell ref="AO39:AO41"/>
    <mergeCell ref="AM42:AM44"/>
    <mergeCell ref="AN42:AN44"/>
    <mergeCell ref="AO42:AO44"/>
    <mergeCell ref="AM39:AM41"/>
    <mergeCell ref="AN39:AN41"/>
    <mergeCell ref="W52:Y52"/>
    <mergeCell ref="W53:Y53"/>
    <mergeCell ref="W54:Y54"/>
    <mergeCell ref="W55:Y55"/>
    <mergeCell ref="AM45:AM47"/>
    <mergeCell ref="AN45:AN47"/>
    <mergeCell ref="AO45:AO47"/>
    <mergeCell ref="C46:D46"/>
    <mergeCell ref="C47:D47"/>
    <mergeCell ref="C48:D48"/>
    <mergeCell ref="A52:E55"/>
    <mergeCell ref="AT39:AT40"/>
    <mergeCell ref="AU39:AU40"/>
    <mergeCell ref="A35:B36"/>
    <mergeCell ref="C35:D36"/>
    <mergeCell ref="F35:F36"/>
    <mergeCell ref="G35:AK35"/>
    <mergeCell ref="AL36:AL47"/>
    <mergeCell ref="C43:D43"/>
    <mergeCell ref="C44:D44"/>
    <mergeCell ref="C45:D45"/>
    <mergeCell ref="C40:D40"/>
    <mergeCell ref="C41:D41"/>
    <mergeCell ref="C42:D42"/>
    <mergeCell ref="AR29:AR38"/>
    <mergeCell ref="AS29:AS30"/>
    <mergeCell ref="AT29:AT30"/>
    <mergeCell ref="AU29:AU30"/>
    <mergeCell ref="AS35:AS36"/>
    <mergeCell ref="AT35:AT36"/>
    <mergeCell ref="AU35:AU36"/>
    <mergeCell ref="AS37:AS38"/>
    <mergeCell ref="AT37:AT38"/>
    <mergeCell ref="A11:A31"/>
    <mergeCell ref="AR19:AR28"/>
    <mergeCell ref="AM7:AM10"/>
    <mergeCell ref="M7:M10"/>
    <mergeCell ref="AN7:AN10"/>
    <mergeCell ref="AO7:AO10"/>
    <mergeCell ref="N7:N10"/>
    <mergeCell ref="AR7:AR8"/>
    <mergeCell ref="E7:E10"/>
    <mergeCell ref="AG7:AG10"/>
    <mergeCell ref="AH7:AH10"/>
    <mergeCell ref="AI7:AI10"/>
    <mergeCell ref="AJ7:AJ10"/>
    <mergeCell ref="AK7:AK10"/>
    <mergeCell ref="AL7:AL10"/>
    <mergeCell ref="AA7:AA10"/>
    <mergeCell ref="AB7:AB10"/>
    <mergeCell ref="AC7:AC10"/>
    <mergeCell ref="AD7:AD10"/>
    <mergeCell ref="AE7:AE10"/>
    <mergeCell ref="P7:P10"/>
    <mergeCell ref="Q7:Q10"/>
    <mergeCell ref="R7:R10"/>
    <mergeCell ref="S7:S10"/>
    <mergeCell ref="AF7:AF10"/>
    <mergeCell ref="U7:U10"/>
    <mergeCell ref="H7:H10"/>
    <mergeCell ref="A1:E1"/>
    <mergeCell ref="A3:G5"/>
    <mergeCell ref="H3:Z5"/>
    <mergeCell ref="AB5:AD5"/>
    <mergeCell ref="AE5:AJ5"/>
    <mergeCell ref="A7:B10"/>
    <mergeCell ref="C7:C10"/>
    <mergeCell ref="D7:D10"/>
    <mergeCell ref="F7:F10"/>
    <mergeCell ref="G7:G10"/>
    <mergeCell ref="T7:T10"/>
    <mergeCell ref="I7:I10"/>
    <mergeCell ref="J7:J10"/>
    <mergeCell ref="K7:K10"/>
    <mergeCell ref="L7:L10"/>
    <mergeCell ref="V7:V10"/>
    <mergeCell ref="W7:W10"/>
    <mergeCell ref="Y7:Y10"/>
    <mergeCell ref="Z7:Z10"/>
    <mergeCell ref="O7:O10"/>
    <mergeCell ref="X7:X10"/>
    <mergeCell ref="AR9:AR18"/>
    <mergeCell ref="AS9:AS10"/>
    <mergeCell ref="AT9:AT10"/>
    <mergeCell ref="AU9:AU10"/>
    <mergeCell ref="AV9:AV10"/>
    <mergeCell ref="AS11:AS12"/>
    <mergeCell ref="AT11:AT12"/>
    <mergeCell ref="AU11:AU12"/>
    <mergeCell ref="AV11:AV12"/>
    <mergeCell ref="AS13:AS14"/>
    <mergeCell ref="AT13:AT14"/>
    <mergeCell ref="AU13:AU14"/>
    <mergeCell ref="AV13:AV14"/>
    <mergeCell ref="AS15:AS16"/>
    <mergeCell ref="AT15:AT16"/>
    <mergeCell ref="AS17:AS18"/>
    <mergeCell ref="AT17:AT18"/>
    <mergeCell ref="AU17:AU18"/>
    <mergeCell ref="AV17:AV18"/>
    <mergeCell ref="AU15:AU16"/>
    <mergeCell ref="AS3:AV5"/>
    <mergeCell ref="AW3:BB5"/>
    <mergeCell ref="BB7:BB8"/>
    <mergeCell ref="BC7:BC8"/>
    <mergeCell ref="BD7:BD8"/>
    <mergeCell ref="BF7:BF8"/>
    <mergeCell ref="BG7:BG8"/>
    <mergeCell ref="AW7:AW8"/>
    <mergeCell ref="AX7:AX8"/>
    <mergeCell ref="AY7:AY8"/>
    <mergeCell ref="AZ7:AZ8"/>
    <mergeCell ref="BA7:BA8"/>
    <mergeCell ref="AS7:AS8"/>
    <mergeCell ref="AT7:AT8"/>
    <mergeCell ref="AU7:AU8"/>
    <mergeCell ref="AV7:AV8"/>
    <mergeCell ref="BF3:BG3"/>
    <mergeCell ref="BF5:BG5"/>
    <mergeCell ref="BB9:BB10"/>
    <mergeCell ref="BC9:BC10"/>
    <mergeCell ref="BD9:BD10"/>
    <mergeCell ref="BF9:BF10"/>
    <mergeCell ref="BG9:BG10"/>
    <mergeCell ref="AW9:AW10"/>
    <mergeCell ref="AX9:AX10"/>
    <mergeCell ref="AY9:AY10"/>
    <mergeCell ref="AZ9:AZ10"/>
    <mergeCell ref="BA9:BA10"/>
    <mergeCell ref="BB11:BB12"/>
    <mergeCell ref="BC11:BC12"/>
    <mergeCell ref="BD11:BD12"/>
    <mergeCell ref="BF11:BF12"/>
    <mergeCell ref="BG11:BG12"/>
    <mergeCell ref="AW11:AW12"/>
    <mergeCell ref="AX11:AX12"/>
    <mergeCell ref="AY11:AY12"/>
    <mergeCell ref="AZ11:AZ12"/>
    <mergeCell ref="BA11:BA12"/>
    <mergeCell ref="BB13:BB14"/>
    <mergeCell ref="BC13:BC14"/>
    <mergeCell ref="BD13:BD14"/>
    <mergeCell ref="BF13:BF14"/>
    <mergeCell ref="BG13:BG14"/>
    <mergeCell ref="AW13:AW14"/>
    <mergeCell ref="AX13:AX14"/>
    <mergeCell ref="AY13:AY14"/>
    <mergeCell ref="AZ13:AZ14"/>
    <mergeCell ref="BA13:BA14"/>
    <mergeCell ref="BG17:BG18"/>
    <mergeCell ref="BA15:BA16"/>
    <mergeCell ref="BB15:BB16"/>
    <mergeCell ref="BC15:BC16"/>
    <mergeCell ref="BD15:BD16"/>
    <mergeCell ref="BF15:BF16"/>
    <mergeCell ref="AV15:AV16"/>
    <mergeCell ref="AW15:AW16"/>
    <mergeCell ref="AX15:AX16"/>
    <mergeCell ref="AY15:AY16"/>
    <mergeCell ref="AW17:AW18"/>
    <mergeCell ref="AX17:AX18"/>
    <mergeCell ref="AY17:AY18"/>
    <mergeCell ref="AZ17:AZ18"/>
    <mergeCell ref="BA17:BA18"/>
    <mergeCell ref="BB17:BB18"/>
    <mergeCell ref="BC17:BC18"/>
    <mergeCell ref="BD17:BD18"/>
    <mergeCell ref="BF17:BF18"/>
    <mergeCell ref="AZ15:AZ16"/>
    <mergeCell ref="BG15:BG16"/>
    <mergeCell ref="BB23:BB24"/>
    <mergeCell ref="BC23:BC24"/>
    <mergeCell ref="AV25:AV26"/>
    <mergeCell ref="AS19:AS20"/>
    <mergeCell ref="AT19:AT20"/>
    <mergeCell ref="AU19:AU20"/>
    <mergeCell ref="AV19:AV20"/>
    <mergeCell ref="AS21:AS22"/>
    <mergeCell ref="AT21:AT22"/>
    <mergeCell ref="AU21:AU22"/>
    <mergeCell ref="AV21:AV22"/>
    <mergeCell ref="AS23:AS24"/>
    <mergeCell ref="AT23:AT24"/>
    <mergeCell ref="AU23:AU24"/>
    <mergeCell ref="AV23:AV24"/>
    <mergeCell ref="BD19:BD20"/>
    <mergeCell ref="BF19:BF20"/>
    <mergeCell ref="BG19:BG20"/>
    <mergeCell ref="AW19:AW20"/>
    <mergeCell ref="AX19:AX20"/>
    <mergeCell ref="AY19:AY20"/>
    <mergeCell ref="AZ19:AZ20"/>
    <mergeCell ref="BA19:BA20"/>
    <mergeCell ref="BB21:BB22"/>
    <mergeCell ref="BC21:BC22"/>
    <mergeCell ref="BD21:BD22"/>
    <mergeCell ref="BF21:BF22"/>
    <mergeCell ref="BG21:BG22"/>
    <mergeCell ref="AW21:AW22"/>
    <mergeCell ref="AX21:AX22"/>
    <mergeCell ref="AY21:AY22"/>
    <mergeCell ref="AZ21:AZ22"/>
    <mergeCell ref="BA21:BA22"/>
    <mergeCell ref="BB19:BB20"/>
    <mergeCell ref="BC19:BC20"/>
    <mergeCell ref="BD23:BD24"/>
    <mergeCell ref="BF23:BF24"/>
    <mergeCell ref="BG23:BG24"/>
    <mergeCell ref="AW23:AW24"/>
    <mergeCell ref="AX23:AX24"/>
    <mergeCell ref="AY23:AY24"/>
    <mergeCell ref="AZ23:AZ24"/>
    <mergeCell ref="BA23:BA24"/>
    <mergeCell ref="BG27:BG28"/>
    <mergeCell ref="BA25:BA26"/>
    <mergeCell ref="BB25:BB26"/>
    <mergeCell ref="BC25:BC26"/>
    <mergeCell ref="BD25:BD26"/>
    <mergeCell ref="BF25:BF26"/>
    <mergeCell ref="AW25:AW26"/>
    <mergeCell ref="AX25:AX26"/>
    <mergeCell ref="AY25:AY26"/>
    <mergeCell ref="AW27:AW28"/>
    <mergeCell ref="AX27:AX28"/>
    <mergeCell ref="AY27:AY28"/>
    <mergeCell ref="AZ27:AZ28"/>
    <mergeCell ref="BA27:BA28"/>
    <mergeCell ref="BB27:BB28"/>
    <mergeCell ref="BC27:BC28"/>
    <mergeCell ref="BD27:BD28"/>
    <mergeCell ref="BF27:BF28"/>
    <mergeCell ref="AZ25:AZ26"/>
    <mergeCell ref="BG25:BG26"/>
    <mergeCell ref="BE25:BE26"/>
    <mergeCell ref="BE27:BE28"/>
    <mergeCell ref="AV29:AV30"/>
    <mergeCell ref="AS31:AS32"/>
    <mergeCell ref="AT31:AT32"/>
    <mergeCell ref="AU31:AU32"/>
    <mergeCell ref="AV31:AV32"/>
    <mergeCell ref="BA31:BA32"/>
    <mergeCell ref="BE31:BE32"/>
    <mergeCell ref="AS25:AS26"/>
    <mergeCell ref="AT25:AT26"/>
    <mergeCell ref="AU25:AU26"/>
    <mergeCell ref="AS27:AS28"/>
    <mergeCell ref="AT27:AT28"/>
    <mergeCell ref="AU27:AU28"/>
    <mergeCell ref="AV27:AV28"/>
    <mergeCell ref="AS33:AS34"/>
    <mergeCell ref="AT33:AT34"/>
    <mergeCell ref="AU33:AU34"/>
    <mergeCell ref="AV33:AV34"/>
    <mergeCell ref="BB29:BB30"/>
    <mergeCell ref="BC29:BC30"/>
    <mergeCell ref="BD29:BD30"/>
    <mergeCell ref="BF29:BF30"/>
    <mergeCell ref="BG29:BG30"/>
    <mergeCell ref="AW29:AW30"/>
    <mergeCell ref="AX29:AX30"/>
    <mergeCell ref="AY29:AY30"/>
    <mergeCell ref="AZ29:AZ30"/>
    <mergeCell ref="BA29:BA30"/>
    <mergeCell ref="BE29:BE30"/>
    <mergeCell ref="BB31:BB32"/>
    <mergeCell ref="BC31:BC32"/>
    <mergeCell ref="BD31:BD32"/>
    <mergeCell ref="BF31:BF32"/>
    <mergeCell ref="BG31:BG32"/>
    <mergeCell ref="AW31:AW32"/>
    <mergeCell ref="AX31:AX32"/>
    <mergeCell ref="AY31:AY32"/>
    <mergeCell ref="AZ31:AZ32"/>
    <mergeCell ref="BB33:BB34"/>
    <mergeCell ref="BC33:BC34"/>
    <mergeCell ref="BD33:BD34"/>
    <mergeCell ref="BF33:BF34"/>
    <mergeCell ref="BG33:BG34"/>
    <mergeCell ref="AW33:AW34"/>
    <mergeCell ref="AX33:AX34"/>
    <mergeCell ref="AY33:AY34"/>
    <mergeCell ref="AZ33:AZ34"/>
    <mergeCell ref="BA33:BA34"/>
    <mergeCell ref="BE33:BE34"/>
    <mergeCell ref="AV35:AV36"/>
    <mergeCell ref="AW35:AW36"/>
    <mergeCell ref="AX35:AX36"/>
    <mergeCell ref="AY35:AY36"/>
    <mergeCell ref="AU37:AU38"/>
    <mergeCell ref="AV37:AV38"/>
    <mergeCell ref="AW37:AW38"/>
    <mergeCell ref="AX37:AX38"/>
    <mergeCell ref="AY37:AY38"/>
    <mergeCell ref="BD37:BD38"/>
    <mergeCell ref="BF37:BF38"/>
    <mergeCell ref="BG37:BG38"/>
    <mergeCell ref="BA35:BA36"/>
    <mergeCell ref="BB35:BB36"/>
    <mergeCell ref="BC35:BC36"/>
    <mergeCell ref="BD35:BD36"/>
    <mergeCell ref="BF35:BF36"/>
    <mergeCell ref="AZ37:AZ38"/>
    <mergeCell ref="BA37:BA38"/>
    <mergeCell ref="BB37:BB38"/>
    <mergeCell ref="BC37:BC38"/>
    <mergeCell ref="AZ35:AZ36"/>
    <mergeCell ref="BG35:BG36"/>
    <mergeCell ref="BE35:BE36"/>
    <mergeCell ref="BE37:BE38"/>
    <mergeCell ref="BD39:BD40"/>
    <mergeCell ref="BF39:BF40"/>
    <mergeCell ref="BG39:BG40"/>
    <mergeCell ref="AS41:AS42"/>
    <mergeCell ref="AT41:AT42"/>
    <mergeCell ref="AU41:AU42"/>
    <mergeCell ref="AV41:AV42"/>
    <mergeCell ref="AW41:AW42"/>
    <mergeCell ref="AX41:AX42"/>
    <mergeCell ref="AY41:AY42"/>
    <mergeCell ref="AZ41:AZ42"/>
    <mergeCell ref="BA41:BA42"/>
    <mergeCell ref="BB41:BB42"/>
    <mergeCell ref="BC41:BC42"/>
    <mergeCell ref="BD41:BD42"/>
    <mergeCell ref="BF41:BF42"/>
    <mergeCell ref="AY39:AY40"/>
    <mergeCell ref="AZ39:AZ40"/>
    <mergeCell ref="BA39:BA40"/>
    <mergeCell ref="BB39:BB40"/>
    <mergeCell ref="BC39:BC40"/>
    <mergeCell ref="AV39:AV40"/>
    <mergeCell ref="AW39:AW40"/>
    <mergeCell ref="AX39:AX40"/>
    <mergeCell ref="BD45:BD46"/>
    <mergeCell ref="BG41:BG42"/>
    <mergeCell ref="AS43:AS44"/>
    <mergeCell ref="AT43:AT44"/>
    <mergeCell ref="AU43:AU44"/>
    <mergeCell ref="AV43:AV44"/>
    <mergeCell ref="AW43:AW44"/>
    <mergeCell ref="AX43:AX44"/>
    <mergeCell ref="AY43:AY44"/>
    <mergeCell ref="AZ43:AZ44"/>
    <mergeCell ref="BA43:BA44"/>
    <mergeCell ref="BB43:BB44"/>
    <mergeCell ref="BC43:BC44"/>
    <mergeCell ref="BD43:BD44"/>
    <mergeCell ref="BF43:BF44"/>
    <mergeCell ref="BG43:BG44"/>
    <mergeCell ref="BF45:BF46"/>
    <mergeCell ref="BG45:BG46"/>
    <mergeCell ref="AZ45:AZ46"/>
    <mergeCell ref="BA45:BA46"/>
    <mergeCell ref="BB45:BB46"/>
    <mergeCell ref="AS45:AS46"/>
    <mergeCell ref="AT45:AT46"/>
    <mergeCell ref="AU45:AU46"/>
    <mergeCell ref="AV45:AV46"/>
    <mergeCell ref="AS47:AS48"/>
    <mergeCell ref="AT47:AT48"/>
    <mergeCell ref="AU47:AU48"/>
    <mergeCell ref="AV47:AV48"/>
    <mergeCell ref="AW47:AW48"/>
    <mergeCell ref="AX47:AX48"/>
    <mergeCell ref="AY47:AY48"/>
    <mergeCell ref="AZ47:AZ48"/>
    <mergeCell ref="AX45:AX46"/>
    <mergeCell ref="AY45:AY46"/>
    <mergeCell ref="BA47:BA48"/>
    <mergeCell ref="AW45:AW46"/>
    <mergeCell ref="BI9:BJ9"/>
    <mergeCell ref="BI11:BL11"/>
    <mergeCell ref="BN12:BN15"/>
    <mergeCell ref="BO12:BO15"/>
    <mergeCell ref="BF47:BF48"/>
    <mergeCell ref="BG47:BG48"/>
    <mergeCell ref="AU49:AU50"/>
    <mergeCell ref="AV49:AV50"/>
    <mergeCell ref="AW49:AW50"/>
    <mergeCell ref="AX49:AX50"/>
    <mergeCell ref="AY49:AY50"/>
    <mergeCell ref="AZ49:AZ50"/>
    <mergeCell ref="BA49:BA50"/>
    <mergeCell ref="BB49:BB50"/>
    <mergeCell ref="BC49:BC50"/>
    <mergeCell ref="BD49:BD50"/>
    <mergeCell ref="BF49:BF50"/>
    <mergeCell ref="BG49:BG50"/>
    <mergeCell ref="BC45:BC46"/>
    <mergeCell ref="BB47:BB48"/>
    <mergeCell ref="BC47:BC48"/>
    <mergeCell ref="BD47:BD48"/>
    <mergeCell ref="AR49:AR54"/>
    <mergeCell ref="AS49:AS50"/>
    <mergeCell ref="AT49:AT50"/>
    <mergeCell ref="AS51:AS52"/>
    <mergeCell ref="AT51:AT52"/>
    <mergeCell ref="AU51:AU52"/>
    <mergeCell ref="AV51:AV52"/>
    <mergeCell ref="AW51:AW52"/>
    <mergeCell ref="AX51:AX52"/>
    <mergeCell ref="BC51:BC52"/>
    <mergeCell ref="BD51:BD52"/>
    <mergeCell ref="BF51:BF52"/>
    <mergeCell ref="BG51:BG52"/>
    <mergeCell ref="AS53:AS54"/>
    <mergeCell ref="AT53:AT54"/>
    <mergeCell ref="AU53:AU54"/>
    <mergeCell ref="AV53:AV54"/>
    <mergeCell ref="AW53:AW54"/>
    <mergeCell ref="AX53:AX54"/>
    <mergeCell ref="AY53:AY54"/>
    <mergeCell ref="AZ53:AZ54"/>
    <mergeCell ref="BA53:BA54"/>
    <mergeCell ref="BB53:BB54"/>
    <mergeCell ref="BC53:BC54"/>
    <mergeCell ref="BD53:BD54"/>
    <mergeCell ref="BF53:BF54"/>
    <mergeCell ref="BG53:BG54"/>
    <mergeCell ref="AV55:AV56"/>
    <mergeCell ref="AW55:AW56"/>
    <mergeCell ref="AX55:AX56"/>
    <mergeCell ref="AY55:AY56"/>
    <mergeCell ref="AZ55:AZ56"/>
    <mergeCell ref="BA55:BA56"/>
    <mergeCell ref="BB55:BB56"/>
    <mergeCell ref="AY51:AY52"/>
    <mergeCell ref="AZ51:AZ52"/>
    <mergeCell ref="BA51:BA52"/>
    <mergeCell ref="BB51:BB52"/>
    <mergeCell ref="AR59:AT59"/>
    <mergeCell ref="AR60:AT60"/>
    <mergeCell ref="AR61:AT61"/>
    <mergeCell ref="AR62:AT62"/>
    <mergeCell ref="AR63:AT63"/>
    <mergeCell ref="BC55:BC56"/>
    <mergeCell ref="BD55:BD56"/>
    <mergeCell ref="BF55:BF56"/>
    <mergeCell ref="BG55:BG56"/>
    <mergeCell ref="AR57:AT58"/>
    <mergeCell ref="AU57:AU58"/>
    <mergeCell ref="AV57:AV58"/>
    <mergeCell ref="AW57:AW58"/>
    <mergeCell ref="AX57:AX58"/>
    <mergeCell ref="AY57:AY58"/>
    <mergeCell ref="AZ57:AZ58"/>
    <mergeCell ref="BA57:BA58"/>
    <mergeCell ref="BB57:BB58"/>
    <mergeCell ref="BC57:BC58"/>
    <mergeCell ref="BD57:BD58"/>
    <mergeCell ref="BF57:BF58"/>
    <mergeCell ref="BG57:BG58"/>
    <mergeCell ref="AR55:AT56"/>
    <mergeCell ref="AU55:AU56"/>
  </mergeCells>
  <phoneticPr fontId="1"/>
  <conditionalFormatting sqref="G33:AJ33">
    <cfRule type="containsBlanks" dxfId="44" priority="23" stopIfTrue="1">
      <formula>LEN(TRIM(G33))=0</formula>
    </cfRule>
  </conditionalFormatting>
  <conditionalFormatting sqref="G53:V53">
    <cfRule type="containsBlanks" dxfId="43" priority="22" stopIfTrue="1">
      <formula>LEN(TRIM(G53))=0</formula>
    </cfRule>
  </conditionalFormatting>
  <conditionalFormatting sqref="G36:AJ36 G7:AJ10">
    <cfRule type="expression" dxfId="42" priority="3" stopIfTrue="1">
      <formula>WEEKDAY(G7,1)=1</formula>
    </cfRule>
    <cfRule type="expression" dxfId="41" priority="21" stopIfTrue="1">
      <formula>WEEKDAY(G7,1)=7</formula>
    </cfRule>
  </conditionalFormatting>
  <conditionalFormatting sqref="AE5:AJ5 AM5">
    <cfRule type="containsBlanks" dxfId="40" priority="19" stopIfTrue="1">
      <formula>LEN(TRIM(AE5))=0</formula>
    </cfRule>
  </conditionalFormatting>
  <conditionalFormatting sqref="B11:B30 E11:AJ30 F37:AJ49">
    <cfRule type="containsBlanks" dxfId="39" priority="10">
      <formula>LEN(TRIM(B11))=0</formula>
    </cfRule>
  </conditionalFormatting>
  <conditionalFormatting sqref="AU9:AU18 AS9:AS18 AS49:AS54 AU49:AU54 BF3 BF5">
    <cfRule type="containsBlanks" dxfId="38" priority="8">
      <formula>LEN(TRIM(AS3))=0</formula>
    </cfRule>
  </conditionalFormatting>
  <conditionalFormatting sqref="G7:AJ10">
    <cfRule type="expression" dxfId="37" priority="20" stopIfTrue="1">
      <formula>COUNTIF(祝日1,G7)=1</formula>
    </cfRule>
  </conditionalFormatting>
  <conditionalFormatting sqref="G36:AJ36">
    <cfRule type="expression" dxfId="36" priority="2">
      <formula>COUNTIF(祝日1,G36)=1</formula>
    </cfRule>
  </conditionalFormatting>
  <conditionalFormatting sqref="AV9:AV18 AZ9:AZ18 BB9:BB18 BG9:BG18 AV49:AV54 BF49:BG54">
    <cfRule type="containsBlanks" dxfId="35" priority="1">
      <formula>LEN(TRIM(AV9))=0</formula>
    </cfRule>
  </conditionalFormatting>
  <dataValidations count="6">
    <dataValidation type="list" allowBlank="1" showInputMessage="1" showErrorMessage="1" sqref="G37:AK49 KE37:LI49 UA37:VE49 ADW37:AFA49 ANS37:AOW49 AXO37:AYS49 BHK37:BIO49 BRG37:BSK49 CBC37:CCG49 CKY37:CMC49 CUU37:CVY49 DEQ37:DFU49 DOM37:DPQ49 DYI37:DZM49 EIE37:EJI49 ESA37:ETE49 FBW37:FDA49 FLS37:FMW49 FVO37:FWS49 GFK37:GGO49 GPG37:GQK49 GZC37:HAG49 HIY37:HKC49 HSU37:HTY49 ICQ37:IDU49 IMM37:INQ49 IWI37:IXM49 JGE37:JHI49 JQA37:JRE49 JZW37:KBA49 KJS37:KKW49 KTO37:KUS49 LDK37:LEO49 LNG37:LOK49 LXC37:LYG49 MGY37:MIC49 MQU37:MRY49 NAQ37:NBU49 NKM37:NLQ49 NUI37:NVM49 OEE37:OFI49 OOA37:OPE49 OXW37:OZA49 PHS37:PIW49 PRO37:PSS49 QBK37:QCO49 QLG37:QMK49 QVC37:QWG49 REY37:RGC49 ROU37:RPY49 RYQ37:RZU49 SIM37:SJQ49 SSI37:STM49 TCE37:TDI49 TMA37:TNE49 TVW37:TXA49 UFS37:UGW49 UPO37:UQS49 UZK37:VAO49 VJG37:VKK49 VTC37:VUG49 WCY37:WEC49 WMU37:WNY49 WWQ37:WXU49 F65580:AJ65592 KD65580:LH65592 TZ65580:VD65592 ADV65580:AEZ65592 ANR65580:AOV65592 AXN65580:AYR65592 BHJ65580:BIN65592 BRF65580:BSJ65592 CBB65580:CCF65592 CKX65580:CMB65592 CUT65580:CVX65592 DEP65580:DFT65592 DOL65580:DPP65592 DYH65580:DZL65592 EID65580:EJH65592 ERZ65580:ETD65592 FBV65580:FCZ65592 FLR65580:FMV65592 FVN65580:FWR65592 GFJ65580:GGN65592 GPF65580:GQJ65592 GZB65580:HAF65592 HIX65580:HKB65592 HST65580:HTX65592 ICP65580:IDT65592 IML65580:INP65592 IWH65580:IXL65592 JGD65580:JHH65592 JPZ65580:JRD65592 JZV65580:KAZ65592 KJR65580:KKV65592 KTN65580:KUR65592 LDJ65580:LEN65592 LNF65580:LOJ65592 LXB65580:LYF65592 MGX65580:MIB65592 MQT65580:MRX65592 NAP65580:NBT65592 NKL65580:NLP65592 NUH65580:NVL65592 OED65580:OFH65592 ONZ65580:OPD65592 OXV65580:OYZ65592 PHR65580:PIV65592 PRN65580:PSR65592 QBJ65580:QCN65592 QLF65580:QMJ65592 QVB65580:QWF65592 REX65580:RGB65592 ROT65580:RPX65592 RYP65580:RZT65592 SIL65580:SJP65592 SSH65580:STL65592 TCD65580:TDH65592 TLZ65580:TND65592 TVV65580:TWZ65592 UFR65580:UGV65592 UPN65580:UQR65592 UZJ65580:VAN65592 VJF65580:VKJ65592 VTB65580:VUF65592 WCX65580:WEB65592 WMT65580:WNX65592 WWP65580:WXT65592 F131116:AJ131128 KD131116:LH131128 TZ131116:VD131128 ADV131116:AEZ131128 ANR131116:AOV131128 AXN131116:AYR131128 BHJ131116:BIN131128 BRF131116:BSJ131128 CBB131116:CCF131128 CKX131116:CMB131128 CUT131116:CVX131128 DEP131116:DFT131128 DOL131116:DPP131128 DYH131116:DZL131128 EID131116:EJH131128 ERZ131116:ETD131128 FBV131116:FCZ131128 FLR131116:FMV131128 FVN131116:FWR131128 GFJ131116:GGN131128 GPF131116:GQJ131128 GZB131116:HAF131128 HIX131116:HKB131128 HST131116:HTX131128 ICP131116:IDT131128 IML131116:INP131128 IWH131116:IXL131128 JGD131116:JHH131128 JPZ131116:JRD131128 JZV131116:KAZ131128 KJR131116:KKV131128 KTN131116:KUR131128 LDJ131116:LEN131128 LNF131116:LOJ131128 LXB131116:LYF131128 MGX131116:MIB131128 MQT131116:MRX131128 NAP131116:NBT131128 NKL131116:NLP131128 NUH131116:NVL131128 OED131116:OFH131128 ONZ131116:OPD131128 OXV131116:OYZ131128 PHR131116:PIV131128 PRN131116:PSR131128 QBJ131116:QCN131128 QLF131116:QMJ131128 QVB131116:QWF131128 REX131116:RGB131128 ROT131116:RPX131128 RYP131116:RZT131128 SIL131116:SJP131128 SSH131116:STL131128 TCD131116:TDH131128 TLZ131116:TND131128 TVV131116:TWZ131128 UFR131116:UGV131128 UPN131116:UQR131128 UZJ131116:VAN131128 VJF131116:VKJ131128 VTB131116:VUF131128 WCX131116:WEB131128 WMT131116:WNX131128 WWP131116:WXT131128 F196652:AJ196664 KD196652:LH196664 TZ196652:VD196664 ADV196652:AEZ196664 ANR196652:AOV196664 AXN196652:AYR196664 BHJ196652:BIN196664 BRF196652:BSJ196664 CBB196652:CCF196664 CKX196652:CMB196664 CUT196652:CVX196664 DEP196652:DFT196664 DOL196652:DPP196664 DYH196652:DZL196664 EID196652:EJH196664 ERZ196652:ETD196664 FBV196652:FCZ196664 FLR196652:FMV196664 FVN196652:FWR196664 GFJ196652:GGN196664 GPF196652:GQJ196664 GZB196652:HAF196664 HIX196652:HKB196664 HST196652:HTX196664 ICP196652:IDT196664 IML196652:INP196664 IWH196652:IXL196664 JGD196652:JHH196664 JPZ196652:JRD196664 JZV196652:KAZ196664 KJR196652:KKV196664 KTN196652:KUR196664 LDJ196652:LEN196664 LNF196652:LOJ196664 LXB196652:LYF196664 MGX196652:MIB196664 MQT196652:MRX196664 NAP196652:NBT196664 NKL196652:NLP196664 NUH196652:NVL196664 OED196652:OFH196664 ONZ196652:OPD196664 OXV196652:OYZ196664 PHR196652:PIV196664 PRN196652:PSR196664 QBJ196652:QCN196664 QLF196652:QMJ196664 QVB196652:QWF196664 REX196652:RGB196664 ROT196652:RPX196664 RYP196652:RZT196664 SIL196652:SJP196664 SSH196652:STL196664 TCD196652:TDH196664 TLZ196652:TND196664 TVV196652:TWZ196664 UFR196652:UGV196664 UPN196652:UQR196664 UZJ196652:VAN196664 VJF196652:VKJ196664 VTB196652:VUF196664 WCX196652:WEB196664 WMT196652:WNX196664 WWP196652:WXT196664 F262188:AJ262200 KD262188:LH262200 TZ262188:VD262200 ADV262188:AEZ262200 ANR262188:AOV262200 AXN262188:AYR262200 BHJ262188:BIN262200 BRF262188:BSJ262200 CBB262188:CCF262200 CKX262188:CMB262200 CUT262188:CVX262200 DEP262188:DFT262200 DOL262188:DPP262200 DYH262188:DZL262200 EID262188:EJH262200 ERZ262188:ETD262200 FBV262188:FCZ262200 FLR262188:FMV262200 FVN262188:FWR262200 GFJ262188:GGN262200 GPF262188:GQJ262200 GZB262188:HAF262200 HIX262188:HKB262200 HST262188:HTX262200 ICP262188:IDT262200 IML262188:INP262200 IWH262188:IXL262200 JGD262188:JHH262200 JPZ262188:JRD262200 JZV262188:KAZ262200 KJR262188:KKV262200 KTN262188:KUR262200 LDJ262188:LEN262200 LNF262188:LOJ262200 LXB262188:LYF262200 MGX262188:MIB262200 MQT262188:MRX262200 NAP262188:NBT262200 NKL262188:NLP262200 NUH262188:NVL262200 OED262188:OFH262200 ONZ262188:OPD262200 OXV262188:OYZ262200 PHR262188:PIV262200 PRN262188:PSR262200 QBJ262188:QCN262200 QLF262188:QMJ262200 QVB262188:QWF262200 REX262188:RGB262200 ROT262188:RPX262200 RYP262188:RZT262200 SIL262188:SJP262200 SSH262188:STL262200 TCD262188:TDH262200 TLZ262188:TND262200 TVV262188:TWZ262200 UFR262188:UGV262200 UPN262188:UQR262200 UZJ262188:VAN262200 VJF262188:VKJ262200 VTB262188:VUF262200 WCX262188:WEB262200 WMT262188:WNX262200 WWP262188:WXT262200 F327724:AJ327736 KD327724:LH327736 TZ327724:VD327736 ADV327724:AEZ327736 ANR327724:AOV327736 AXN327724:AYR327736 BHJ327724:BIN327736 BRF327724:BSJ327736 CBB327724:CCF327736 CKX327724:CMB327736 CUT327724:CVX327736 DEP327724:DFT327736 DOL327724:DPP327736 DYH327724:DZL327736 EID327724:EJH327736 ERZ327724:ETD327736 FBV327724:FCZ327736 FLR327724:FMV327736 FVN327724:FWR327736 GFJ327724:GGN327736 GPF327724:GQJ327736 GZB327724:HAF327736 HIX327724:HKB327736 HST327724:HTX327736 ICP327724:IDT327736 IML327724:INP327736 IWH327724:IXL327736 JGD327724:JHH327736 JPZ327724:JRD327736 JZV327724:KAZ327736 KJR327724:KKV327736 KTN327724:KUR327736 LDJ327724:LEN327736 LNF327724:LOJ327736 LXB327724:LYF327736 MGX327724:MIB327736 MQT327724:MRX327736 NAP327724:NBT327736 NKL327724:NLP327736 NUH327724:NVL327736 OED327724:OFH327736 ONZ327724:OPD327736 OXV327724:OYZ327736 PHR327724:PIV327736 PRN327724:PSR327736 QBJ327724:QCN327736 QLF327724:QMJ327736 QVB327724:QWF327736 REX327724:RGB327736 ROT327724:RPX327736 RYP327724:RZT327736 SIL327724:SJP327736 SSH327724:STL327736 TCD327724:TDH327736 TLZ327724:TND327736 TVV327724:TWZ327736 UFR327724:UGV327736 UPN327724:UQR327736 UZJ327724:VAN327736 VJF327724:VKJ327736 VTB327724:VUF327736 WCX327724:WEB327736 WMT327724:WNX327736 WWP327724:WXT327736 F393260:AJ393272 KD393260:LH393272 TZ393260:VD393272 ADV393260:AEZ393272 ANR393260:AOV393272 AXN393260:AYR393272 BHJ393260:BIN393272 BRF393260:BSJ393272 CBB393260:CCF393272 CKX393260:CMB393272 CUT393260:CVX393272 DEP393260:DFT393272 DOL393260:DPP393272 DYH393260:DZL393272 EID393260:EJH393272 ERZ393260:ETD393272 FBV393260:FCZ393272 FLR393260:FMV393272 FVN393260:FWR393272 GFJ393260:GGN393272 GPF393260:GQJ393272 GZB393260:HAF393272 HIX393260:HKB393272 HST393260:HTX393272 ICP393260:IDT393272 IML393260:INP393272 IWH393260:IXL393272 JGD393260:JHH393272 JPZ393260:JRD393272 JZV393260:KAZ393272 KJR393260:KKV393272 KTN393260:KUR393272 LDJ393260:LEN393272 LNF393260:LOJ393272 LXB393260:LYF393272 MGX393260:MIB393272 MQT393260:MRX393272 NAP393260:NBT393272 NKL393260:NLP393272 NUH393260:NVL393272 OED393260:OFH393272 ONZ393260:OPD393272 OXV393260:OYZ393272 PHR393260:PIV393272 PRN393260:PSR393272 QBJ393260:QCN393272 QLF393260:QMJ393272 QVB393260:QWF393272 REX393260:RGB393272 ROT393260:RPX393272 RYP393260:RZT393272 SIL393260:SJP393272 SSH393260:STL393272 TCD393260:TDH393272 TLZ393260:TND393272 TVV393260:TWZ393272 UFR393260:UGV393272 UPN393260:UQR393272 UZJ393260:VAN393272 VJF393260:VKJ393272 VTB393260:VUF393272 WCX393260:WEB393272 WMT393260:WNX393272 WWP393260:WXT393272 F458796:AJ458808 KD458796:LH458808 TZ458796:VD458808 ADV458796:AEZ458808 ANR458796:AOV458808 AXN458796:AYR458808 BHJ458796:BIN458808 BRF458796:BSJ458808 CBB458796:CCF458808 CKX458796:CMB458808 CUT458796:CVX458808 DEP458796:DFT458808 DOL458796:DPP458808 DYH458796:DZL458808 EID458796:EJH458808 ERZ458796:ETD458808 FBV458796:FCZ458808 FLR458796:FMV458808 FVN458796:FWR458808 GFJ458796:GGN458808 GPF458796:GQJ458808 GZB458796:HAF458808 HIX458796:HKB458808 HST458796:HTX458808 ICP458796:IDT458808 IML458796:INP458808 IWH458796:IXL458808 JGD458796:JHH458808 JPZ458796:JRD458808 JZV458796:KAZ458808 KJR458796:KKV458808 KTN458796:KUR458808 LDJ458796:LEN458808 LNF458796:LOJ458808 LXB458796:LYF458808 MGX458796:MIB458808 MQT458796:MRX458808 NAP458796:NBT458808 NKL458796:NLP458808 NUH458796:NVL458808 OED458796:OFH458808 ONZ458796:OPD458808 OXV458796:OYZ458808 PHR458796:PIV458808 PRN458796:PSR458808 QBJ458796:QCN458808 QLF458796:QMJ458808 QVB458796:QWF458808 REX458796:RGB458808 ROT458796:RPX458808 RYP458796:RZT458808 SIL458796:SJP458808 SSH458796:STL458808 TCD458796:TDH458808 TLZ458796:TND458808 TVV458796:TWZ458808 UFR458796:UGV458808 UPN458796:UQR458808 UZJ458796:VAN458808 VJF458796:VKJ458808 VTB458796:VUF458808 WCX458796:WEB458808 WMT458796:WNX458808 WWP458796:WXT458808 F524332:AJ524344 KD524332:LH524344 TZ524332:VD524344 ADV524332:AEZ524344 ANR524332:AOV524344 AXN524332:AYR524344 BHJ524332:BIN524344 BRF524332:BSJ524344 CBB524332:CCF524344 CKX524332:CMB524344 CUT524332:CVX524344 DEP524332:DFT524344 DOL524332:DPP524344 DYH524332:DZL524344 EID524332:EJH524344 ERZ524332:ETD524344 FBV524332:FCZ524344 FLR524332:FMV524344 FVN524332:FWR524344 GFJ524332:GGN524344 GPF524332:GQJ524344 GZB524332:HAF524344 HIX524332:HKB524344 HST524332:HTX524344 ICP524332:IDT524344 IML524332:INP524344 IWH524332:IXL524344 JGD524332:JHH524344 JPZ524332:JRD524344 JZV524332:KAZ524344 KJR524332:KKV524344 KTN524332:KUR524344 LDJ524332:LEN524344 LNF524332:LOJ524344 LXB524332:LYF524344 MGX524332:MIB524344 MQT524332:MRX524344 NAP524332:NBT524344 NKL524332:NLP524344 NUH524332:NVL524344 OED524332:OFH524344 ONZ524332:OPD524344 OXV524332:OYZ524344 PHR524332:PIV524344 PRN524332:PSR524344 QBJ524332:QCN524344 QLF524332:QMJ524344 QVB524332:QWF524344 REX524332:RGB524344 ROT524332:RPX524344 RYP524332:RZT524344 SIL524332:SJP524344 SSH524332:STL524344 TCD524332:TDH524344 TLZ524332:TND524344 TVV524332:TWZ524344 UFR524332:UGV524344 UPN524332:UQR524344 UZJ524332:VAN524344 VJF524332:VKJ524344 VTB524332:VUF524344 WCX524332:WEB524344 WMT524332:WNX524344 WWP524332:WXT524344 F589868:AJ589880 KD589868:LH589880 TZ589868:VD589880 ADV589868:AEZ589880 ANR589868:AOV589880 AXN589868:AYR589880 BHJ589868:BIN589880 BRF589868:BSJ589880 CBB589868:CCF589880 CKX589868:CMB589880 CUT589868:CVX589880 DEP589868:DFT589880 DOL589868:DPP589880 DYH589868:DZL589880 EID589868:EJH589880 ERZ589868:ETD589880 FBV589868:FCZ589880 FLR589868:FMV589880 FVN589868:FWR589880 GFJ589868:GGN589880 GPF589868:GQJ589880 GZB589868:HAF589880 HIX589868:HKB589880 HST589868:HTX589880 ICP589868:IDT589880 IML589868:INP589880 IWH589868:IXL589880 JGD589868:JHH589880 JPZ589868:JRD589880 JZV589868:KAZ589880 KJR589868:KKV589880 KTN589868:KUR589880 LDJ589868:LEN589880 LNF589868:LOJ589880 LXB589868:LYF589880 MGX589868:MIB589880 MQT589868:MRX589880 NAP589868:NBT589880 NKL589868:NLP589880 NUH589868:NVL589880 OED589868:OFH589880 ONZ589868:OPD589880 OXV589868:OYZ589880 PHR589868:PIV589880 PRN589868:PSR589880 QBJ589868:QCN589880 QLF589868:QMJ589880 QVB589868:QWF589880 REX589868:RGB589880 ROT589868:RPX589880 RYP589868:RZT589880 SIL589868:SJP589880 SSH589868:STL589880 TCD589868:TDH589880 TLZ589868:TND589880 TVV589868:TWZ589880 UFR589868:UGV589880 UPN589868:UQR589880 UZJ589868:VAN589880 VJF589868:VKJ589880 VTB589868:VUF589880 WCX589868:WEB589880 WMT589868:WNX589880 WWP589868:WXT589880 F655404:AJ655416 KD655404:LH655416 TZ655404:VD655416 ADV655404:AEZ655416 ANR655404:AOV655416 AXN655404:AYR655416 BHJ655404:BIN655416 BRF655404:BSJ655416 CBB655404:CCF655416 CKX655404:CMB655416 CUT655404:CVX655416 DEP655404:DFT655416 DOL655404:DPP655416 DYH655404:DZL655416 EID655404:EJH655416 ERZ655404:ETD655416 FBV655404:FCZ655416 FLR655404:FMV655416 FVN655404:FWR655416 GFJ655404:GGN655416 GPF655404:GQJ655416 GZB655404:HAF655416 HIX655404:HKB655416 HST655404:HTX655416 ICP655404:IDT655416 IML655404:INP655416 IWH655404:IXL655416 JGD655404:JHH655416 JPZ655404:JRD655416 JZV655404:KAZ655416 KJR655404:KKV655416 KTN655404:KUR655416 LDJ655404:LEN655416 LNF655404:LOJ655416 LXB655404:LYF655416 MGX655404:MIB655416 MQT655404:MRX655416 NAP655404:NBT655416 NKL655404:NLP655416 NUH655404:NVL655416 OED655404:OFH655416 ONZ655404:OPD655416 OXV655404:OYZ655416 PHR655404:PIV655416 PRN655404:PSR655416 QBJ655404:QCN655416 QLF655404:QMJ655416 QVB655404:QWF655416 REX655404:RGB655416 ROT655404:RPX655416 RYP655404:RZT655416 SIL655404:SJP655416 SSH655404:STL655416 TCD655404:TDH655416 TLZ655404:TND655416 TVV655404:TWZ655416 UFR655404:UGV655416 UPN655404:UQR655416 UZJ655404:VAN655416 VJF655404:VKJ655416 VTB655404:VUF655416 WCX655404:WEB655416 WMT655404:WNX655416 WWP655404:WXT655416 F720940:AJ720952 KD720940:LH720952 TZ720940:VD720952 ADV720940:AEZ720952 ANR720940:AOV720952 AXN720940:AYR720952 BHJ720940:BIN720952 BRF720940:BSJ720952 CBB720940:CCF720952 CKX720940:CMB720952 CUT720940:CVX720952 DEP720940:DFT720952 DOL720940:DPP720952 DYH720940:DZL720952 EID720940:EJH720952 ERZ720940:ETD720952 FBV720940:FCZ720952 FLR720940:FMV720952 FVN720940:FWR720952 GFJ720940:GGN720952 GPF720940:GQJ720952 GZB720940:HAF720952 HIX720940:HKB720952 HST720940:HTX720952 ICP720940:IDT720952 IML720940:INP720952 IWH720940:IXL720952 JGD720940:JHH720952 JPZ720940:JRD720952 JZV720940:KAZ720952 KJR720940:KKV720952 KTN720940:KUR720952 LDJ720940:LEN720952 LNF720940:LOJ720952 LXB720940:LYF720952 MGX720940:MIB720952 MQT720940:MRX720952 NAP720940:NBT720952 NKL720940:NLP720952 NUH720940:NVL720952 OED720940:OFH720952 ONZ720940:OPD720952 OXV720940:OYZ720952 PHR720940:PIV720952 PRN720940:PSR720952 QBJ720940:QCN720952 QLF720940:QMJ720952 QVB720940:QWF720952 REX720940:RGB720952 ROT720940:RPX720952 RYP720940:RZT720952 SIL720940:SJP720952 SSH720940:STL720952 TCD720940:TDH720952 TLZ720940:TND720952 TVV720940:TWZ720952 UFR720940:UGV720952 UPN720940:UQR720952 UZJ720940:VAN720952 VJF720940:VKJ720952 VTB720940:VUF720952 WCX720940:WEB720952 WMT720940:WNX720952 WWP720940:WXT720952 F786476:AJ786488 KD786476:LH786488 TZ786476:VD786488 ADV786476:AEZ786488 ANR786476:AOV786488 AXN786476:AYR786488 BHJ786476:BIN786488 BRF786476:BSJ786488 CBB786476:CCF786488 CKX786476:CMB786488 CUT786476:CVX786488 DEP786476:DFT786488 DOL786476:DPP786488 DYH786476:DZL786488 EID786476:EJH786488 ERZ786476:ETD786488 FBV786476:FCZ786488 FLR786476:FMV786488 FVN786476:FWR786488 GFJ786476:GGN786488 GPF786476:GQJ786488 GZB786476:HAF786488 HIX786476:HKB786488 HST786476:HTX786488 ICP786476:IDT786488 IML786476:INP786488 IWH786476:IXL786488 JGD786476:JHH786488 JPZ786476:JRD786488 JZV786476:KAZ786488 KJR786476:KKV786488 KTN786476:KUR786488 LDJ786476:LEN786488 LNF786476:LOJ786488 LXB786476:LYF786488 MGX786476:MIB786488 MQT786476:MRX786488 NAP786476:NBT786488 NKL786476:NLP786488 NUH786476:NVL786488 OED786476:OFH786488 ONZ786476:OPD786488 OXV786476:OYZ786488 PHR786476:PIV786488 PRN786476:PSR786488 QBJ786476:QCN786488 QLF786476:QMJ786488 QVB786476:QWF786488 REX786476:RGB786488 ROT786476:RPX786488 RYP786476:RZT786488 SIL786476:SJP786488 SSH786476:STL786488 TCD786476:TDH786488 TLZ786476:TND786488 TVV786476:TWZ786488 UFR786476:UGV786488 UPN786476:UQR786488 UZJ786476:VAN786488 VJF786476:VKJ786488 VTB786476:VUF786488 WCX786476:WEB786488 WMT786476:WNX786488 WWP786476:WXT786488 F852012:AJ852024 KD852012:LH852024 TZ852012:VD852024 ADV852012:AEZ852024 ANR852012:AOV852024 AXN852012:AYR852024 BHJ852012:BIN852024 BRF852012:BSJ852024 CBB852012:CCF852024 CKX852012:CMB852024 CUT852012:CVX852024 DEP852012:DFT852024 DOL852012:DPP852024 DYH852012:DZL852024 EID852012:EJH852024 ERZ852012:ETD852024 FBV852012:FCZ852024 FLR852012:FMV852024 FVN852012:FWR852024 GFJ852012:GGN852024 GPF852012:GQJ852024 GZB852012:HAF852024 HIX852012:HKB852024 HST852012:HTX852024 ICP852012:IDT852024 IML852012:INP852024 IWH852012:IXL852024 JGD852012:JHH852024 JPZ852012:JRD852024 JZV852012:KAZ852024 KJR852012:KKV852024 KTN852012:KUR852024 LDJ852012:LEN852024 LNF852012:LOJ852024 LXB852012:LYF852024 MGX852012:MIB852024 MQT852012:MRX852024 NAP852012:NBT852024 NKL852012:NLP852024 NUH852012:NVL852024 OED852012:OFH852024 ONZ852012:OPD852024 OXV852012:OYZ852024 PHR852012:PIV852024 PRN852012:PSR852024 QBJ852012:QCN852024 QLF852012:QMJ852024 QVB852012:QWF852024 REX852012:RGB852024 ROT852012:RPX852024 RYP852012:RZT852024 SIL852012:SJP852024 SSH852012:STL852024 TCD852012:TDH852024 TLZ852012:TND852024 TVV852012:TWZ852024 UFR852012:UGV852024 UPN852012:UQR852024 UZJ852012:VAN852024 VJF852012:VKJ852024 VTB852012:VUF852024 WCX852012:WEB852024 WMT852012:WNX852024 WWP852012:WXT852024 F917548:AJ917560 KD917548:LH917560 TZ917548:VD917560 ADV917548:AEZ917560 ANR917548:AOV917560 AXN917548:AYR917560 BHJ917548:BIN917560 BRF917548:BSJ917560 CBB917548:CCF917560 CKX917548:CMB917560 CUT917548:CVX917560 DEP917548:DFT917560 DOL917548:DPP917560 DYH917548:DZL917560 EID917548:EJH917560 ERZ917548:ETD917560 FBV917548:FCZ917560 FLR917548:FMV917560 FVN917548:FWR917560 GFJ917548:GGN917560 GPF917548:GQJ917560 GZB917548:HAF917560 HIX917548:HKB917560 HST917548:HTX917560 ICP917548:IDT917560 IML917548:INP917560 IWH917548:IXL917560 JGD917548:JHH917560 JPZ917548:JRD917560 JZV917548:KAZ917560 KJR917548:KKV917560 KTN917548:KUR917560 LDJ917548:LEN917560 LNF917548:LOJ917560 LXB917548:LYF917560 MGX917548:MIB917560 MQT917548:MRX917560 NAP917548:NBT917560 NKL917548:NLP917560 NUH917548:NVL917560 OED917548:OFH917560 ONZ917548:OPD917560 OXV917548:OYZ917560 PHR917548:PIV917560 PRN917548:PSR917560 QBJ917548:QCN917560 QLF917548:QMJ917560 QVB917548:QWF917560 REX917548:RGB917560 ROT917548:RPX917560 RYP917548:RZT917560 SIL917548:SJP917560 SSH917548:STL917560 TCD917548:TDH917560 TLZ917548:TND917560 TVV917548:TWZ917560 UFR917548:UGV917560 UPN917548:UQR917560 UZJ917548:VAN917560 VJF917548:VKJ917560 VTB917548:VUF917560 WCX917548:WEB917560 WMT917548:WNX917560 WWP917548:WXT917560 F983084:AJ983096 KD983084:LH983096 TZ983084:VD983096 ADV983084:AEZ983096 ANR983084:AOV983096 AXN983084:AYR983096 BHJ983084:BIN983096 BRF983084:BSJ983096 CBB983084:CCF983096 CKX983084:CMB983096 CUT983084:CVX983096 DEP983084:DFT983096 DOL983084:DPP983096 DYH983084:DZL983096 EID983084:EJH983096 ERZ983084:ETD983096 FBV983084:FCZ983096 FLR983084:FMV983096 FVN983084:FWR983096 GFJ983084:GGN983096 GPF983084:GQJ983096 GZB983084:HAF983096 HIX983084:HKB983096 HST983084:HTX983096 ICP983084:IDT983096 IML983084:INP983096 IWH983084:IXL983096 JGD983084:JHH983096 JPZ983084:JRD983096 JZV983084:KAZ983096 KJR983084:KKV983096 KTN983084:KUR983096 LDJ983084:LEN983096 LNF983084:LOJ983096 LXB983084:LYF983096 MGX983084:MIB983096 MQT983084:MRX983096 NAP983084:NBT983096 NKL983084:NLP983096 NUH983084:NVL983096 OED983084:OFH983096 ONZ983084:OPD983096 OXV983084:OYZ983096 PHR983084:PIV983096 PRN983084:PSR983096 QBJ983084:QCN983096 QLF983084:QMJ983096 QVB983084:QWF983096 REX983084:RGB983096 ROT983084:RPX983096 RYP983084:RZT983096 SIL983084:SJP983096 SSH983084:STL983096 TCD983084:TDH983096 TLZ983084:TND983096 TVV983084:TWZ983096 UFR983084:UGV983096 UPN983084:UQR983096 UZJ983084:VAN983096 VJF983084:VKJ983096 VTB983084:VUF983096 WCX983084:WEB983096 WMT983084:WNX983096 WWP983084:WXT983096">
      <formula1>"出"</formula1>
    </dataValidation>
    <dataValidation type="list" allowBlank="1" showInputMessage="1" showErrorMessage="1" sqref="WWP983058:WXT983077 KE11:LI30 UA11:VE30 ADW11:AFA30 ANS11:AOW30 AXO11:AYS30 BHK11:BIO30 BRG11:BSK30 CBC11:CCG30 CKY11:CMC30 CUU11:CVY30 DEQ11:DFU30 DOM11:DPQ30 DYI11:DZM30 EIE11:EJI30 ESA11:ETE30 FBW11:FDA30 FLS11:FMW30 FVO11:FWS30 GFK11:GGO30 GPG11:GQK30 GZC11:HAG30 HIY11:HKC30 HSU11:HTY30 ICQ11:IDU30 IMM11:INQ30 IWI11:IXM30 JGE11:JHI30 JQA11:JRE30 JZW11:KBA30 KJS11:KKW30 KTO11:KUS30 LDK11:LEO30 LNG11:LOK30 LXC11:LYG30 MGY11:MIC30 MQU11:MRY30 NAQ11:NBU30 NKM11:NLQ30 NUI11:NVM30 OEE11:OFI30 OOA11:OPE30 OXW11:OZA30 PHS11:PIW30 PRO11:PSS30 QBK11:QCO30 QLG11:QMK30 QVC11:QWG30 REY11:RGC30 ROU11:RPY30 RYQ11:RZU30 SIM11:SJQ30 SSI11:STM30 TCE11:TDI30 TMA11:TNE30 TVW11:TXA30 UFS11:UGW30 UPO11:UQS30 UZK11:VAO30 VJG11:VKK30 VTC11:VUG30 WCY11:WEC30 WMU11:WNY30 WWQ11:WXU30 F65554:AJ65573 KD65554:LH65573 TZ65554:VD65573 ADV65554:AEZ65573 ANR65554:AOV65573 AXN65554:AYR65573 BHJ65554:BIN65573 BRF65554:BSJ65573 CBB65554:CCF65573 CKX65554:CMB65573 CUT65554:CVX65573 DEP65554:DFT65573 DOL65554:DPP65573 DYH65554:DZL65573 EID65554:EJH65573 ERZ65554:ETD65573 FBV65554:FCZ65573 FLR65554:FMV65573 FVN65554:FWR65573 GFJ65554:GGN65573 GPF65554:GQJ65573 GZB65554:HAF65573 HIX65554:HKB65573 HST65554:HTX65573 ICP65554:IDT65573 IML65554:INP65573 IWH65554:IXL65573 JGD65554:JHH65573 JPZ65554:JRD65573 JZV65554:KAZ65573 KJR65554:KKV65573 KTN65554:KUR65573 LDJ65554:LEN65573 LNF65554:LOJ65573 LXB65554:LYF65573 MGX65554:MIB65573 MQT65554:MRX65573 NAP65554:NBT65573 NKL65554:NLP65573 NUH65554:NVL65573 OED65554:OFH65573 ONZ65554:OPD65573 OXV65554:OYZ65573 PHR65554:PIV65573 PRN65554:PSR65573 QBJ65554:QCN65573 QLF65554:QMJ65573 QVB65554:QWF65573 REX65554:RGB65573 ROT65554:RPX65573 RYP65554:RZT65573 SIL65554:SJP65573 SSH65554:STL65573 TCD65554:TDH65573 TLZ65554:TND65573 TVV65554:TWZ65573 UFR65554:UGV65573 UPN65554:UQR65573 UZJ65554:VAN65573 VJF65554:VKJ65573 VTB65554:VUF65573 WCX65554:WEB65573 WMT65554:WNX65573 WWP65554:WXT65573 F131090:AJ131109 KD131090:LH131109 TZ131090:VD131109 ADV131090:AEZ131109 ANR131090:AOV131109 AXN131090:AYR131109 BHJ131090:BIN131109 BRF131090:BSJ131109 CBB131090:CCF131109 CKX131090:CMB131109 CUT131090:CVX131109 DEP131090:DFT131109 DOL131090:DPP131109 DYH131090:DZL131109 EID131090:EJH131109 ERZ131090:ETD131109 FBV131090:FCZ131109 FLR131090:FMV131109 FVN131090:FWR131109 GFJ131090:GGN131109 GPF131090:GQJ131109 GZB131090:HAF131109 HIX131090:HKB131109 HST131090:HTX131109 ICP131090:IDT131109 IML131090:INP131109 IWH131090:IXL131109 JGD131090:JHH131109 JPZ131090:JRD131109 JZV131090:KAZ131109 KJR131090:KKV131109 KTN131090:KUR131109 LDJ131090:LEN131109 LNF131090:LOJ131109 LXB131090:LYF131109 MGX131090:MIB131109 MQT131090:MRX131109 NAP131090:NBT131109 NKL131090:NLP131109 NUH131090:NVL131109 OED131090:OFH131109 ONZ131090:OPD131109 OXV131090:OYZ131109 PHR131090:PIV131109 PRN131090:PSR131109 QBJ131090:QCN131109 QLF131090:QMJ131109 QVB131090:QWF131109 REX131090:RGB131109 ROT131090:RPX131109 RYP131090:RZT131109 SIL131090:SJP131109 SSH131090:STL131109 TCD131090:TDH131109 TLZ131090:TND131109 TVV131090:TWZ131109 UFR131090:UGV131109 UPN131090:UQR131109 UZJ131090:VAN131109 VJF131090:VKJ131109 VTB131090:VUF131109 WCX131090:WEB131109 WMT131090:WNX131109 WWP131090:WXT131109 F196626:AJ196645 KD196626:LH196645 TZ196626:VD196645 ADV196626:AEZ196645 ANR196626:AOV196645 AXN196626:AYR196645 BHJ196626:BIN196645 BRF196626:BSJ196645 CBB196626:CCF196645 CKX196626:CMB196645 CUT196626:CVX196645 DEP196626:DFT196645 DOL196626:DPP196645 DYH196626:DZL196645 EID196626:EJH196645 ERZ196626:ETD196645 FBV196626:FCZ196645 FLR196626:FMV196645 FVN196626:FWR196645 GFJ196626:GGN196645 GPF196626:GQJ196645 GZB196626:HAF196645 HIX196626:HKB196645 HST196626:HTX196645 ICP196626:IDT196645 IML196626:INP196645 IWH196626:IXL196645 JGD196626:JHH196645 JPZ196626:JRD196645 JZV196626:KAZ196645 KJR196626:KKV196645 KTN196626:KUR196645 LDJ196626:LEN196645 LNF196626:LOJ196645 LXB196626:LYF196645 MGX196626:MIB196645 MQT196626:MRX196645 NAP196626:NBT196645 NKL196626:NLP196645 NUH196626:NVL196645 OED196626:OFH196645 ONZ196626:OPD196645 OXV196626:OYZ196645 PHR196626:PIV196645 PRN196626:PSR196645 QBJ196626:QCN196645 QLF196626:QMJ196645 QVB196626:QWF196645 REX196626:RGB196645 ROT196626:RPX196645 RYP196626:RZT196645 SIL196626:SJP196645 SSH196626:STL196645 TCD196626:TDH196645 TLZ196626:TND196645 TVV196626:TWZ196645 UFR196626:UGV196645 UPN196626:UQR196645 UZJ196626:VAN196645 VJF196626:VKJ196645 VTB196626:VUF196645 WCX196626:WEB196645 WMT196626:WNX196645 WWP196626:WXT196645 F262162:AJ262181 KD262162:LH262181 TZ262162:VD262181 ADV262162:AEZ262181 ANR262162:AOV262181 AXN262162:AYR262181 BHJ262162:BIN262181 BRF262162:BSJ262181 CBB262162:CCF262181 CKX262162:CMB262181 CUT262162:CVX262181 DEP262162:DFT262181 DOL262162:DPP262181 DYH262162:DZL262181 EID262162:EJH262181 ERZ262162:ETD262181 FBV262162:FCZ262181 FLR262162:FMV262181 FVN262162:FWR262181 GFJ262162:GGN262181 GPF262162:GQJ262181 GZB262162:HAF262181 HIX262162:HKB262181 HST262162:HTX262181 ICP262162:IDT262181 IML262162:INP262181 IWH262162:IXL262181 JGD262162:JHH262181 JPZ262162:JRD262181 JZV262162:KAZ262181 KJR262162:KKV262181 KTN262162:KUR262181 LDJ262162:LEN262181 LNF262162:LOJ262181 LXB262162:LYF262181 MGX262162:MIB262181 MQT262162:MRX262181 NAP262162:NBT262181 NKL262162:NLP262181 NUH262162:NVL262181 OED262162:OFH262181 ONZ262162:OPD262181 OXV262162:OYZ262181 PHR262162:PIV262181 PRN262162:PSR262181 QBJ262162:QCN262181 QLF262162:QMJ262181 QVB262162:QWF262181 REX262162:RGB262181 ROT262162:RPX262181 RYP262162:RZT262181 SIL262162:SJP262181 SSH262162:STL262181 TCD262162:TDH262181 TLZ262162:TND262181 TVV262162:TWZ262181 UFR262162:UGV262181 UPN262162:UQR262181 UZJ262162:VAN262181 VJF262162:VKJ262181 VTB262162:VUF262181 WCX262162:WEB262181 WMT262162:WNX262181 WWP262162:WXT262181 F327698:AJ327717 KD327698:LH327717 TZ327698:VD327717 ADV327698:AEZ327717 ANR327698:AOV327717 AXN327698:AYR327717 BHJ327698:BIN327717 BRF327698:BSJ327717 CBB327698:CCF327717 CKX327698:CMB327717 CUT327698:CVX327717 DEP327698:DFT327717 DOL327698:DPP327717 DYH327698:DZL327717 EID327698:EJH327717 ERZ327698:ETD327717 FBV327698:FCZ327717 FLR327698:FMV327717 FVN327698:FWR327717 GFJ327698:GGN327717 GPF327698:GQJ327717 GZB327698:HAF327717 HIX327698:HKB327717 HST327698:HTX327717 ICP327698:IDT327717 IML327698:INP327717 IWH327698:IXL327717 JGD327698:JHH327717 JPZ327698:JRD327717 JZV327698:KAZ327717 KJR327698:KKV327717 KTN327698:KUR327717 LDJ327698:LEN327717 LNF327698:LOJ327717 LXB327698:LYF327717 MGX327698:MIB327717 MQT327698:MRX327717 NAP327698:NBT327717 NKL327698:NLP327717 NUH327698:NVL327717 OED327698:OFH327717 ONZ327698:OPD327717 OXV327698:OYZ327717 PHR327698:PIV327717 PRN327698:PSR327717 QBJ327698:QCN327717 QLF327698:QMJ327717 QVB327698:QWF327717 REX327698:RGB327717 ROT327698:RPX327717 RYP327698:RZT327717 SIL327698:SJP327717 SSH327698:STL327717 TCD327698:TDH327717 TLZ327698:TND327717 TVV327698:TWZ327717 UFR327698:UGV327717 UPN327698:UQR327717 UZJ327698:VAN327717 VJF327698:VKJ327717 VTB327698:VUF327717 WCX327698:WEB327717 WMT327698:WNX327717 WWP327698:WXT327717 F393234:AJ393253 KD393234:LH393253 TZ393234:VD393253 ADV393234:AEZ393253 ANR393234:AOV393253 AXN393234:AYR393253 BHJ393234:BIN393253 BRF393234:BSJ393253 CBB393234:CCF393253 CKX393234:CMB393253 CUT393234:CVX393253 DEP393234:DFT393253 DOL393234:DPP393253 DYH393234:DZL393253 EID393234:EJH393253 ERZ393234:ETD393253 FBV393234:FCZ393253 FLR393234:FMV393253 FVN393234:FWR393253 GFJ393234:GGN393253 GPF393234:GQJ393253 GZB393234:HAF393253 HIX393234:HKB393253 HST393234:HTX393253 ICP393234:IDT393253 IML393234:INP393253 IWH393234:IXL393253 JGD393234:JHH393253 JPZ393234:JRD393253 JZV393234:KAZ393253 KJR393234:KKV393253 KTN393234:KUR393253 LDJ393234:LEN393253 LNF393234:LOJ393253 LXB393234:LYF393253 MGX393234:MIB393253 MQT393234:MRX393253 NAP393234:NBT393253 NKL393234:NLP393253 NUH393234:NVL393253 OED393234:OFH393253 ONZ393234:OPD393253 OXV393234:OYZ393253 PHR393234:PIV393253 PRN393234:PSR393253 QBJ393234:QCN393253 QLF393234:QMJ393253 QVB393234:QWF393253 REX393234:RGB393253 ROT393234:RPX393253 RYP393234:RZT393253 SIL393234:SJP393253 SSH393234:STL393253 TCD393234:TDH393253 TLZ393234:TND393253 TVV393234:TWZ393253 UFR393234:UGV393253 UPN393234:UQR393253 UZJ393234:VAN393253 VJF393234:VKJ393253 VTB393234:VUF393253 WCX393234:WEB393253 WMT393234:WNX393253 WWP393234:WXT393253 F458770:AJ458789 KD458770:LH458789 TZ458770:VD458789 ADV458770:AEZ458789 ANR458770:AOV458789 AXN458770:AYR458789 BHJ458770:BIN458789 BRF458770:BSJ458789 CBB458770:CCF458789 CKX458770:CMB458789 CUT458770:CVX458789 DEP458770:DFT458789 DOL458770:DPP458789 DYH458770:DZL458789 EID458770:EJH458789 ERZ458770:ETD458789 FBV458770:FCZ458789 FLR458770:FMV458789 FVN458770:FWR458789 GFJ458770:GGN458789 GPF458770:GQJ458789 GZB458770:HAF458789 HIX458770:HKB458789 HST458770:HTX458789 ICP458770:IDT458789 IML458770:INP458789 IWH458770:IXL458789 JGD458770:JHH458789 JPZ458770:JRD458789 JZV458770:KAZ458789 KJR458770:KKV458789 KTN458770:KUR458789 LDJ458770:LEN458789 LNF458770:LOJ458789 LXB458770:LYF458789 MGX458770:MIB458789 MQT458770:MRX458789 NAP458770:NBT458789 NKL458770:NLP458789 NUH458770:NVL458789 OED458770:OFH458789 ONZ458770:OPD458789 OXV458770:OYZ458789 PHR458770:PIV458789 PRN458770:PSR458789 QBJ458770:QCN458789 QLF458770:QMJ458789 QVB458770:QWF458789 REX458770:RGB458789 ROT458770:RPX458789 RYP458770:RZT458789 SIL458770:SJP458789 SSH458770:STL458789 TCD458770:TDH458789 TLZ458770:TND458789 TVV458770:TWZ458789 UFR458770:UGV458789 UPN458770:UQR458789 UZJ458770:VAN458789 VJF458770:VKJ458789 VTB458770:VUF458789 WCX458770:WEB458789 WMT458770:WNX458789 WWP458770:WXT458789 F524306:AJ524325 KD524306:LH524325 TZ524306:VD524325 ADV524306:AEZ524325 ANR524306:AOV524325 AXN524306:AYR524325 BHJ524306:BIN524325 BRF524306:BSJ524325 CBB524306:CCF524325 CKX524306:CMB524325 CUT524306:CVX524325 DEP524306:DFT524325 DOL524306:DPP524325 DYH524306:DZL524325 EID524306:EJH524325 ERZ524306:ETD524325 FBV524306:FCZ524325 FLR524306:FMV524325 FVN524306:FWR524325 GFJ524306:GGN524325 GPF524306:GQJ524325 GZB524306:HAF524325 HIX524306:HKB524325 HST524306:HTX524325 ICP524306:IDT524325 IML524306:INP524325 IWH524306:IXL524325 JGD524306:JHH524325 JPZ524306:JRD524325 JZV524306:KAZ524325 KJR524306:KKV524325 KTN524306:KUR524325 LDJ524306:LEN524325 LNF524306:LOJ524325 LXB524306:LYF524325 MGX524306:MIB524325 MQT524306:MRX524325 NAP524306:NBT524325 NKL524306:NLP524325 NUH524306:NVL524325 OED524306:OFH524325 ONZ524306:OPD524325 OXV524306:OYZ524325 PHR524306:PIV524325 PRN524306:PSR524325 QBJ524306:QCN524325 QLF524306:QMJ524325 QVB524306:QWF524325 REX524306:RGB524325 ROT524306:RPX524325 RYP524306:RZT524325 SIL524306:SJP524325 SSH524306:STL524325 TCD524306:TDH524325 TLZ524306:TND524325 TVV524306:TWZ524325 UFR524306:UGV524325 UPN524306:UQR524325 UZJ524306:VAN524325 VJF524306:VKJ524325 VTB524306:VUF524325 WCX524306:WEB524325 WMT524306:WNX524325 WWP524306:WXT524325 F589842:AJ589861 KD589842:LH589861 TZ589842:VD589861 ADV589842:AEZ589861 ANR589842:AOV589861 AXN589842:AYR589861 BHJ589842:BIN589861 BRF589842:BSJ589861 CBB589842:CCF589861 CKX589842:CMB589861 CUT589842:CVX589861 DEP589842:DFT589861 DOL589842:DPP589861 DYH589842:DZL589861 EID589842:EJH589861 ERZ589842:ETD589861 FBV589842:FCZ589861 FLR589842:FMV589861 FVN589842:FWR589861 GFJ589842:GGN589861 GPF589842:GQJ589861 GZB589842:HAF589861 HIX589842:HKB589861 HST589842:HTX589861 ICP589842:IDT589861 IML589842:INP589861 IWH589842:IXL589861 JGD589842:JHH589861 JPZ589842:JRD589861 JZV589842:KAZ589861 KJR589842:KKV589861 KTN589842:KUR589861 LDJ589842:LEN589861 LNF589842:LOJ589861 LXB589842:LYF589861 MGX589842:MIB589861 MQT589842:MRX589861 NAP589842:NBT589861 NKL589842:NLP589861 NUH589842:NVL589861 OED589842:OFH589861 ONZ589842:OPD589861 OXV589842:OYZ589861 PHR589842:PIV589861 PRN589842:PSR589861 QBJ589842:QCN589861 QLF589842:QMJ589861 QVB589842:QWF589861 REX589842:RGB589861 ROT589842:RPX589861 RYP589842:RZT589861 SIL589842:SJP589861 SSH589842:STL589861 TCD589842:TDH589861 TLZ589842:TND589861 TVV589842:TWZ589861 UFR589842:UGV589861 UPN589842:UQR589861 UZJ589842:VAN589861 VJF589842:VKJ589861 VTB589842:VUF589861 WCX589842:WEB589861 WMT589842:WNX589861 WWP589842:WXT589861 F655378:AJ655397 KD655378:LH655397 TZ655378:VD655397 ADV655378:AEZ655397 ANR655378:AOV655397 AXN655378:AYR655397 BHJ655378:BIN655397 BRF655378:BSJ655397 CBB655378:CCF655397 CKX655378:CMB655397 CUT655378:CVX655397 DEP655378:DFT655397 DOL655378:DPP655397 DYH655378:DZL655397 EID655378:EJH655397 ERZ655378:ETD655397 FBV655378:FCZ655397 FLR655378:FMV655397 FVN655378:FWR655397 GFJ655378:GGN655397 GPF655378:GQJ655397 GZB655378:HAF655397 HIX655378:HKB655397 HST655378:HTX655397 ICP655378:IDT655397 IML655378:INP655397 IWH655378:IXL655397 JGD655378:JHH655397 JPZ655378:JRD655397 JZV655378:KAZ655397 KJR655378:KKV655397 KTN655378:KUR655397 LDJ655378:LEN655397 LNF655378:LOJ655397 LXB655378:LYF655397 MGX655378:MIB655397 MQT655378:MRX655397 NAP655378:NBT655397 NKL655378:NLP655397 NUH655378:NVL655397 OED655378:OFH655397 ONZ655378:OPD655397 OXV655378:OYZ655397 PHR655378:PIV655397 PRN655378:PSR655397 QBJ655378:QCN655397 QLF655378:QMJ655397 QVB655378:QWF655397 REX655378:RGB655397 ROT655378:RPX655397 RYP655378:RZT655397 SIL655378:SJP655397 SSH655378:STL655397 TCD655378:TDH655397 TLZ655378:TND655397 TVV655378:TWZ655397 UFR655378:UGV655397 UPN655378:UQR655397 UZJ655378:VAN655397 VJF655378:VKJ655397 VTB655378:VUF655397 WCX655378:WEB655397 WMT655378:WNX655397 WWP655378:WXT655397 F720914:AJ720933 KD720914:LH720933 TZ720914:VD720933 ADV720914:AEZ720933 ANR720914:AOV720933 AXN720914:AYR720933 BHJ720914:BIN720933 BRF720914:BSJ720933 CBB720914:CCF720933 CKX720914:CMB720933 CUT720914:CVX720933 DEP720914:DFT720933 DOL720914:DPP720933 DYH720914:DZL720933 EID720914:EJH720933 ERZ720914:ETD720933 FBV720914:FCZ720933 FLR720914:FMV720933 FVN720914:FWR720933 GFJ720914:GGN720933 GPF720914:GQJ720933 GZB720914:HAF720933 HIX720914:HKB720933 HST720914:HTX720933 ICP720914:IDT720933 IML720914:INP720933 IWH720914:IXL720933 JGD720914:JHH720933 JPZ720914:JRD720933 JZV720914:KAZ720933 KJR720914:KKV720933 KTN720914:KUR720933 LDJ720914:LEN720933 LNF720914:LOJ720933 LXB720914:LYF720933 MGX720914:MIB720933 MQT720914:MRX720933 NAP720914:NBT720933 NKL720914:NLP720933 NUH720914:NVL720933 OED720914:OFH720933 ONZ720914:OPD720933 OXV720914:OYZ720933 PHR720914:PIV720933 PRN720914:PSR720933 QBJ720914:QCN720933 QLF720914:QMJ720933 QVB720914:QWF720933 REX720914:RGB720933 ROT720914:RPX720933 RYP720914:RZT720933 SIL720914:SJP720933 SSH720914:STL720933 TCD720914:TDH720933 TLZ720914:TND720933 TVV720914:TWZ720933 UFR720914:UGV720933 UPN720914:UQR720933 UZJ720914:VAN720933 VJF720914:VKJ720933 VTB720914:VUF720933 WCX720914:WEB720933 WMT720914:WNX720933 WWP720914:WXT720933 F786450:AJ786469 KD786450:LH786469 TZ786450:VD786469 ADV786450:AEZ786469 ANR786450:AOV786469 AXN786450:AYR786469 BHJ786450:BIN786469 BRF786450:BSJ786469 CBB786450:CCF786469 CKX786450:CMB786469 CUT786450:CVX786469 DEP786450:DFT786469 DOL786450:DPP786469 DYH786450:DZL786469 EID786450:EJH786469 ERZ786450:ETD786469 FBV786450:FCZ786469 FLR786450:FMV786469 FVN786450:FWR786469 GFJ786450:GGN786469 GPF786450:GQJ786469 GZB786450:HAF786469 HIX786450:HKB786469 HST786450:HTX786469 ICP786450:IDT786469 IML786450:INP786469 IWH786450:IXL786469 JGD786450:JHH786469 JPZ786450:JRD786469 JZV786450:KAZ786469 KJR786450:KKV786469 KTN786450:KUR786469 LDJ786450:LEN786469 LNF786450:LOJ786469 LXB786450:LYF786469 MGX786450:MIB786469 MQT786450:MRX786469 NAP786450:NBT786469 NKL786450:NLP786469 NUH786450:NVL786469 OED786450:OFH786469 ONZ786450:OPD786469 OXV786450:OYZ786469 PHR786450:PIV786469 PRN786450:PSR786469 QBJ786450:QCN786469 QLF786450:QMJ786469 QVB786450:QWF786469 REX786450:RGB786469 ROT786450:RPX786469 RYP786450:RZT786469 SIL786450:SJP786469 SSH786450:STL786469 TCD786450:TDH786469 TLZ786450:TND786469 TVV786450:TWZ786469 UFR786450:UGV786469 UPN786450:UQR786469 UZJ786450:VAN786469 VJF786450:VKJ786469 VTB786450:VUF786469 WCX786450:WEB786469 WMT786450:WNX786469 WWP786450:WXT786469 F851986:AJ852005 KD851986:LH852005 TZ851986:VD852005 ADV851986:AEZ852005 ANR851986:AOV852005 AXN851986:AYR852005 BHJ851986:BIN852005 BRF851986:BSJ852005 CBB851986:CCF852005 CKX851986:CMB852005 CUT851986:CVX852005 DEP851986:DFT852005 DOL851986:DPP852005 DYH851986:DZL852005 EID851986:EJH852005 ERZ851986:ETD852005 FBV851986:FCZ852005 FLR851986:FMV852005 FVN851986:FWR852005 GFJ851986:GGN852005 GPF851986:GQJ852005 GZB851986:HAF852005 HIX851986:HKB852005 HST851986:HTX852005 ICP851986:IDT852005 IML851986:INP852005 IWH851986:IXL852005 JGD851986:JHH852005 JPZ851986:JRD852005 JZV851986:KAZ852005 KJR851986:KKV852005 KTN851986:KUR852005 LDJ851986:LEN852005 LNF851986:LOJ852005 LXB851986:LYF852005 MGX851986:MIB852005 MQT851986:MRX852005 NAP851986:NBT852005 NKL851986:NLP852005 NUH851986:NVL852005 OED851986:OFH852005 ONZ851986:OPD852005 OXV851986:OYZ852005 PHR851986:PIV852005 PRN851986:PSR852005 QBJ851986:QCN852005 QLF851986:QMJ852005 QVB851986:QWF852005 REX851986:RGB852005 ROT851986:RPX852005 RYP851986:RZT852005 SIL851986:SJP852005 SSH851986:STL852005 TCD851986:TDH852005 TLZ851986:TND852005 TVV851986:TWZ852005 UFR851986:UGV852005 UPN851986:UQR852005 UZJ851986:VAN852005 VJF851986:VKJ852005 VTB851986:VUF852005 WCX851986:WEB852005 WMT851986:WNX852005 WWP851986:WXT852005 F917522:AJ917541 KD917522:LH917541 TZ917522:VD917541 ADV917522:AEZ917541 ANR917522:AOV917541 AXN917522:AYR917541 BHJ917522:BIN917541 BRF917522:BSJ917541 CBB917522:CCF917541 CKX917522:CMB917541 CUT917522:CVX917541 DEP917522:DFT917541 DOL917522:DPP917541 DYH917522:DZL917541 EID917522:EJH917541 ERZ917522:ETD917541 FBV917522:FCZ917541 FLR917522:FMV917541 FVN917522:FWR917541 GFJ917522:GGN917541 GPF917522:GQJ917541 GZB917522:HAF917541 HIX917522:HKB917541 HST917522:HTX917541 ICP917522:IDT917541 IML917522:INP917541 IWH917522:IXL917541 JGD917522:JHH917541 JPZ917522:JRD917541 JZV917522:KAZ917541 KJR917522:KKV917541 KTN917522:KUR917541 LDJ917522:LEN917541 LNF917522:LOJ917541 LXB917522:LYF917541 MGX917522:MIB917541 MQT917522:MRX917541 NAP917522:NBT917541 NKL917522:NLP917541 NUH917522:NVL917541 OED917522:OFH917541 ONZ917522:OPD917541 OXV917522:OYZ917541 PHR917522:PIV917541 PRN917522:PSR917541 QBJ917522:QCN917541 QLF917522:QMJ917541 QVB917522:QWF917541 REX917522:RGB917541 ROT917522:RPX917541 RYP917522:RZT917541 SIL917522:SJP917541 SSH917522:STL917541 TCD917522:TDH917541 TLZ917522:TND917541 TVV917522:TWZ917541 UFR917522:UGV917541 UPN917522:UQR917541 UZJ917522:VAN917541 VJF917522:VKJ917541 VTB917522:VUF917541 WCX917522:WEB917541 WMT917522:WNX917541 WWP917522:WXT917541 F983058:AJ983077 KD983058:LH983077 TZ983058:VD983077 ADV983058:AEZ983077 ANR983058:AOV983077 AXN983058:AYR983077 BHJ983058:BIN983077 BRF983058:BSJ983077 CBB983058:CCF983077 CKX983058:CMB983077 CUT983058:CVX983077 DEP983058:DFT983077 DOL983058:DPP983077 DYH983058:DZL983077 EID983058:EJH983077 ERZ983058:ETD983077 FBV983058:FCZ983077 FLR983058:FMV983077 FVN983058:FWR983077 GFJ983058:GGN983077 GPF983058:GQJ983077 GZB983058:HAF983077 HIX983058:HKB983077 HST983058:HTX983077 ICP983058:IDT983077 IML983058:INP983077 IWH983058:IXL983077 JGD983058:JHH983077 JPZ983058:JRD983077 JZV983058:KAZ983077 KJR983058:KKV983077 KTN983058:KUR983077 LDJ983058:LEN983077 LNF983058:LOJ983077 LXB983058:LYF983077 MGX983058:MIB983077 MQT983058:MRX983077 NAP983058:NBT983077 NKL983058:NLP983077 NUH983058:NVL983077 OED983058:OFH983077 ONZ983058:OPD983077 OXV983058:OYZ983077 PHR983058:PIV983077 PRN983058:PSR983077 QBJ983058:QCN983077 QLF983058:QMJ983077 QVB983058:QWF983077 REX983058:RGB983077 ROT983058:RPX983077 RYP983058:RZT983077 SIL983058:SJP983077 SSH983058:STL983077 TCD983058:TDH983077 TLZ983058:TND983077 TVV983058:TWZ983077 UFR983058:UGV983077 UPN983058:UQR983077 UZJ983058:VAN983077 VJF983058:VKJ983077 VTB983058:VUF983077 WCX983058:WEB983077 WMT983058:WNX983077 G11:AK30">
      <formula1>$K$68:$K$83</formula1>
    </dataValidation>
    <dataValidation type="list" allowBlank="1" showInputMessage="1" showErrorMessage="1" sqref="G33:AK33 KE33:LI33 UA33:VE33 ADW33:AFA33 ANS33:AOW33 AXO33:AYS33 BHK33:BIO33 BRG33:BSK33 CBC33:CCG33 CKY33:CMC33 CUU33:CVY33 DEQ33:DFU33 DOM33:DPQ33 DYI33:DZM33 EIE33:EJI33 ESA33:ETE33 FBW33:FDA33 FLS33:FMW33 FVO33:FWS33 GFK33:GGO33 GPG33:GQK33 GZC33:HAG33 HIY33:HKC33 HSU33:HTY33 ICQ33:IDU33 IMM33:INQ33 IWI33:IXM33 JGE33:JHI33 JQA33:JRE33 JZW33:KBA33 KJS33:KKW33 KTO33:KUS33 LDK33:LEO33 LNG33:LOK33 LXC33:LYG33 MGY33:MIC33 MQU33:MRY33 NAQ33:NBU33 NKM33:NLQ33 NUI33:NVM33 OEE33:OFI33 OOA33:OPE33 OXW33:OZA33 PHS33:PIW33 PRO33:PSS33 QBK33:QCO33 QLG33:QMK33 QVC33:QWG33 REY33:RGC33 ROU33:RPY33 RYQ33:RZU33 SIM33:SJQ33 SSI33:STM33 TCE33:TDI33 TMA33:TNE33 TVW33:TXA33 UFS33:UGW33 UPO33:UQS33 UZK33:VAO33 VJG33:VKK33 VTC33:VUG33 WCY33:WEC33 WMU33:WNY33 WWQ33:WXU33 F65576:AJ65576 KD65576:LH65576 TZ65576:VD65576 ADV65576:AEZ65576 ANR65576:AOV65576 AXN65576:AYR65576 BHJ65576:BIN65576 BRF65576:BSJ65576 CBB65576:CCF65576 CKX65576:CMB65576 CUT65576:CVX65576 DEP65576:DFT65576 DOL65576:DPP65576 DYH65576:DZL65576 EID65576:EJH65576 ERZ65576:ETD65576 FBV65576:FCZ65576 FLR65576:FMV65576 FVN65576:FWR65576 GFJ65576:GGN65576 GPF65576:GQJ65576 GZB65576:HAF65576 HIX65576:HKB65576 HST65576:HTX65576 ICP65576:IDT65576 IML65576:INP65576 IWH65576:IXL65576 JGD65576:JHH65576 JPZ65576:JRD65576 JZV65576:KAZ65576 KJR65576:KKV65576 KTN65576:KUR65576 LDJ65576:LEN65576 LNF65576:LOJ65576 LXB65576:LYF65576 MGX65576:MIB65576 MQT65576:MRX65576 NAP65576:NBT65576 NKL65576:NLP65576 NUH65576:NVL65576 OED65576:OFH65576 ONZ65576:OPD65576 OXV65576:OYZ65576 PHR65576:PIV65576 PRN65576:PSR65576 QBJ65576:QCN65576 QLF65576:QMJ65576 QVB65576:QWF65576 REX65576:RGB65576 ROT65576:RPX65576 RYP65576:RZT65576 SIL65576:SJP65576 SSH65576:STL65576 TCD65576:TDH65576 TLZ65576:TND65576 TVV65576:TWZ65576 UFR65576:UGV65576 UPN65576:UQR65576 UZJ65576:VAN65576 VJF65576:VKJ65576 VTB65576:VUF65576 WCX65576:WEB65576 WMT65576:WNX65576 WWP65576:WXT65576 F131112:AJ131112 KD131112:LH131112 TZ131112:VD131112 ADV131112:AEZ131112 ANR131112:AOV131112 AXN131112:AYR131112 BHJ131112:BIN131112 BRF131112:BSJ131112 CBB131112:CCF131112 CKX131112:CMB131112 CUT131112:CVX131112 DEP131112:DFT131112 DOL131112:DPP131112 DYH131112:DZL131112 EID131112:EJH131112 ERZ131112:ETD131112 FBV131112:FCZ131112 FLR131112:FMV131112 FVN131112:FWR131112 GFJ131112:GGN131112 GPF131112:GQJ131112 GZB131112:HAF131112 HIX131112:HKB131112 HST131112:HTX131112 ICP131112:IDT131112 IML131112:INP131112 IWH131112:IXL131112 JGD131112:JHH131112 JPZ131112:JRD131112 JZV131112:KAZ131112 KJR131112:KKV131112 KTN131112:KUR131112 LDJ131112:LEN131112 LNF131112:LOJ131112 LXB131112:LYF131112 MGX131112:MIB131112 MQT131112:MRX131112 NAP131112:NBT131112 NKL131112:NLP131112 NUH131112:NVL131112 OED131112:OFH131112 ONZ131112:OPD131112 OXV131112:OYZ131112 PHR131112:PIV131112 PRN131112:PSR131112 QBJ131112:QCN131112 QLF131112:QMJ131112 QVB131112:QWF131112 REX131112:RGB131112 ROT131112:RPX131112 RYP131112:RZT131112 SIL131112:SJP131112 SSH131112:STL131112 TCD131112:TDH131112 TLZ131112:TND131112 TVV131112:TWZ131112 UFR131112:UGV131112 UPN131112:UQR131112 UZJ131112:VAN131112 VJF131112:VKJ131112 VTB131112:VUF131112 WCX131112:WEB131112 WMT131112:WNX131112 WWP131112:WXT131112 F196648:AJ196648 KD196648:LH196648 TZ196648:VD196648 ADV196648:AEZ196648 ANR196648:AOV196648 AXN196648:AYR196648 BHJ196648:BIN196648 BRF196648:BSJ196648 CBB196648:CCF196648 CKX196648:CMB196648 CUT196648:CVX196648 DEP196648:DFT196648 DOL196648:DPP196648 DYH196648:DZL196648 EID196648:EJH196648 ERZ196648:ETD196648 FBV196648:FCZ196648 FLR196648:FMV196648 FVN196648:FWR196648 GFJ196648:GGN196648 GPF196648:GQJ196648 GZB196648:HAF196648 HIX196648:HKB196648 HST196648:HTX196648 ICP196648:IDT196648 IML196648:INP196648 IWH196648:IXL196648 JGD196648:JHH196648 JPZ196648:JRD196648 JZV196648:KAZ196648 KJR196648:KKV196648 KTN196648:KUR196648 LDJ196648:LEN196648 LNF196648:LOJ196648 LXB196648:LYF196648 MGX196648:MIB196648 MQT196648:MRX196648 NAP196648:NBT196648 NKL196648:NLP196648 NUH196648:NVL196648 OED196648:OFH196648 ONZ196648:OPD196648 OXV196648:OYZ196648 PHR196648:PIV196648 PRN196648:PSR196648 QBJ196648:QCN196648 QLF196648:QMJ196648 QVB196648:QWF196648 REX196648:RGB196648 ROT196648:RPX196648 RYP196648:RZT196648 SIL196648:SJP196648 SSH196648:STL196648 TCD196648:TDH196648 TLZ196648:TND196648 TVV196648:TWZ196648 UFR196648:UGV196648 UPN196648:UQR196648 UZJ196648:VAN196648 VJF196648:VKJ196648 VTB196648:VUF196648 WCX196648:WEB196648 WMT196648:WNX196648 WWP196648:WXT196648 F262184:AJ262184 KD262184:LH262184 TZ262184:VD262184 ADV262184:AEZ262184 ANR262184:AOV262184 AXN262184:AYR262184 BHJ262184:BIN262184 BRF262184:BSJ262184 CBB262184:CCF262184 CKX262184:CMB262184 CUT262184:CVX262184 DEP262184:DFT262184 DOL262184:DPP262184 DYH262184:DZL262184 EID262184:EJH262184 ERZ262184:ETD262184 FBV262184:FCZ262184 FLR262184:FMV262184 FVN262184:FWR262184 GFJ262184:GGN262184 GPF262184:GQJ262184 GZB262184:HAF262184 HIX262184:HKB262184 HST262184:HTX262184 ICP262184:IDT262184 IML262184:INP262184 IWH262184:IXL262184 JGD262184:JHH262184 JPZ262184:JRD262184 JZV262184:KAZ262184 KJR262184:KKV262184 KTN262184:KUR262184 LDJ262184:LEN262184 LNF262184:LOJ262184 LXB262184:LYF262184 MGX262184:MIB262184 MQT262184:MRX262184 NAP262184:NBT262184 NKL262184:NLP262184 NUH262184:NVL262184 OED262184:OFH262184 ONZ262184:OPD262184 OXV262184:OYZ262184 PHR262184:PIV262184 PRN262184:PSR262184 QBJ262184:QCN262184 QLF262184:QMJ262184 QVB262184:QWF262184 REX262184:RGB262184 ROT262184:RPX262184 RYP262184:RZT262184 SIL262184:SJP262184 SSH262184:STL262184 TCD262184:TDH262184 TLZ262184:TND262184 TVV262184:TWZ262184 UFR262184:UGV262184 UPN262184:UQR262184 UZJ262184:VAN262184 VJF262184:VKJ262184 VTB262184:VUF262184 WCX262184:WEB262184 WMT262184:WNX262184 WWP262184:WXT262184 F327720:AJ327720 KD327720:LH327720 TZ327720:VD327720 ADV327720:AEZ327720 ANR327720:AOV327720 AXN327720:AYR327720 BHJ327720:BIN327720 BRF327720:BSJ327720 CBB327720:CCF327720 CKX327720:CMB327720 CUT327720:CVX327720 DEP327720:DFT327720 DOL327720:DPP327720 DYH327720:DZL327720 EID327720:EJH327720 ERZ327720:ETD327720 FBV327720:FCZ327720 FLR327720:FMV327720 FVN327720:FWR327720 GFJ327720:GGN327720 GPF327720:GQJ327720 GZB327720:HAF327720 HIX327720:HKB327720 HST327720:HTX327720 ICP327720:IDT327720 IML327720:INP327720 IWH327720:IXL327720 JGD327720:JHH327720 JPZ327720:JRD327720 JZV327720:KAZ327720 KJR327720:KKV327720 KTN327720:KUR327720 LDJ327720:LEN327720 LNF327720:LOJ327720 LXB327720:LYF327720 MGX327720:MIB327720 MQT327720:MRX327720 NAP327720:NBT327720 NKL327720:NLP327720 NUH327720:NVL327720 OED327720:OFH327720 ONZ327720:OPD327720 OXV327720:OYZ327720 PHR327720:PIV327720 PRN327720:PSR327720 QBJ327720:QCN327720 QLF327720:QMJ327720 QVB327720:QWF327720 REX327720:RGB327720 ROT327720:RPX327720 RYP327720:RZT327720 SIL327720:SJP327720 SSH327720:STL327720 TCD327720:TDH327720 TLZ327720:TND327720 TVV327720:TWZ327720 UFR327720:UGV327720 UPN327720:UQR327720 UZJ327720:VAN327720 VJF327720:VKJ327720 VTB327720:VUF327720 WCX327720:WEB327720 WMT327720:WNX327720 WWP327720:WXT327720 F393256:AJ393256 KD393256:LH393256 TZ393256:VD393256 ADV393256:AEZ393256 ANR393256:AOV393256 AXN393256:AYR393256 BHJ393256:BIN393256 BRF393256:BSJ393256 CBB393256:CCF393256 CKX393256:CMB393256 CUT393256:CVX393256 DEP393256:DFT393256 DOL393256:DPP393256 DYH393256:DZL393256 EID393256:EJH393256 ERZ393256:ETD393256 FBV393256:FCZ393256 FLR393256:FMV393256 FVN393256:FWR393256 GFJ393256:GGN393256 GPF393256:GQJ393256 GZB393256:HAF393256 HIX393256:HKB393256 HST393256:HTX393256 ICP393256:IDT393256 IML393256:INP393256 IWH393256:IXL393256 JGD393256:JHH393256 JPZ393256:JRD393256 JZV393256:KAZ393256 KJR393256:KKV393256 KTN393256:KUR393256 LDJ393256:LEN393256 LNF393256:LOJ393256 LXB393256:LYF393256 MGX393256:MIB393256 MQT393256:MRX393256 NAP393256:NBT393256 NKL393256:NLP393256 NUH393256:NVL393256 OED393256:OFH393256 ONZ393256:OPD393256 OXV393256:OYZ393256 PHR393256:PIV393256 PRN393256:PSR393256 QBJ393256:QCN393256 QLF393256:QMJ393256 QVB393256:QWF393256 REX393256:RGB393256 ROT393256:RPX393256 RYP393256:RZT393256 SIL393256:SJP393256 SSH393256:STL393256 TCD393256:TDH393256 TLZ393256:TND393256 TVV393256:TWZ393256 UFR393256:UGV393256 UPN393256:UQR393256 UZJ393256:VAN393256 VJF393256:VKJ393256 VTB393256:VUF393256 WCX393256:WEB393256 WMT393256:WNX393256 WWP393256:WXT393256 F458792:AJ458792 KD458792:LH458792 TZ458792:VD458792 ADV458792:AEZ458792 ANR458792:AOV458792 AXN458792:AYR458792 BHJ458792:BIN458792 BRF458792:BSJ458792 CBB458792:CCF458792 CKX458792:CMB458792 CUT458792:CVX458792 DEP458792:DFT458792 DOL458792:DPP458792 DYH458792:DZL458792 EID458792:EJH458792 ERZ458792:ETD458792 FBV458792:FCZ458792 FLR458792:FMV458792 FVN458792:FWR458792 GFJ458792:GGN458792 GPF458792:GQJ458792 GZB458792:HAF458792 HIX458792:HKB458792 HST458792:HTX458792 ICP458792:IDT458792 IML458792:INP458792 IWH458792:IXL458792 JGD458792:JHH458792 JPZ458792:JRD458792 JZV458792:KAZ458792 KJR458792:KKV458792 KTN458792:KUR458792 LDJ458792:LEN458792 LNF458792:LOJ458792 LXB458792:LYF458792 MGX458792:MIB458792 MQT458792:MRX458792 NAP458792:NBT458792 NKL458792:NLP458792 NUH458792:NVL458792 OED458792:OFH458792 ONZ458792:OPD458792 OXV458792:OYZ458792 PHR458792:PIV458792 PRN458792:PSR458792 QBJ458792:QCN458792 QLF458792:QMJ458792 QVB458792:QWF458792 REX458792:RGB458792 ROT458792:RPX458792 RYP458792:RZT458792 SIL458792:SJP458792 SSH458792:STL458792 TCD458792:TDH458792 TLZ458792:TND458792 TVV458792:TWZ458792 UFR458792:UGV458792 UPN458792:UQR458792 UZJ458792:VAN458792 VJF458792:VKJ458792 VTB458792:VUF458792 WCX458792:WEB458792 WMT458792:WNX458792 WWP458792:WXT458792 F524328:AJ524328 KD524328:LH524328 TZ524328:VD524328 ADV524328:AEZ524328 ANR524328:AOV524328 AXN524328:AYR524328 BHJ524328:BIN524328 BRF524328:BSJ524328 CBB524328:CCF524328 CKX524328:CMB524328 CUT524328:CVX524328 DEP524328:DFT524328 DOL524328:DPP524328 DYH524328:DZL524328 EID524328:EJH524328 ERZ524328:ETD524328 FBV524328:FCZ524328 FLR524328:FMV524328 FVN524328:FWR524328 GFJ524328:GGN524328 GPF524328:GQJ524328 GZB524328:HAF524328 HIX524328:HKB524328 HST524328:HTX524328 ICP524328:IDT524328 IML524328:INP524328 IWH524328:IXL524328 JGD524328:JHH524328 JPZ524328:JRD524328 JZV524328:KAZ524328 KJR524328:KKV524328 KTN524328:KUR524328 LDJ524328:LEN524328 LNF524328:LOJ524328 LXB524328:LYF524328 MGX524328:MIB524328 MQT524328:MRX524328 NAP524328:NBT524328 NKL524328:NLP524328 NUH524328:NVL524328 OED524328:OFH524328 ONZ524328:OPD524328 OXV524328:OYZ524328 PHR524328:PIV524328 PRN524328:PSR524328 QBJ524328:QCN524328 QLF524328:QMJ524328 QVB524328:QWF524328 REX524328:RGB524328 ROT524328:RPX524328 RYP524328:RZT524328 SIL524328:SJP524328 SSH524328:STL524328 TCD524328:TDH524328 TLZ524328:TND524328 TVV524328:TWZ524328 UFR524328:UGV524328 UPN524328:UQR524328 UZJ524328:VAN524328 VJF524328:VKJ524328 VTB524328:VUF524328 WCX524328:WEB524328 WMT524328:WNX524328 WWP524328:WXT524328 F589864:AJ589864 KD589864:LH589864 TZ589864:VD589864 ADV589864:AEZ589864 ANR589864:AOV589864 AXN589864:AYR589864 BHJ589864:BIN589864 BRF589864:BSJ589864 CBB589864:CCF589864 CKX589864:CMB589864 CUT589864:CVX589864 DEP589864:DFT589864 DOL589864:DPP589864 DYH589864:DZL589864 EID589864:EJH589864 ERZ589864:ETD589864 FBV589864:FCZ589864 FLR589864:FMV589864 FVN589864:FWR589864 GFJ589864:GGN589864 GPF589864:GQJ589864 GZB589864:HAF589864 HIX589864:HKB589864 HST589864:HTX589864 ICP589864:IDT589864 IML589864:INP589864 IWH589864:IXL589864 JGD589864:JHH589864 JPZ589864:JRD589864 JZV589864:KAZ589864 KJR589864:KKV589864 KTN589864:KUR589864 LDJ589864:LEN589864 LNF589864:LOJ589864 LXB589864:LYF589864 MGX589864:MIB589864 MQT589864:MRX589864 NAP589864:NBT589864 NKL589864:NLP589864 NUH589864:NVL589864 OED589864:OFH589864 ONZ589864:OPD589864 OXV589864:OYZ589864 PHR589864:PIV589864 PRN589864:PSR589864 QBJ589864:QCN589864 QLF589864:QMJ589864 QVB589864:QWF589864 REX589864:RGB589864 ROT589864:RPX589864 RYP589864:RZT589864 SIL589864:SJP589864 SSH589864:STL589864 TCD589864:TDH589864 TLZ589864:TND589864 TVV589864:TWZ589864 UFR589864:UGV589864 UPN589864:UQR589864 UZJ589864:VAN589864 VJF589864:VKJ589864 VTB589864:VUF589864 WCX589864:WEB589864 WMT589864:WNX589864 WWP589864:WXT589864 F655400:AJ655400 KD655400:LH655400 TZ655400:VD655400 ADV655400:AEZ655400 ANR655400:AOV655400 AXN655400:AYR655400 BHJ655400:BIN655400 BRF655400:BSJ655400 CBB655400:CCF655400 CKX655400:CMB655400 CUT655400:CVX655400 DEP655400:DFT655400 DOL655400:DPP655400 DYH655400:DZL655400 EID655400:EJH655400 ERZ655400:ETD655400 FBV655400:FCZ655400 FLR655400:FMV655400 FVN655400:FWR655400 GFJ655400:GGN655400 GPF655400:GQJ655400 GZB655400:HAF655400 HIX655400:HKB655400 HST655400:HTX655400 ICP655400:IDT655400 IML655400:INP655400 IWH655400:IXL655400 JGD655400:JHH655400 JPZ655400:JRD655400 JZV655400:KAZ655400 KJR655400:KKV655400 KTN655400:KUR655400 LDJ655400:LEN655400 LNF655400:LOJ655400 LXB655400:LYF655400 MGX655400:MIB655400 MQT655400:MRX655400 NAP655400:NBT655400 NKL655400:NLP655400 NUH655400:NVL655400 OED655400:OFH655400 ONZ655400:OPD655400 OXV655400:OYZ655400 PHR655400:PIV655400 PRN655400:PSR655400 QBJ655400:QCN655400 QLF655400:QMJ655400 QVB655400:QWF655400 REX655400:RGB655400 ROT655400:RPX655400 RYP655400:RZT655400 SIL655400:SJP655400 SSH655400:STL655400 TCD655400:TDH655400 TLZ655400:TND655400 TVV655400:TWZ655400 UFR655400:UGV655400 UPN655400:UQR655400 UZJ655400:VAN655400 VJF655400:VKJ655400 VTB655400:VUF655400 WCX655400:WEB655400 WMT655400:WNX655400 WWP655400:WXT655400 F720936:AJ720936 KD720936:LH720936 TZ720936:VD720936 ADV720936:AEZ720936 ANR720936:AOV720936 AXN720936:AYR720936 BHJ720936:BIN720936 BRF720936:BSJ720936 CBB720936:CCF720936 CKX720936:CMB720936 CUT720936:CVX720936 DEP720936:DFT720936 DOL720936:DPP720936 DYH720936:DZL720936 EID720936:EJH720936 ERZ720936:ETD720936 FBV720936:FCZ720936 FLR720936:FMV720936 FVN720936:FWR720936 GFJ720936:GGN720936 GPF720936:GQJ720936 GZB720936:HAF720936 HIX720936:HKB720936 HST720936:HTX720936 ICP720936:IDT720936 IML720936:INP720936 IWH720936:IXL720936 JGD720936:JHH720936 JPZ720936:JRD720936 JZV720936:KAZ720936 KJR720936:KKV720936 KTN720936:KUR720936 LDJ720936:LEN720936 LNF720936:LOJ720936 LXB720936:LYF720936 MGX720936:MIB720936 MQT720936:MRX720936 NAP720936:NBT720936 NKL720936:NLP720936 NUH720936:NVL720936 OED720936:OFH720936 ONZ720936:OPD720936 OXV720936:OYZ720936 PHR720936:PIV720936 PRN720936:PSR720936 QBJ720936:QCN720936 QLF720936:QMJ720936 QVB720936:QWF720936 REX720936:RGB720936 ROT720936:RPX720936 RYP720936:RZT720936 SIL720936:SJP720936 SSH720936:STL720936 TCD720936:TDH720936 TLZ720936:TND720936 TVV720936:TWZ720936 UFR720936:UGV720936 UPN720936:UQR720936 UZJ720936:VAN720936 VJF720936:VKJ720936 VTB720936:VUF720936 WCX720936:WEB720936 WMT720936:WNX720936 WWP720936:WXT720936 F786472:AJ786472 KD786472:LH786472 TZ786472:VD786472 ADV786472:AEZ786472 ANR786472:AOV786472 AXN786472:AYR786472 BHJ786472:BIN786472 BRF786472:BSJ786472 CBB786472:CCF786472 CKX786472:CMB786472 CUT786472:CVX786472 DEP786472:DFT786472 DOL786472:DPP786472 DYH786472:DZL786472 EID786472:EJH786472 ERZ786472:ETD786472 FBV786472:FCZ786472 FLR786472:FMV786472 FVN786472:FWR786472 GFJ786472:GGN786472 GPF786472:GQJ786472 GZB786472:HAF786472 HIX786472:HKB786472 HST786472:HTX786472 ICP786472:IDT786472 IML786472:INP786472 IWH786472:IXL786472 JGD786472:JHH786472 JPZ786472:JRD786472 JZV786472:KAZ786472 KJR786472:KKV786472 KTN786472:KUR786472 LDJ786472:LEN786472 LNF786472:LOJ786472 LXB786472:LYF786472 MGX786472:MIB786472 MQT786472:MRX786472 NAP786472:NBT786472 NKL786472:NLP786472 NUH786472:NVL786472 OED786472:OFH786472 ONZ786472:OPD786472 OXV786472:OYZ786472 PHR786472:PIV786472 PRN786472:PSR786472 QBJ786472:QCN786472 QLF786472:QMJ786472 QVB786472:QWF786472 REX786472:RGB786472 ROT786472:RPX786472 RYP786472:RZT786472 SIL786472:SJP786472 SSH786472:STL786472 TCD786472:TDH786472 TLZ786472:TND786472 TVV786472:TWZ786472 UFR786472:UGV786472 UPN786472:UQR786472 UZJ786472:VAN786472 VJF786472:VKJ786472 VTB786472:VUF786472 WCX786472:WEB786472 WMT786472:WNX786472 WWP786472:WXT786472 F852008:AJ852008 KD852008:LH852008 TZ852008:VD852008 ADV852008:AEZ852008 ANR852008:AOV852008 AXN852008:AYR852008 BHJ852008:BIN852008 BRF852008:BSJ852008 CBB852008:CCF852008 CKX852008:CMB852008 CUT852008:CVX852008 DEP852008:DFT852008 DOL852008:DPP852008 DYH852008:DZL852008 EID852008:EJH852008 ERZ852008:ETD852008 FBV852008:FCZ852008 FLR852008:FMV852008 FVN852008:FWR852008 GFJ852008:GGN852008 GPF852008:GQJ852008 GZB852008:HAF852008 HIX852008:HKB852008 HST852008:HTX852008 ICP852008:IDT852008 IML852008:INP852008 IWH852008:IXL852008 JGD852008:JHH852008 JPZ852008:JRD852008 JZV852008:KAZ852008 KJR852008:KKV852008 KTN852008:KUR852008 LDJ852008:LEN852008 LNF852008:LOJ852008 LXB852008:LYF852008 MGX852008:MIB852008 MQT852008:MRX852008 NAP852008:NBT852008 NKL852008:NLP852008 NUH852008:NVL852008 OED852008:OFH852008 ONZ852008:OPD852008 OXV852008:OYZ852008 PHR852008:PIV852008 PRN852008:PSR852008 QBJ852008:QCN852008 QLF852008:QMJ852008 QVB852008:QWF852008 REX852008:RGB852008 ROT852008:RPX852008 RYP852008:RZT852008 SIL852008:SJP852008 SSH852008:STL852008 TCD852008:TDH852008 TLZ852008:TND852008 TVV852008:TWZ852008 UFR852008:UGV852008 UPN852008:UQR852008 UZJ852008:VAN852008 VJF852008:VKJ852008 VTB852008:VUF852008 WCX852008:WEB852008 WMT852008:WNX852008 WWP852008:WXT852008 F917544:AJ917544 KD917544:LH917544 TZ917544:VD917544 ADV917544:AEZ917544 ANR917544:AOV917544 AXN917544:AYR917544 BHJ917544:BIN917544 BRF917544:BSJ917544 CBB917544:CCF917544 CKX917544:CMB917544 CUT917544:CVX917544 DEP917544:DFT917544 DOL917544:DPP917544 DYH917544:DZL917544 EID917544:EJH917544 ERZ917544:ETD917544 FBV917544:FCZ917544 FLR917544:FMV917544 FVN917544:FWR917544 GFJ917544:GGN917544 GPF917544:GQJ917544 GZB917544:HAF917544 HIX917544:HKB917544 HST917544:HTX917544 ICP917544:IDT917544 IML917544:INP917544 IWH917544:IXL917544 JGD917544:JHH917544 JPZ917544:JRD917544 JZV917544:KAZ917544 KJR917544:KKV917544 KTN917544:KUR917544 LDJ917544:LEN917544 LNF917544:LOJ917544 LXB917544:LYF917544 MGX917544:MIB917544 MQT917544:MRX917544 NAP917544:NBT917544 NKL917544:NLP917544 NUH917544:NVL917544 OED917544:OFH917544 ONZ917544:OPD917544 OXV917544:OYZ917544 PHR917544:PIV917544 PRN917544:PSR917544 QBJ917544:QCN917544 QLF917544:QMJ917544 QVB917544:QWF917544 REX917544:RGB917544 ROT917544:RPX917544 RYP917544:RZT917544 SIL917544:SJP917544 SSH917544:STL917544 TCD917544:TDH917544 TLZ917544:TND917544 TVV917544:TWZ917544 UFR917544:UGV917544 UPN917544:UQR917544 UZJ917544:VAN917544 VJF917544:VKJ917544 VTB917544:VUF917544 WCX917544:WEB917544 WMT917544:WNX917544 WWP917544:WXT917544 F983080:AJ983080 KD983080:LH983080 TZ983080:VD983080 ADV983080:AEZ983080 ANR983080:AOV983080 AXN983080:AYR983080 BHJ983080:BIN983080 BRF983080:BSJ983080 CBB983080:CCF983080 CKX983080:CMB983080 CUT983080:CVX983080 DEP983080:DFT983080 DOL983080:DPP983080 DYH983080:DZL983080 EID983080:EJH983080 ERZ983080:ETD983080 FBV983080:FCZ983080 FLR983080:FMV983080 FVN983080:FWR983080 GFJ983080:GGN983080 GPF983080:GQJ983080 GZB983080:HAF983080 HIX983080:HKB983080 HST983080:HTX983080 ICP983080:IDT983080 IML983080:INP983080 IWH983080:IXL983080 JGD983080:JHH983080 JPZ983080:JRD983080 JZV983080:KAZ983080 KJR983080:KKV983080 KTN983080:KUR983080 LDJ983080:LEN983080 LNF983080:LOJ983080 LXB983080:LYF983080 MGX983080:MIB983080 MQT983080:MRX983080 NAP983080:NBT983080 NKL983080:NLP983080 NUH983080:NVL983080 OED983080:OFH983080 ONZ983080:OPD983080 OXV983080:OYZ983080 PHR983080:PIV983080 PRN983080:PSR983080 QBJ983080:QCN983080 QLF983080:QMJ983080 QVB983080:QWF983080 REX983080:RGB983080 ROT983080:RPX983080 RYP983080:RZT983080 SIL983080:SJP983080 SSH983080:STL983080 TCD983080:TDH983080 TLZ983080:TND983080 TVV983080:TWZ983080 UFR983080:UGV983080 UPN983080:UQR983080 UZJ983080:VAN983080 VJF983080:VKJ983080 VTB983080:VUF983080 WCX983080:WEB983080 WMT983080:WNX983080 WWP983080:WXT983080">
      <formula1>"○"</formula1>
    </dataValidation>
    <dataValidation type="whole" operator="lessThanOrEqual" allowBlank="1" showInputMessage="1" showErrorMessage="1" error="月当たりの上限額は２万円となります。_x000a_（男性研修生は対象外）" sqref="BE983066:BF983095 BE65562:BF65591 BE131098:BF131127 BE196634:BF196663 BE262170:BF262199 BE327706:BF327735 BE393242:BF393271 BE458778:BF458807 BE524314:BF524343 BE589850:BF589879 BE655386:BF655415 BE720922:BF720951 BE786458:BF786487 BE851994:BF852023 BE917530:BF917559 BE19:BE54">
      <formula1>20000</formula1>
    </dataValidation>
    <dataValidation type="list" allowBlank="1" showInputMessage="1" showErrorMessage="1" sqref="B11:B30">
      <formula1>"TR,多能工"</formula1>
    </dataValidation>
    <dataValidation type="whole" operator="lessThanOrEqual" allowBlank="1" showInputMessage="1" showErrorMessage="1" error="研修生1人当たりの上限額は、11万円となります。" sqref="BF49:BF54">
      <formula1>110000</formula1>
    </dataValidation>
  </dataValidations>
  <printOptions horizontalCentered="1" verticalCentered="1"/>
  <pageMargins left="0.31496062992125984" right="0.19685039370078741" top="0.39370078740157483" bottom="0" header="0" footer="0.19685039370078741"/>
  <pageSetup paperSize="9" scale="59" orientation="landscape" r:id="rId1"/>
  <headerFooter alignWithMargins="0"/>
  <colBreaks count="2" manualBreakCount="2">
    <brk id="43" max="62" man="1"/>
    <brk id="59" max="54"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F107"/>
  <sheetViews>
    <sheetView view="pageBreakPreview" zoomScale="60" zoomScaleNormal="75" workbookViewId="0">
      <selection activeCell="AE5" sqref="AE5:AK5"/>
    </sheetView>
  </sheetViews>
  <sheetFormatPr defaultRowHeight="13.5"/>
  <cols>
    <col min="1" max="1" width="7.625" style="4" customWidth="1"/>
    <col min="2" max="2" width="7.875" style="4" customWidth="1"/>
    <col min="3" max="4" width="4.75" style="4" customWidth="1"/>
    <col min="5" max="5" width="8.375" style="4" customWidth="1"/>
    <col min="6" max="6" width="17.125" style="4" customWidth="1"/>
    <col min="7" max="37" width="4.375" style="4" customWidth="1"/>
    <col min="38" max="38" width="9.875" style="4" customWidth="1"/>
    <col min="39" max="39" width="14.625" style="4" customWidth="1"/>
    <col min="40" max="40" width="12.375" style="4" bestFit="1" customWidth="1"/>
    <col min="41" max="41" width="12.5" style="4" bestFit="1" customWidth="1"/>
    <col min="42" max="43" width="2.625" style="4" customWidth="1"/>
    <col min="44" max="44" width="3.625" style="4" customWidth="1"/>
    <col min="45" max="45" width="3.875" style="4" bestFit="1" customWidth="1"/>
    <col min="46" max="46" width="3.875" style="4" customWidth="1"/>
    <col min="47" max="47" width="19.375" style="4" customWidth="1"/>
    <col min="48" max="56" width="15.625" style="4" customWidth="1"/>
    <col min="57" max="58" width="16.625" style="4" customWidth="1"/>
    <col min="59" max="59" width="30.625" style="4" customWidth="1"/>
    <col min="60" max="60" width="9" style="4" customWidth="1"/>
    <col min="61" max="79" width="9" style="4" hidden="1" customWidth="1"/>
    <col min="80" max="80" width="30.5" style="76" hidden="1" customWidth="1"/>
    <col min="81" max="82" width="13.375" style="76" hidden="1" customWidth="1"/>
    <col min="83" max="84" width="17" style="76" hidden="1" customWidth="1"/>
    <col min="85" max="284" width="9" style="4"/>
    <col min="285" max="286" width="7.875" style="4" customWidth="1"/>
    <col min="287" max="288" width="4.75" style="4" customWidth="1"/>
    <col min="289" max="289" width="17.125" style="4" customWidth="1"/>
    <col min="290" max="319" width="4.125" style="4" customWidth="1"/>
    <col min="320" max="320" width="0" style="4" hidden="1" customWidth="1"/>
    <col min="321" max="321" width="9.875" style="4" customWidth="1"/>
    <col min="322" max="322" width="14.625" style="4" customWidth="1"/>
    <col min="323" max="324" width="9.875" style="4" customWidth="1"/>
    <col min="325" max="326" width="7.625" style="4" customWidth="1"/>
    <col min="327" max="327" width="9" style="4" customWidth="1"/>
    <col min="328" max="334" width="0" style="4" hidden="1" customWidth="1"/>
    <col min="335" max="540" width="9" style="4"/>
    <col min="541" max="542" width="7.875" style="4" customWidth="1"/>
    <col min="543" max="544" width="4.75" style="4" customWidth="1"/>
    <col min="545" max="545" width="17.125" style="4" customWidth="1"/>
    <col min="546" max="575" width="4.125" style="4" customWidth="1"/>
    <col min="576" max="576" width="0" style="4" hidden="1" customWidth="1"/>
    <col min="577" max="577" width="9.875" style="4" customWidth="1"/>
    <col min="578" max="578" width="14.625" style="4" customWidth="1"/>
    <col min="579" max="580" width="9.875" style="4" customWidth="1"/>
    <col min="581" max="582" width="7.625" style="4" customWidth="1"/>
    <col min="583" max="583" width="9" style="4" customWidth="1"/>
    <col min="584" max="590" width="0" style="4" hidden="1" customWidth="1"/>
    <col min="591" max="796" width="9" style="4"/>
    <col min="797" max="798" width="7.875" style="4" customWidth="1"/>
    <col min="799" max="800" width="4.75" style="4" customWidth="1"/>
    <col min="801" max="801" width="17.125" style="4" customWidth="1"/>
    <col min="802" max="831" width="4.125" style="4" customWidth="1"/>
    <col min="832" max="832" width="0" style="4" hidden="1" customWidth="1"/>
    <col min="833" max="833" width="9.875" style="4" customWidth="1"/>
    <col min="834" max="834" width="14.625" style="4" customWidth="1"/>
    <col min="835" max="836" width="9.875" style="4" customWidth="1"/>
    <col min="837" max="838" width="7.625" style="4" customWidth="1"/>
    <col min="839" max="839" width="9" style="4" customWidth="1"/>
    <col min="840" max="846" width="0" style="4" hidden="1" customWidth="1"/>
    <col min="847" max="1052" width="9" style="4"/>
    <col min="1053" max="1054" width="7.875" style="4" customWidth="1"/>
    <col min="1055" max="1056" width="4.75" style="4" customWidth="1"/>
    <col min="1057" max="1057" width="17.125" style="4" customWidth="1"/>
    <col min="1058" max="1087" width="4.125" style="4" customWidth="1"/>
    <col min="1088" max="1088" width="0" style="4" hidden="1" customWidth="1"/>
    <col min="1089" max="1089" width="9.875" style="4" customWidth="1"/>
    <col min="1090" max="1090" width="14.625" style="4" customWidth="1"/>
    <col min="1091" max="1092" width="9.875" style="4" customWidth="1"/>
    <col min="1093" max="1094" width="7.625" style="4" customWidth="1"/>
    <col min="1095" max="1095" width="9" style="4" customWidth="1"/>
    <col min="1096" max="1102" width="0" style="4" hidden="1" customWidth="1"/>
    <col min="1103" max="1308" width="9" style="4"/>
    <col min="1309" max="1310" width="7.875" style="4" customWidth="1"/>
    <col min="1311" max="1312" width="4.75" style="4" customWidth="1"/>
    <col min="1313" max="1313" width="17.125" style="4" customWidth="1"/>
    <col min="1314" max="1343" width="4.125" style="4" customWidth="1"/>
    <col min="1344" max="1344" width="0" style="4" hidden="1" customWidth="1"/>
    <col min="1345" max="1345" width="9.875" style="4" customWidth="1"/>
    <col min="1346" max="1346" width="14.625" style="4" customWidth="1"/>
    <col min="1347" max="1348" width="9.875" style="4" customWidth="1"/>
    <col min="1349" max="1350" width="7.625" style="4" customWidth="1"/>
    <col min="1351" max="1351" width="9" style="4" customWidth="1"/>
    <col min="1352" max="1358" width="0" style="4" hidden="1" customWidth="1"/>
    <col min="1359" max="1564" width="9" style="4"/>
    <col min="1565" max="1566" width="7.875" style="4" customWidth="1"/>
    <col min="1567" max="1568" width="4.75" style="4" customWidth="1"/>
    <col min="1569" max="1569" width="17.125" style="4" customWidth="1"/>
    <col min="1570" max="1599" width="4.125" style="4" customWidth="1"/>
    <col min="1600" max="1600" width="0" style="4" hidden="1" customWidth="1"/>
    <col min="1601" max="1601" width="9.875" style="4" customWidth="1"/>
    <col min="1602" max="1602" width="14.625" style="4" customWidth="1"/>
    <col min="1603" max="1604" width="9.875" style="4" customWidth="1"/>
    <col min="1605" max="1606" width="7.625" style="4" customWidth="1"/>
    <col min="1607" max="1607" width="9" style="4" customWidth="1"/>
    <col min="1608" max="1614" width="0" style="4" hidden="1" customWidth="1"/>
    <col min="1615" max="1820" width="9" style="4"/>
    <col min="1821" max="1822" width="7.875" style="4" customWidth="1"/>
    <col min="1823" max="1824" width="4.75" style="4" customWidth="1"/>
    <col min="1825" max="1825" width="17.125" style="4" customWidth="1"/>
    <col min="1826" max="1855" width="4.125" style="4" customWidth="1"/>
    <col min="1856" max="1856" width="0" style="4" hidden="1" customWidth="1"/>
    <col min="1857" max="1857" width="9.875" style="4" customWidth="1"/>
    <col min="1858" max="1858" width="14.625" style="4" customWidth="1"/>
    <col min="1859" max="1860" width="9.875" style="4" customWidth="1"/>
    <col min="1861" max="1862" width="7.625" style="4" customWidth="1"/>
    <col min="1863" max="1863" width="9" style="4" customWidth="1"/>
    <col min="1864" max="1870" width="0" style="4" hidden="1" customWidth="1"/>
    <col min="1871" max="2076" width="9" style="4"/>
    <col min="2077" max="2078" width="7.875" style="4" customWidth="1"/>
    <col min="2079" max="2080" width="4.75" style="4" customWidth="1"/>
    <col min="2081" max="2081" width="17.125" style="4" customWidth="1"/>
    <col min="2082" max="2111" width="4.125" style="4" customWidth="1"/>
    <col min="2112" max="2112" width="0" style="4" hidden="1" customWidth="1"/>
    <col min="2113" max="2113" width="9.875" style="4" customWidth="1"/>
    <col min="2114" max="2114" width="14.625" style="4" customWidth="1"/>
    <col min="2115" max="2116" width="9.875" style="4" customWidth="1"/>
    <col min="2117" max="2118" width="7.625" style="4" customWidth="1"/>
    <col min="2119" max="2119" width="9" style="4" customWidth="1"/>
    <col min="2120" max="2126" width="0" style="4" hidden="1" customWidth="1"/>
    <col min="2127" max="2332" width="9" style="4"/>
    <col min="2333" max="2334" width="7.875" style="4" customWidth="1"/>
    <col min="2335" max="2336" width="4.75" style="4" customWidth="1"/>
    <col min="2337" max="2337" width="17.125" style="4" customWidth="1"/>
    <col min="2338" max="2367" width="4.125" style="4" customWidth="1"/>
    <col min="2368" max="2368" width="0" style="4" hidden="1" customWidth="1"/>
    <col min="2369" max="2369" width="9.875" style="4" customWidth="1"/>
    <col min="2370" max="2370" width="14.625" style="4" customWidth="1"/>
    <col min="2371" max="2372" width="9.875" style="4" customWidth="1"/>
    <col min="2373" max="2374" width="7.625" style="4" customWidth="1"/>
    <col min="2375" max="2375" width="9" style="4" customWidth="1"/>
    <col min="2376" max="2382" width="0" style="4" hidden="1" customWidth="1"/>
    <col min="2383" max="2588" width="9" style="4"/>
    <col min="2589" max="2590" width="7.875" style="4" customWidth="1"/>
    <col min="2591" max="2592" width="4.75" style="4" customWidth="1"/>
    <col min="2593" max="2593" width="17.125" style="4" customWidth="1"/>
    <col min="2594" max="2623" width="4.125" style="4" customWidth="1"/>
    <col min="2624" max="2624" width="0" style="4" hidden="1" customWidth="1"/>
    <col min="2625" max="2625" width="9.875" style="4" customWidth="1"/>
    <col min="2626" max="2626" width="14.625" style="4" customWidth="1"/>
    <col min="2627" max="2628" width="9.875" style="4" customWidth="1"/>
    <col min="2629" max="2630" width="7.625" style="4" customWidth="1"/>
    <col min="2631" max="2631" width="9" style="4" customWidth="1"/>
    <col min="2632" max="2638" width="0" style="4" hidden="1" customWidth="1"/>
    <col min="2639" max="2844" width="9" style="4"/>
    <col min="2845" max="2846" width="7.875" style="4" customWidth="1"/>
    <col min="2847" max="2848" width="4.75" style="4" customWidth="1"/>
    <col min="2849" max="2849" width="17.125" style="4" customWidth="1"/>
    <col min="2850" max="2879" width="4.125" style="4" customWidth="1"/>
    <col min="2880" max="2880" width="0" style="4" hidden="1" customWidth="1"/>
    <col min="2881" max="2881" width="9.875" style="4" customWidth="1"/>
    <col min="2882" max="2882" width="14.625" style="4" customWidth="1"/>
    <col min="2883" max="2884" width="9.875" style="4" customWidth="1"/>
    <col min="2885" max="2886" width="7.625" style="4" customWidth="1"/>
    <col min="2887" max="2887" width="9" style="4" customWidth="1"/>
    <col min="2888" max="2894" width="0" style="4" hidden="1" customWidth="1"/>
    <col min="2895" max="3100" width="9" style="4"/>
    <col min="3101" max="3102" width="7.875" style="4" customWidth="1"/>
    <col min="3103" max="3104" width="4.75" style="4" customWidth="1"/>
    <col min="3105" max="3105" width="17.125" style="4" customWidth="1"/>
    <col min="3106" max="3135" width="4.125" style="4" customWidth="1"/>
    <col min="3136" max="3136" width="0" style="4" hidden="1" customWidth="1"/>
    <col min="3137" max="3137" width="9.875" style="4" customWidth="1"/>
    <col min="3138" max="3138" width="14.625" style="4" customWidth="1"/>
    <col min="3139" max="3140" width="9.875" style="4" customWidth="1"/>
    <col min="3141" max="3142" width="7.625" style="4" customWidth="1"/>
    <col min="3143" max="3143" width="9" style="4" customWidth="1"/>
    <col min="3144" max="3150" width="0" style="4" hidden="1" customWidth="1"/>
    <col min="3151" max="3356" width="9" style="4"/>
    <col min="3357" max="3358" width="7.875" style="4" customWidth="1"/>
    <col min="3359" max="3360" width="4.75" style="4" customWidth="1"/>
    <col min="3361" max="3361" width="17.125" style="4" customWidth="1"/>
    <col min="3362" max="3391" width="4.125" style="4" customWidth="1"/>
    <col min="3392" max="3392" width="0" style="4" hidden="1" customWidth="1"/>
    <col min="3393" max="3393" width="9.875" style="4" customWidth="1"/>
    <col min="3394" max="3394" width="14.625" style="4" customWidth="1"/>
    <col min="3395" max="3396" width="9.875" style="4" customWidth="1"/>
    <col min="3397" max="3398" width="7.625" style="4" customWidth="1"/>
    <col min="3399" max="3399" width="9" style="4" customWidth="1"/>
    <col min="3400" max="3406" width="0" style="4" hidden="1" customWidth="1"/>
    <col min="3407" max="3612" width="9" style="4"/>
    <col min="3613" max="3614" width="7.875" style="4" customWidth="1"/>
    <col min="3615" max="3616" width="4.75" style="4" customWidth="1"/>
    <col min="3617" max="3617" width="17.125" style="4" customWidth="1"/>
    <col min="3618" max="3647" width="4.125" style="4" customWidth="1"/>
    <col min="3648" max="3648" width="0" style="4" hidden="1" customWidth="1"/>
    <col min="3649" max="3649" width="9.875" style="4" customWidth="1"/>
    <col min="3650" max="3650" width="14.625" style="4" customWidth="1"/>
    <col min="3651" max="3652" width="9.875" style="4" customWidth="1"/>
    <col min="3653" max="3654" width="7.625" style="4" customWidth="1"/>
    <col min="3655" max="3655" width="9" style="4" customWidth="1"/>
    <col min="3656" max="3662" width="0" style="4" hidden="1" customWidth="1"/>
    <col min="3663" max="3868" width="9" style="4"/>
    <col min="3869" max="3870" width="7.875" style="4" customWidth="1"/>
    <col min="3871" max="3872" width="4.75" style="4" customWidth="1"/>
    <col min="3873" max="3873" width="17.125" style="4" customWidth="1"/>
    <col min="3874" max="3903" width="4.125" style="4" customWidth="1"/>
    <col min="3904" max="3904" width="0" style="4" hidden="1" customWidth="1"/>
    <col min="3905" max="3905" width="9.875" style="4" customWidth="1"/>
    <col min="3906" max="3906" width="14.625" style="4" customWidth="1"/>
    <col min="3907" max="3908" width="9.875" style="4" customWidth="1"/>
    <col min="3909" max="3910" width="7.625" style="4" customWidth="1"/>
    <col min="3911" max="3911" width="9" style="4" customWidth="1"/>
    <col min="3912" max="3918" width="0" style="4" hidden="1" customWidth="1"/>
    <col min="3919" max="4124" width="9" style="4"/>
    <col min="4125" max="4126" width="7.875" style="4" customWidth="1"/>
    <col min="4127" max="4128" width="4.75" style="4" customWidth="1"/>
    <col min="4129" max="4129" width="17.125" style="4" customWidth="1"/>
    <col min="4130" max="4159" width="4.125" style="4" customWidth="1"/>
    <col min="4160" max="4160" width="0" style="4" hidden="1" customWidth="1"/>
    <col min="4161" max="4161" width="9.875" style="4" customWidth="1"/>
    <col min="4162" max="4162" width="14.625" style="4" customWidth="1"/>
    <col min="4163" max="4164" width="9.875" style="4" customWidth="1"/>
    <col min="4165" max="4166" width="7.625" style="4" customWidth="1"/>
    <col min="4167" max="4167" width="9" style="4" customWidth="1"/>
    <col min="4168" max="4174" width="0" style="4" hidden="1" customWidth="1"/>
    <col min="4175" max="4380" width="9" style="4"/>
    <col min="4381" max="4382" width="7.875" style="4" customWidth="1"/>
    <col min="4383" max="4384" width="4.75" style="4" customWidth="1"/>
    <col min="4385" max="4385" width="17.125" style="4" customWidth="1"/>
    <col min="4386" max="4415" width="4.125" style="4" customWidth="1"/>
    <col min="4416" max="4416" width="0" style="4" hidden="1" customWidth="1"/>
    <col min="4417" max="4417" width="9.875" style="4" customWidth="1"/>
    <col min="4418" max="4418" width="14.625" style="4" customWidth="1"/>
    <col min="4419" max="4420" width="9.875" style="4" customWidth="1"/>
    <col min="4421" max="4422" width="7.625" style="4" customWidth="1"/>
    <col min="4423" max="4423" width="9" style="4" customWidth="1"/>
    <col min="4424" max="4430" width="0" style="4" hidden="1" customWidth="1"/>
    <col min="4431" max="4636" width="9" style="4"/>
    <col min="4637" max="4638" width="7.875" style="4" customWidth="1"/>
    <col min="4639" max="4640" width="4.75" style="4" customWidth="1"/>
    <col min="4641" max="4641" width="17.125" style="4" customWidth="1"/>
    <col min="4642" max="4671" width="4.125" style="4" customWidth="1"/>
    <col min="4672" max="4672" width="0" style="4" hidden="1" customWidth="1"/>
    <col min="4673" max="4673" width="9.875" style="4" customWidth="1"/>
    <col min="4674" max="4674" width="14.625" style="4" customWidth="1"/>
    <col min="4675" max="4676" width="9.875" style="4" customWidth="1"/>
    <col min="4677" max="4678" width="7.625" style="4" customWidth="1"/>
    <col min="4679" max="4679" width="9" style="4" customWidth="1"/>
    <col min="4680" max="4686" width="0" style="4" hidden="1" customWidth="1"/>
    <col min="4687" max="4892" width="9" style="4"/>
    <col min="4893" max="4894" width="7.875" style="4" customWidth="1"/>
    <col min="4895" max="4896" width="4.75" style="4" customWidth="1"/>
    <col min="4897" max="4897" width="17.125" style="4" customWidth="1"/>
    <col min="4898" max="4927" width="4.125" style="4" customWidth="1"/>
    <col min="4928" max="4928" width="0" style="4" hidden="1" customWidth="1"/>
    <col min="4929" max="4929" width="9.875" style="4" customWidth="1"/>
    <col min="4930" max="4930" width="14.625" style="4" customWidth="1"/>
    <col min="4931" max="4932" width="9.875" style="4" customWidth="1"/>
    <col min="4933" max="4934" width="7.625" style="4" customWidth="1"/>
    <col min="4935" max="4935" width="9" style="4" customWidth="1"/>
    <col min="4936" max="4942" width="0" style="4" hidden="1" customWidth="1"/>
    <col min="4943" max="5148" width="9" style="4"/>
    <col min="5149" max="5150" width="7.875" style="4" customWidth="1"/>
    <col min="5151" max="5152" width="4.75" style="4" customWidth="1"/>
    <col min="5153" max="5153" width="17.125" style="4" customWidth="1"/>
    <col min="5154" max="5183" width="4.125" style="4" customWidth="1"/>
    <col min="5184" max="5184" width="0" style="4" hidden="1" customWidth="1"/>
    <col min="5185" max="5185" width="9.875" style="4" customWidth="1"/>
    <col min="5186" max="5186" width="14.625" style="4" customWidth="1"/>
    <col min="5187" max="5188" width="9.875" style="4" customWidth="1"/>
    <col min="5189" max="5190" width="7.625" style="4" customWidth="1"/>
    <col min="5191" max="5191" width="9" style="4" customWidth="1"/>
    <col min="5192" max="5198" width="0" style="4" hidden="1" customWidth="1"/>
    <col min="5199" max="5404" width="9" style="4"/>
    <col min="5405" max="5406" width="7.875" style="4" customWidth="1"/>
    <col min="5407" max="5408" width="4.75" style="4" customWidth="1"/>
    <col min="5409" max="5409" width="17.125" style="4" customWidth="1"/>
    <col min="5410" max="5439" width="4.125" style="4" customWidth="1"/>
    <col min="5440" max="5440" width="0" style="4" hidden="1" customWidth="1"/>
    <col min="5441" max="5441" width="9.875" style="4" customWidth="1"/>
    <col min="5442" max="5442" width="14.625" style="4" customWidth="1"/>
    <col min="5443" max="5444" width="9.875" style="4" customWidth="1"/>
    <col min="5445" max="5446" width="7.625" style="4" customWidth="1"/>
    <col min="5447" max="5447" width="9" style="4" customWidth="1"/>
    <col min="5448" max="5454" width="0" style="4" hidden="1" customWidth="1"/>
    <col min="5455" max="5660" width="9" style="4"/>
    <col min="5661" max="5662" width="7.875" style="4" customWidth="1"/>
    <col min="5663" max="5664" width="4.75" style="4" customWidth="1"/>
    <col min="5665" max="5665" width="17.125" style="4" customWidth="1"/>
    <col min="5666" max="5695" width="4.125" style="4" customWidth="1"/>
    <col min="5696" max="5696" width="0" style="4" hidden="1" customWidth="1"/>
    <col min="5697" max="5697" width="9.875" style="4" customWidth="1"/>
    <col min="5698" max="5698" width="14.625" style="4" customWidth="1"/>
    <col min="5699" max="5700" width="9.875" style="4" customWidth="1"/>
    <col min="5701" max="5702" width="7.625" style="4" customWidth="1"/>
    <col min="5703" max="5703" width="9" style="4" customWidth="1"/>
    <col min="5704" max="5710" width="0" style="4" hidden="1" customWidth="1"/>
    <col min="5711" max="5916" width="9" style="4"/>
    <col min="5917" max="5918" width="7.875" style="4" customWidth="1"/>
    <col min="5919" max="5920" width="4.75" style="4" customWidth="1"/>
    <col min="5921" max="5921" width="17.125" style="4" customWidth="1"/>
    <col min="5922" max="5951" width="4.125" style="4" customWidth="1"/>
    <col min="5952" max="5952" width="0" style="4" hidden="1" customWidth="1"/>
    <col min="5953" max="5953" width="9.875" style="4" customWidth="1"/>
    <col min="5954" max="5954" width="14.625" style="4" customWidth="1"/>
    <col min="5955" max="5956" width="9.875" style="4" customWidth="1"/>
    <col min="5957" max="5958" width="7.625" style="4" customWidth="1"/>
    <col min="5959" max="5959" width="9" style="4" customWidth="1"/>
    <col min="5960" max="5966" width="0" style="4" hidden="1" customWidth="1"/>
    <col min="5967" max="6172" width="9" style="4"/>
    <col min="6173" max="6174" width="7.875" style="4" customWidth="1"/>
    <col min="6175" max="6176" width="4.75" style="4" customWidth="1"/>
    <col min="6177" max="6177" width="17.125" style="4" customWidth="1"/>
    <col min="6178" max="6207" width="4.125" style="4" customWidth="1"/>
    <col min="6208" max="6208" width="0" style="4" hidden="1" customWidth="1"/>
    <col min="6209" max="6209" width="9.875" style="4" customWidth="1"/>
    <col min="6210" max="6210" width="14.625" style="4" customWidth="1"/>
    <col min="6211" max="6212" width="9.875" style="4" customWidth="1"/>
    <col min="6213" max="6214" width="7.625" style="4" customWidth="1"/>
    <col min="6215" max="6215" width="9" style="4" customWidth="1"/>
    <col min="6216" max="6222" width="0" style="4" hidden="1" customWidth="1"/>
    <col min="6223" max="6428" width="9" style="4"/>
    <col min="6429" max="6430" width="7.875" style="4" customWidth="1"/>
    <col min="6431" max="6432" width="4.75" style="4" customWidth="1"/>
    <col min="6433" max="6433" width="17.125" style="4" customWidth="1"/>
    <col min="6434" max="6463" width="4.125" style="4" customWidth="1"/>
    <col min="6464" max="6464" width="0" style="4" hidden="1" customWidth="1"/>
    <col min="6465" max="6465" width="9.875" style="4" customWidth="1"/>
    <col min="6466" max="6466" width="14.625" style="4" customWidth="1"/>
    <col min="6467" max="6468" width="9.875" style="4" customWidth="1"/>
    <col min="6469" max="6470" width="7.625" style="4" customWidth="1"/>
    <col min="6471" max="6471" width="9" style="4" customWidth="1"/>
    <col min="6472" max="6478" width="0" style="4" hidden="1" customWidth="1"/>
    <col min="6479" max="6684" width="9" style="4"/>
    <col min="6685" max="6686" width="7.875" style="4" customWidth="1"/>
    <col min="6687" max="6688" width="4.75" style="4" customWidth="1"/>
    <col min="6689" max="6689" width="17.125" style="4" customWidth="1"/>
    <col min="6690" max="6719" width="4.125" style="4" customWidth="1"/>
    <col min="6720" max="6720" width="0" style="4" hidden="1" customWidth="1"/>
    <col min="6721" max="6721" width="9.875" style="4" customWidth="1"/>
    <col min="6722" max="6722" width="14.625" style="4" customWidth="1"/>
    <col min="6723" max="6724" width="9.875" style="4" customWidth="1"/>
    <col min="6725" max="6726" width="7.625" style="4" customWidth="1"/>
    <col min="6727" max="6727" width="9" style="4" customWidth="1"/>
    <col min="6728" max="6734" width="0" style="4" hidden="1" customWidth="1"/>
    <col min="6735" max="6940" width="9" style="4"/>
    <col min="6941" max="6942" width="7.875" style="4" customWidth="1"/>
    <col min="6943" max="6944" width="4.75" style="4" customWidth="1"/>
    <col min="6945" max="6945" width="17.125" style="4" customWidth="1"/>
    <col min="6946" max="6975" width="4.125" style="4" customWidth="1"/>
    <col min="6976" max="6976" width="0" style="4" hidden="1" customWidth="1"/>
    <col min="6977" max="6977" width="9.875" style="4" customWidth="1"/>
    <col min="6978" max="6978" width="14.625" style="4" customWidth="1"/>
    <col min="6979" max="6980" width="9.875" style="4" customWidth="1"/>
    <col min="6981" max="6982" width="7.625" style="4" customWidth="1"/>
    <col min="6983" max="6983" width="9" style="4" customWidth="1"/>
    <col min="6984" max="6990" width="0" style="4" hidden="1" customWidth="1"/>
    <col min="6991" max="7196" width="9" style="4"/>
    <col min="7197" max="7198" width="7.875" style="4" customWidth="1"/>
    <col min="7199" max="7200" width="4.75" style="4" customWidth="1"/>
    <col min="7201" max="7201" width="17.125" style="4" customWidth="1"/>
    <col min="7202" max="7231" width="4.125" style="4" customWidth="1"/>
    <col min="7232" max="7232" width="0" style="4" hidden="1" customWidth="1"/>
    <col min="7233" max="7233" width="9.875" style="4" customWidth="1"/>
    <col min="7234" max="7234" width="14.625" style="4" customWidth="1"/>
    <col min="7235" max="7236" width="9.875" style="4" customWidth="1"/>
    <col min="7237" max="7238" width="7.625" style="4" customWidth="1"/>
    <col min="7239" max="7239" width="9" style="4" customWidth="1"/>
    <col min="7240" max="7246" width="0" style="4" hidden="1" customWidth="1"/>
    <col min="7247" max="7452" width="9" style="4"/>
    <col min="7453" max="7454" width="7.875" style="4" customWidth="1"/>
    <col min="7455" max="7456" width="4.75" style="4" customWidth="1"/>
    <col min="7457" max="7457" width="17.125" style="4" customWidth="1"/>
    <col min="7458" max="7487" width="4.125" style="4" customWidth="1"/>
    <col min="7488" max="7488" width="0" style="4" hidden="1" customWidth="1"/>
    <col min="7489" max="7489" width="9.875" style="4" customWidth="1"/>
    <col min="7490" max="7490" width="14.625" style="4" customWidth="1"/>
    <col min="7491" max="7492" width="9.875" style="4" customWidth="1"/>
    <col min="7493" max="7494" width="7.625" style="4" customWidth="1"/>
    <col min="7495" max="7495" width="9" style="4" customWidth="1"/>
    <col min="7496" max="7502" width="0" style="4" hidden="1" customWidth="1"/>
    <col min="7503" max="7708" width="9" style="4"/>
    <col min="7709" max="7710" width="7.875" style="4" customWidth="1"/>
    <col min="7711" max="7712" width="4.75" style="4" customWidth="1"/>
    <col min="7713" max="7713" width="17.125" style="4" customWidth="1"/>
    <col min="7714" max="7743" width="4.125" style="4" customWidth="1"/>
    <col min="7744" max="7744" width="0" style="4" hidden="1" customWidth="1"/>
    <col min="7745" max="7745" width="9.875" style="4" customWidth="1"/>
    <col min="7746" max="7746" width="14.625" style="4" customWidth="1"/>
    <col min="7747" max="7748" width="9.875" style="4" customWidth="1"/>
    <col min="7749" max="7750" width="7.625" style="4" customWidth="1"/>
    <col min="7751" max="7751" width="9" style="4" customWidth="1"/>
    <col min="7752" max="7758" width="0" style="4" hidden="1" customWidth="1"/>
    <col min="7759" max="7964" width="9" style="4"/>
    <col min="7965" max="7966" width="7.875" style="4" customWidth="1"/>
    <col min="7967" max="7968" width="4.75" style="4" customWidth="1"/>
    <col min="7969" max="7969" width="17.125" style="4" customWidth="1"/>
    <col min="7970" max="7999" width="4.125" style="4" customWidth="1"/>
    <col min="8000" max="8000" width="0" style="4" hidden="1" customWidth="1"/>
    <col min="8001" max="8001" width="9.875" style="4" customWidth="1"/>
    <col min="8002" max="8002" width="14.625" style="4" customWidth="1"/>
    <col min="8003" max="8004" width="9.875" style="4" customWidth="1"/>
    <col min="8005" max="8006" width="7.625" style="4" customWidth="1"/>
    <col min="8007" max="8007" width="9" style="4" customWidth="1"/>
    <col min="8008" max="8014" width="0" style="4" hidden="1" customWidth="1"/>
    <col min="8015" max="8220" width="9" style="4"/>
    <col min="8221" max="8222" width="7.875" style="4" customWidth="1"/>
    <col min="8223" max="8224" width="4.75" style="4" customWidth="1"/>
    <col min="8225" max="8225" width="17.125" style="4" customWidth="1"/>
    <col min="8226" max="8255" width="4.125" style="4" customWidth="1"/>
    <col min="8256" max="8256" width="0" style="4" hidden="1" customWidth="1"/>
    <col min="8257" max="8257" width="9.875" style="4" customWidth="1"/>
    <col min="8258" max="8258" width="14.625" style="4" customWidth="1"/>
    <col min="8259" max="8260" width="9.875" style="4" customWidth="1"/>
    <col min="8261" max="8262" width="7.625" style="4" customWidth="1"/>
    <col min="8263" max="8263" width="9" style="4" customWidth="1"/>
    <col min="8264" max="8270" width="0" style="4" hidden="1" customWidth="1"/>
    <col min="8271" max="8476" width="9" style="4"/>
    <col min="8477" max="8478" width="7.875" style="4" customWidth="1"/>
    <col min="8479" max="8480" width="4.75" style="4" customWidth="1"/>
    <col min="8481" max="8481" width="17.125" style="4" customWidth="1"/>
    <col min="8482" max="8511" width="4.125" style="4" customWidth="1"/>
    <col min="8512" max="8512" width="0" style="4" hidden="1" customWidth="1"/>
    <col min="8513" max="8513" width="9.875" style="4" customWidth="1"/>
    <col min="8514" max="8514" width="14.625" style="4" customWidth="1"/>
    <col min="8515" max="8516" width="9.875" style="4" customWidth="1"/>
    <col min="8517" max="8518" width="7.625" style="4" customWidth="1"/>
    <col min="8519" max="8519" width="9" style="4" customWidth="1"/>
    <col min="8520" max="8526" width="0" style="4" hidden="1" customWidth="1"/>
    <col min="8527" max="8732" width="9" style="4"/>
    <col min="8733" max="8734" width="7.875" style="4" customWidth="1"/>
    <col min="8735" max="8736" width="4.75" style="4" customWidth="1"/>
    <col min="8737" max="8737" width="17.125" style="4" customWidth="1"/>
    <col min="8738" max="8767" width="4.125" style="4" customWidth="1"/>
    <col min="8768" max="8768" width="0" style="4" hidden="1" customWidth="1"/>
    <col min="8769" max="8769" width="9.875" style="4" customWidth="1"/>
    <col min="8770" max="8770" width="14.625" style="4" customWidth="1"/>
    <col min="8771" max="8772" width="9.875" style="4" customWidth="1"/>
    <col min="8773" max="8774" width="7.625" style="4" customWidth="1"/>
    <col min="8775" max="8775" width="9" style="4" customWidth="1"/>
    <col min="8776" max="8782" width="0" style="4" hidden="1" customWidth="1"/>
    <col min="8783" max="8988" width="9" style="4"/>
    <col min="8989" max="8990" width="7.875" style="4" customWidth="1"/>
    <col min="8991" max="8992" width="4.75" style="4" customWidth="1"/>
    <col min="8993" max="8993" width="17.125" style="4" customWidth="1"/>
    <col min="8994" max="9023" width="4.125" style="4" customWidth="1"/>
    <col min="9024" max="9024" width="0" style="4" hidden="1" customWidth="1"/>
    <col min="9025" max="9025" width="9.875" style="4" customWidth="1"/>
    <col min="9026" max="9026" width="14.625" style="4" customWidth="1"/>
    <col min="9027" max="9028" width="9.875" style="4" customWidth="1"/>
    <col min="9029" max="9030" width="7.625" style="4" customWidth="1"/>
    <col min="9031" max="9031" width="9" style="4" customWidth="1"/>
    <col min="9032" max="9038" width="0" style="4" hidden="1" customWidth="1"/>
    <col min="9039" max="9244" width="9" style="4"/>
    <col min="9245" max="9246" width="7.875" style="4" customWidth="1"/>
    <col min="9247" max="9248" width="4.75" style="4" customWidth="1"/>
    <col min="9249" max="9249" width="17.125" style="4" customWidth="1"/>
    <col min="9250" max="9279" width="4.125" style="4" customWidth="1"/>
    <col min="9280" max="9280" width="0" style="4" hidden="1" customWidth="1"/>
    <col min="9281" max="9281" width="9.875" style="4" customWidth="1"/>
    <col min="9282" max="9282" width="14.625" style="4" customWidth="1"/>
    <col min="9283" max="9284" width="9.875" style="4" customWidth="1"/>
    <col min="9285" max="9286" width="7.625" style="4" customWidth="1"/>
    <col min="9287" max="9287" width="9" style="4" customWidth="1"/>
    <col min="9288" max="9294" width="0" style="4" hidden="1" customWidth="1"/>
    <col min="9295" max="9500" width="9" style="4"/>
    <col min="9501" max="9502" width="7.875" style="4" customWidth="1"/>
    <col min="9503" max="9504" width="4.75" style="4" customWidth="1"/>
    <col min="9505" max="9505" width="17.125" style="4" customWidth="1"/>
    <col min="9506" max="9535" width="4.125" style="4" customWidth="1"/>
    <col min="9536" max="9536" width="0" style="4" hidden="1" customWidth="1"/>
    <col min="9537" max="9537" width="9.875" style="4" customWidth="1"/>
    <col min="9538" max="9538" width="14.625" style="4" customWidth="1"/>
    <col min="9539" max="9540" width="9.875" style="4" customWidth="1"/>
    <col min="9541" max="9542" width="7.625" style="4" customWidth="1"/>
    <col min="9543" max="9543" width="9" style="4" customWidth="1"/>
    <col min="9544" max="9550" width="0" style="4" hidden="1" customWidth="1"/>
    <col min="9551" max="9756" width="9" style="4"/>
    <col min="9757" max="9758" width="7.875" style="4" customWidth="1"/>
    <col min="9759" max="9760" width="4.75" style="4" customWidth="1"/>
    <col min="9761" max="9761" width="17.125" style="4" customWidth="1"/>
    <col min="9762" max="9791" width="4.125" style="4" customWidth="1"/>
    <col min="9792" max="9792" width="0" style="4" hidden="1" customWidth="1"/>
    <col min="9793" max="9793" width="9.875" style="4" customWidth="1"/>
    <col min="9794" max="9794" width="14.625" style="4" customWidth="1"/>
    <col min="9795" max="9796" width="9.875" style="4" customWidth="1"/>
    <col min="9797" max="9798" width="7.625" style="4" customWidth="1"/>
    <col min="9799" max="9799" width="9" style="4" customWidth="1"/>
    <col min="9800" max="9806" width="0" style="4" hidden="1" customWidth="1"/>
    <col min="9807" max="10012" width="9" style="4"/>
    <col min="10013" max="10014" width="7.875" style="4" customWidth="1"/>
    <col min="10015" max="10016" width="4.75" style="4" customWidth="1"/>
    <col min="10017" max="10017" width="17.125" style="4" customWidth="1"/>
    <col min="10018" max="10047" width="4.125" style="4" customWidth="1"/>
    <col min="10048" max="10048" width="0" style="4" hidden="1" customWidth="1"/>
    <col min="10049" max="10049" width="9.875" style="4" customWidth="1"/>
    <col min="10050" max="10050" width="14.625" style="4" customWidth="1"/>
    <col min="10051" max="10052" width="9.875" style="4" customWidth="1"/>
    <col min="10053" max="10054" width="7.625" style="4" customWidth="1"/>
    <col min="10055" max="10055" width="9" style="4" customWidth="1"/>
    <col min="10056" max="10062" width="0" style="4" hidden="1" customWidth="1"/>
    <col min="10063" max="10268" width="9" style="4"/>
    <col min="10269" max="10270" width="7.875" style="4" customWidth="1"/>
    <col min="10271" max="10272" width="4.75" style="4" customWidth="1"/>
    <col min="10273" max="10273" width="17.125" style="4" customWidth="1"/>
    <col min="10274" max="10303" width="4.125" style="4" customWidth="1"/>
    <col min="10304" max="10304" width="0" style="4" hidden="1" customWidth="1"/>
    <col min="10305" max="10305" width="9.875" style="4" customWidth="1"/>
    <col min="10306" max="10306" width="14.625" style="4" customWidth="1"/>
    <col min="10307" max="10308" width="9.875" style="4" customWidth="1"/>
    <col min="10309" max="10310" width="7.625" style="4" customWidth="1"/>
    <col min="10311" max="10311" width="9" style="4" customWidth="1"/>
    <col min="10312" max="10318" width="0" style="4" hidden="1" customWidth="1"/>
    <col min="10319" max="10524" width="9" style="4"/>
    <col min="10525" max="10526" width="7.875" style="4" customWidth="1"/>
    <col min="10527" max="10528" width="4.75" style="4" customWidth="1"/>
    <col min="10529" max="10529" width="17.125" style="4" customWidth="1"/>
    <col min="10530" max="10559" width="4.125" style="4" customWidth="1"/>
    <col min="10560" max="10560" width="0" style="4" hidden="1" customWidth="1"/>
    <col min="10561" max="10561" width="9.875" style="4" customWidth="1"/>
    <col min="10562" max="10562" width="14.625" style="4" customWidth="1"/>
    <col min="10563" max="10564" width="9.875" style="4" customWidth="1"/>
    <col min="10565" max="10566" width="7.625" style="4" customWidth="1"/>
    <col min="10567" max="10567" width="9" style="4" customWidth="1"/>
    <col min="10568" max="10574" width="0" style="4" hidden="1" customWidth="1"/>
    <col min="10575" max="10780" width="9" style="4"/>
    <col min="10781" max="10782" width="7.875" style="4" customWidth="1"/>
    <col min="10783" max="10784" width="4.75" style="4" customWidth="1"/>
    <col min="10785" max="10785" width="17.125" style="4" customWidth="1"/>
    <col min="10786" max="10815" width="4.125" style="4" customWidth="1"/>
    <col min="10816" max="10816" width="0" style="4" hidden="1" customWidth="1"/>
    <col min="10817" max="10817" width="9.875" style="4" customWidth="1"/>
    <col min="10818" max="10818" width="14.625" style="4" customWidth="1"/>
    <col min="10819" max="10820" width="9.875" style="4" customWidth="1"/>
    <col min="10821" max="10822" width="7.625" style="4" customWidth="1"/>
    <col min="10823" max="10823" width="9" style="4" customWidth="1"/>
    <col min="10824" max="10830" width="0" style="4" hidden="1" customWidth="1"/>
    <col min="10831" max="11036" width="9" style="4"/>
    <col min="11037" max="11038" width="7.875" style="4" customWidth="1"/>
    <col min="11039" max="11040" width="4.75" style="4" customWidth="1"/>
    <col min="11041" max="11041" width="17.125" style="4" customWidth="1"/>
    <col min="11042" max="11071" width="4.125" style="4" customWidth="1"/>
    <col min="11072" max="11072" width="0" style="4" hidden="1" customWidth="1"/>
    <col min="11073" max="11073" width="9.875" style="4" customWidth="1"/>
    <col min="11074" max="11074" width="14.625" style="4" customWidth="1"/>
    <col min="11075" max="11076" width="9.875" style="4" customWidth="1"/>
    <col min="11077" max="11078" width="7.625" style="4" customWidth="1"/>
    <col min="11079" max="11079" width="9" style="4" customWidth="1"/>
    <col min="11080" max="11086" width="0" style="4" hidden="1" customWidth="1"/>
    <col min="11087" max="11292" width="9" style="4"/>
    <col min="11293" max="11294" width="7.875" style="4" customWidth="1"/>
    <col min="11295" max="11296" width="4.75" style="4" customWidth="1"/>
    <col min="11297" max="11297" width="17.125" style="4" customWidth="1"/>
    <col min="11298" max="11327" width="4.125" style="4" customWidth="1"/>
    <col min="11328" max="11328" width="0" style="4" hidden="1" customWidth="1"/>
    <col min="11329" max="11329" width="9.875" style="4" customWidth="1"/>
    <col min="11330" max="11330" width="14.625" style="4" customWidth="1"/>
    <col min="11331" max="11332" width="9.875" style="4" customWidth="1"/>
    <col min="11333" max="11334" width="7.625" style="4" customWidth="1"/>
    <col min="11335" max="11335" width="9" style="4" customWidth="1"/>
    <col min="11336" max="11342" width="0" style="4" hidden="1" customWidth="1"/>
    <col min="11343" max="11548" width="9" style="4"/>
    <col min="11549" max="11550" width="7.875" style="4" customWidth="1"/>
    <col min="11551" max="11552" width="4.75" style="4" customWidth="1"/>
    <col min="11553" max="11553" width="17.125" style="4" customWidth="1"/>
    <col min="11554" max="11583" width="4.125" style="4" customWidth="1"/>
    <col min="11584" max="11584" width="0" style="4" hidden="1" customWidth="1"/>
    <col min="11585" max="11585" width="9.875" style="4" customWidth="1"/>
    <col min="11586" max="11586" width="14.625" style="4" customWidth="1"/>
    <col min="11587" max="11588" width="9.875" style="4" customWidth="1"/>
    <col min="11589" max="11590" width="7.625" style="4" customWidth="1"/>
    <col min="11591" max="11591" width="9" style="4" customWidth="1"/>
    <col min="11592" max="11598" width="0" style="4" hidden="1" customWidth="1"/>
    <col min="11599" max="11804" width="9" style="4"/>
    <col min="11805" max="11806" width="7.875" style="4" customWidth="1"/>
    <col min="11807" max="11808" width="4.75" style="4" customWidth="1"/>
    <col min="11809" max="11809" width="17.125" style="4" customWidth="1"/>
    <col min="11810" max="11839" width="4.125" style="4" customWidth="1"/>
    <col min="11840" max="11840" width="0" style="4" hidden="1" customWidth="1"/>
    <col min="11841" max="11841" width="9.875" style="4" customWidth="1"/>
    <col min="11842" max="11842" width="14.625" style="4" customWidth="1"/>
    <col min="11843" max="11844" width="9.875" style="4" customWidth="1"/>
    <col min="11845" max="11846" width="7.625" style="4" customWidth="1"/>
    <col min="11847" max="11847" width="9" style="4" customWidth="1"/>
    <col min="11848" max="11854" width="0" style="4" hidden="1" customWidth="1"/>
    <col min="11855" max="12060" width="9" style="4"/>
    <col min="12061" max="12062" width="7.875" style="4" customWidth="1"/>
    <col min="12063" max="12064" width="4.75" style="4" customWidth="1"/>
    <col min="12065" max="12065" width="17.125" style="4" customWidth="1"/>
    <col min="12066" max="12095" width="4.125" style="4" customWidth="1"/>
    <col min="12096" max="12096" width="0" style="4" hidden="1" customWidth="1"/>
    <col min="12097" max="12097" width="9.875" style="4" customWidth="1"/>
    <col min="12098" max="12098" width="14.625" style="4" customWidth="1"/>
    <col min="12099" max="12100" width="9.875" style="4" customWidth="1"/>
    <col min="12101" max="12102" width="7.625" style="4" customWidth="1"/>
    <col min="12103" max="12103" width="9" style="4" customWidth="1"/>
    <col min="12104" max="12110" width="0" style="4" hidden="1" customWidth="1"/>
    <col min="12111" max="12316" width="9" style="4"/>
    <col min="12317" max="12318" width="7.875" style="4" customWidth="1"/>
    <col min="12319" max="12320" width="4.75" style="4" customWidth="1"/>
    <col min="12321" max="12321" width="17.125" style="4" customWidth="1"/>
    <col min="12322" max="12351" width="4.125" style="4" customWidth="1"/>
    <col min="12352" max="12352" width="0" style="4" hidden="1" customWidth="1"/>
    <col min="12353" max="12353" width="9.875" style="4" customWidth="1"/>
    <col min="12354" max="12354" width="14.625" style="4" customWidth="1"/>
    <col min="12355" max="12356" width="9.875" style="4" customWidth="1"/>
    <col min="12357" max="12358" width="7.625" style="4" customWidth="1"/>
    <col min="12359" max="12359" width="9" style="4" customWidth="1"/>
    <col min="12360" max="12366" width="0" style="4" hidden="1" customWidth="1"/>
    <col min="12367" max="12572" width="9" style="4"/>
    <col min="12573" max="12574" width="7.875" style="4" customWidth="1"/>
    <col min="12575" max="12576" width="4.75" style="4" customWidth="1"/>
    <col min="12577" max="12577" width="17.125" style="4" customWidth="1"/>
    <col min="12578" max="12607" width="4.125" style="4" customWidth="1"/>
    <col min="12608" max="12608" width="0" style="4" hidden="1" customWidth="1"/>
    <col min="12609" max="12609" width="9.875" style="4" customWidth="1"/>
    <col min="12610" max="12610" width="14.625" style="4" customWidth="1"/>
    <col min="12611" max="12612" width="9.875" style="4" customWidth="1"/>
    <col min="12613" max="12614" width="7.625" style="4" customWidth="1"/>
    <col min="12615" max="12615" width="9" style="4" customWidth="1"/>
    <col min="12616" max="12622" width="0" style="4" hidden="1" customWidth="1"/>
    <col min="12623" max="12828" width="9" style="4"/>
    <col min="12829" max="12830" width="7.875" style="4" customWidth="1"/>
    <col min="12831" max="12832" width="4.75" style="4" customWidth="1"/>
    <col min="12833" max="12833" width="17.125" style="4" customWidth="1"/>
    <col min="12834" max="12863" width="4.125" style="4" customWidth="1"/>
    <col min="12864" max="12864" width="0" style="4" hidden="1" customWidth="1"/>
    <col min="12865" max="12865" width="9.875" style="4" customWidth="1"/>
    <col min="12866" max="12866" width="14.625" style="4" customWidth="1"/>
    <col min="12867" max="12868" width="9.875" style="4" customWidth="1"/>
    <col min="12869" max="12870" width="7.625" style="4" customWidth="1"/>
    <col min="12871" max="12871" width="9" style="4" customWidth="1"/>
    <col min="12872" max="12878" width="0" style="4" hidden="1" customWidth="1"/>
    <col min="12879" max="13084" width="9" style="4"/>
    <col min="13085" max="13086" width="7.875" style="4" customWidth="1"/>
    <col min="13087" max="13088" width="4.75" style="4" customWidth="1"/>
    <col min="13089" max="13089" width="17.125" style="4" customWidth="1"/>
    <col min="13090" max="13119" width="4.125" style="4" customWidth="1"/>
    <col min="13120" max="13120" width="0" style="4" hidden="1" customWidth="1"/>
    <col min="13121" max="13121" width="9.875" style="4" customWidth="1"/>
    <col min="13122" max="13122" width="14.625" style="4" customWidth="1"/>
    <col min="13123" max="13124" width="9.875" style="4" customWidth="1"/>
    <col min="13125" max="13126" width="7.625" style="4" customWidth="1"/>
    <col min="13127" max="13127" width="9" style="4" customWidth="1"/>
    <col min="13128" max="13134" width="0" style="4" hidden="1" customWidth="1"/>
    <col min="13135" max="13340" width="9" style="4"/>
    <col min="13341" max="13342" width="7.875" style="4" customWidth="1"/>
    <col min="13343" max="13344" width="4.75" style="4" customWidth="1"/>
    <col min="13345" max="13345" width="17.125" style="4" customWidth="1"/>
    <col min="13346" max="13375" width="4.125" style="4" customWidth="1"/>
    <col min="13376" max="13376" width="0" style="4" hidden="1" customWidth="1"/>
    <col min="13377" max="13377" width="9.875" style="4" customWidth="1"/>
    <col min="13378" max="13378" width="14.625" style="4" customWidth="1"/>
    <col min="13379" max="13380" width="9.875" style="4" customWidth="1"/>
    <col min="13381" max="13382" width="7.625" style="4" customWidth="1"/>
    <col min="13383" max="13383" width="9" style="4" customWidth="1"/>
    <col min="13384" max="13390" width="0" style="4" hidden="1" customWidth="1"/>
    <col min="13391" max="13596" width="9" style="4"/>
    <col min="13597" max="13598" width="7.875" style="4" customWidth="1"/>
    <col min="13599" max="13600" width="4.75" style="4" customWidth="1"/>
    <col min="13601" max="13601" width="17.125" style="4" customWidth="1"/>
    <col min="13602" max="13631" width="4.125" style="4" customWidth="1"/>
    <col min="13632" max="13632" width="0" style="4" hidden="1" customWidth="1"/>
    <col min="13633" max="13633" width="9.875" style="4" customWidth="1"/>
    <col min="13634" max="13634" width="14.625" style="4" customWidth="1"/>
    <col min="13635" max="13636" width="9.875" style="4" customWidth="1"/>
    <col min="13637" max="13638" width="7.625" style="4" customWidth="1"/>
    <col min="13639" max="13639" width="9" style="4" customWidth="1"/>
    <col min="13640" max="13646" width="0" style="4" hidden="1" customWidth="1"/>
    <col min="13647" max="13852" width="9" style="4"/>
    <col min="13853" max="13854" width="7.875" style="4" customWidth="1"/>
    <col min="13855" max="13856" width="4.75" style="4" customWidth="1"/>
    <col min="13857" max="13857" width="17.125" style="4" customWidth="1"/>
    <col min="13858" max="13887" width="4.125" style="4" customWidth="1"/>
    <col min="13888" max="13888" width="0" style="4" hidden="1" customWidth="1"/>
    <col min="13889" max="13889" width="9.875" style="4" customWidth="1"/>
    <col min="13890" max="13890" width="14.625" style="4" customWidth="1"/>
    <col min="13891" max="13892" width="9.875" style="4" customWidth="1"/>
    <col min="13893" max="13894" width="7.625" style="4" customWidth="1"/>
    <col min="13895" max="13895" width="9" style="4" customWidth="1"/>
    <col min="13896" max="13902" width="0" style="4" hidden="1" customWidth="1"/>
    <col min="13903" max="14108" width="9" style="4"/>
    <col min="14109" max="14110" width="7.875" style="4" customWidth="1"/>
    <col min="14111" max="14112" width="4.75" style="4" customWidth="1"/>
    <col min="14113" max="14113" width="17.125" style="4" customWidth="1"/>
    <col min="14114" max="14143" width="4.125" style="4" customWidth="1"/>
    <col min="14144" max="14144" width="0" style="4" hidden="1" customWidth="1"/>
    <col min="14145" max="14145" width="9.875" style="4" customWidth="1"/>
    <col min="14146" max="14146" width="14.625" style="4" customWidth="1"/>
    <col min="14147" max="14148" width="9.875" style="4" customWidth="1"/>
    <col min="14149" max="14150" width="7.625" style="4" customWidth="1"/>
    <col min="14151" max="14151" width="9" style="4" customWidth="1"/>
    <col min="14152" max="14158" width="0" style="4" hidden="1" customWidth="1"/>
    <col min="14159" max="14364" width="9" style="4"/>
    <col min="14365" max="14366" width="7.875" style="4" customWidth="1"/>
    <col min="14367" max="14368" width="4.75" style="4" customWidth="1"/>
    <col min="14369" max="14369" width="17.125" style="4" customWidth="1"/>
    <col min="14370" max="14399" width="4.125" style="4" customWidth="1"/>
    <col min="14400" max="14400" width="0" style="4" hidden="1" customWidth="1"/>
    <col min="14401" max="14401" width="9.875" style="4" customWidth="1"/>
    <col min="14402" max="14402" width="14.625" style="4" customWidth="1"/>
    <col min="14403" max="14404" width="9.875" style="4" customWidth="1"/>
    <col min="14405" max="14406" width="7.625" style="4" customWidth="1"/>
    <col min="14407" max="14407" width="9" style="4" customWidth="1"/>
    <col min="14408" max="14414" width="0" style="4" hidden="1" customWidth="1"/>
    <col min="14415" max="14620" width="9" style="4"/>
    <col min="14621" max="14622" width="7.875" style="4" customWidth="1"/>
    <col min="14623" max="14624" width="4.75" style="4" customWidth="1"/>
    <col min="14625" max="14625" width="17.125" style="4" customWidth="1"/>
    <col min="14626" max="14655" width="4.125" style="4" customWidth="1"/>
    <col min="14656" max="14656" width="0" style="4" hidden="1" customWidth="1"/>
    <col min="14657" max="14657" width="9.875" style="4" customWidth="1"/>
    <col min="14658" max="14658" width="14.625" style="4" customWidth="1"/>
    <col min="14659" max="14660" width="9.875" style="4" customWidth="1"/>
    <col min="14661" max="14662" width="7.625" style="4" customWidth="1"/>
    <col min="14663" max="14663" width="9" style="4" customWidth="1"/>
    <col min="14664" max="14670" width="0" style="4" hidden="1" customWidth="1"/>
    <col min="14671" max="14876" width="9" style="4"/>
    <col min="14877" max="14878" width="7.875" style="4" customWidth="1"/>
    <col min="14879" max="14880" width="4.75" style="4" customWidth="1"/>
    <col min="14881" max="14881" width="17.125" style="4" customWidth="1"/>
    <col min="14882" max="14911" width="4.125" style="4" customWidth="1"/>
    <col min="14912" max="14912" width="0" style="4" hidden="1" customWidth="1"/>
    <col min="14913" max="14913" width="9.875" style="4" customWidth="1"/>
    <col min="14914" max="14914" width="14.625" style="4" customWidth="1"/>
    <col min="14915" max="14916" width="9.875" style="4" customWidth="1"/>
    <col min="14917" max="14918" width="7.625" style="4" customWidth="1"/>
    <col min="14919" max="14919" width="9" style="4" customWidth="1"/>
    <col min="14920" max="14926" width="0" style="4" hidden="1" customWidth="1"/>
    <col min="14927" max="15132" width="9" style="4"/>
    <col min="15133" max="15134" width="7.875" style="4" customWidth="1"/>
    <col min="15135" max="15136" width="4.75" style="4" customWidth="1"/>
    <col min="15137" max="15137" width="17.125" style="4" customWidth="1"/>
    <col min="15138" max="15167" width="4.125" style="4" customWidth="1"/>
    <col min="15168" max="15168" width="0" style="4" hidden="1" customWidth="1"/>
    <col min="15169" max="15169" width="9.875" style="4" customWidth="1"/>
    <col min="15170" max="15170" width="14.625" style="4" customWidth="1"/>
    <col min="15171" max="15172" width="9.875" style="4" customWidth="1"/>
    <col min="15173" max="15174" width="7.625" style="4" customWidth="1"/>
    <col min="15175" max="15175" width="9" style="4" customWidth="1"/>
    <col min="15176" max="15182" width="0" style="4" hidden="1" customWidth="1"/>
    <col min="15183" max="15388" width="9" style="4"/>
    <col min="15389" max="15390" width="7.875" style="4" customWidth="1"/>
    <col min="15391" max="15392" width="4.75" style="4" customWidth="1"/>
    <col min="15393" max="15393" width="17.125" style="4" customWidth="1"/>
    <col min="15394" max="15423" width="4.125" style="4" customWidth="1"/>
    <col min="15424" max="15424" width="0" style="4" hidden="1" customWidth="1"/>
    <col min="15425" max="15425" width="9.875" style="4" customWidth="1"/>
    <col min="15426" max="15426" width="14.625" style="4" customWidth="1"/>
    <col min="15427" max="15428" width="9.875" style="4" customWidth="1"/>
    <col min="15429" max="15430" width="7.625" style="4" customWidth="1"/>
    <col min="15431" max="15431" width="9" style="4" customWidth="1"/>
    <col min="15432" max="15438" width="0" style="4" hidden="1" customWidth="1"/>
    <col min="15439" max="15644" width="9" style="4"/>
    <col min="15645" max="15646" width="7.875" style="4" customWidth="1"/>
    <col min="15647" max="15648" width="4.75" style="4" customWidth="1"/>
    <col min="15649" max="15649" width="17.125" style="4" customWidth="1"/>
    <col min="15650" max="15679" width="4.125" style="4" customWidth="1"/>
    <col min="15680" max="15680" width="0" style="4" hidden="1" customWidth="1"/>
    <col min="15681" max="15681" width="9.875" style="4" customWidth="1"/>
    <col min="15682" max="15682" width="14.625" style="4" customWidth="1"/>
    <col min="15683" max="15684" width="9.875" style="4" customWidth="1"/>
    <col min="15685" max="15686" width="7.625" style="4" customWidth="1"/>
    <col min="15687" max="15687" width="9" style="4" customWidth="1"/>
    <col min="15688" max="15694" width="0" style="4" hidden="1" customWidth="1"/>
    <col min="15695" max="15900" width="9" style="4"/>
    <col min="15901" max="15902" width="7.875" style="4" customWidth="1"/>
    <col min="15903" max="15904" width="4.75" style="4" customWidth="1"/>
    <col min="15905" max="15905" width="17.125" style="4" customWidth="1"/>
    <col min="15906" max="15935" width="4.125" style="4" customWidth="1"/>
    <col min="15936" max="15936" width="0" style="4" hidden="1" customWidth="1"/>
    <col min="15937" max="15937" width="9.875" style="4" customWidth="1"/>
    <col min="15938" max="15938" width="14.625" style="4" customWidth="1"/>
    <col min="15939" max="15940" width="9.875" style="4" customWidth="1"/>
    <col min="15941" max="15942" width="7.625" style="4" customWidth="1"/>
    <col min="15943" max="15943" width="9" style="4" customWidth="1"/>
    <col min="15944" max="15950" width="0" style="4" hidden="1" customWidth="1"/>
    <col min="15951" max="16156" width="9" style="4"/>
    <col min="16157" max="16158" width="7.875" style="4" customWidth="1"/>
    <col min="16159" max="16160" width="4.75" style="4" customWidth="1"/>
    <col min="16161" max="16161" width="17.125" style="4" customWidth="1"/>
    <col min="16162" max="16191" width="4.125" style="4" customWidth="1"/>
    <col min="16192" max="16192" width="0" style="4" hidden="1" customWidth="1"/>
    <col min="16193" max="16193" width="9.875" style="4" customWidth="1"/>
    <col min="16194" max="16194" width="14.625" style="4" customWidth="1"/>
    <col min="16195" max="16196" width="9.875" style="4" customWidth="1"/>
    <col min="16197" max="16198" width="7.625" style="4" customWidth="1"/>
    <col min="16199" max="16199" width="9" style="4" customWidth="1"/>
    <col min="16200" max="16206" width="0" style="4" hidden="1" customWidth="1"/>
    <col min="16207" max="16384" width="9" style="4"/>
  </cols>
  <sheetData>
    <row r="1" spans="1:84" ht="24" customHeight="1">
      <c r="A1" s="516" t="s">
        <v>0</v>
      </c>
      <c r="B1" s="517"/>
      <c r="C1" s="517"/>
      <c r="D1" s="517"/>
      <c r="E1" s="518"/>
      <c r="F1" s="1"/>
      <c r="G1" s="2"/>
      <c r="H1" s="2"/>
      <c r="I1" s="2"/>
      <c r="J1" s="3"/>
      <c r="L1" s="5"/>
      <c r="AJ1" s="6"/>
      <c r="AK1" s="6"/>
      <c r="AN1" s="613" t="s">
        <v>1</v>
      </c>
      <c r="AO1" s="613"/>
      <c r="AU1" s="86" t="s">
        <v>117</v>
      </c>
    </row>
    <row r="2" spans="1:84" ht="24" customHeight="1">
      <c r="A2" s="7"/>
      <c r="B2" s="7"/>
      <c r="C2" s="7"/>
      <c r="D2" s="7"/>
      <c r="E2" s="7"/>
      <c r="G2" s="8"/>
      <c r="I2" s="9"/>
      <c r="J2" s="9"/>
      <c r="K2" s="9"/>
      <c r="L2" s="9"/>
      <c r="M2" s="9"/>
      <c r="N2" s="9"/>
      <c r="O2" s="9"/>
      <c r="P2" s="9"/>
      <c r="Q2" s="9"/>
      <c r="R2" s="9"/>
      <c r="W2" s="10"/>
      <c r="X2" s="10"/>
      <c r="AJ2" s="11"/>
      <c r="AK2" s="11"/>
      <c r="AN2" s="614"/>
      <c r="AO2" s="614"/>
    </row>
    <row r="3" spans="1:84" ht="24" customHeight="1">
      <c r="A3" s="519">
        <v>45443</v>
      </c>
      <c r="B3" s="519"/>
      <c r="C3" s="519"/>
      <c r="D3" s="519"/>
      <c r="E3" s="519"/>
      <c r="F3" s="519"/>
      <c r="G3" s="519"/>
      <c r="H3" s="520" t="s">
        <v>190</v>
      </c>
      <c r="I3" s="520"/>
      <c r="J3" s="520"/>
      <c r="K3" s="520"/>
      <c r="L3" s="520"/>
      <c r="M3" s="520"/>
      <c r="N3" s="520"/>
      <c r="O3" s="520"/>
      <c r="P3" s="520"/>
      <c r="Q3" s="520"/>
      <c r="R3" s="520"/>
      <c r="S3" s="520"/>
      <c r="T3" s="520"/>
      <c r="U3" s="520"/>
      <c r="V3" s="520"/>
      <c r="W3" s="520"/>
      <c r="X3" s="520"/>
      <c r="Y3" s="520"/>
      <c r="Z3" s="520"/>
      <c r="AJ3" s="11"/>
      <c r="AK3" s="11"/>
      <c r="AN3" s="614"/>
      <c r="AO3" s="614"/>
      <c r="AS3" s="490">
        <f>A3</f>
        <v>45443</v>
      </c>
      <c r="AT3" s="491"/>
      <c r="AU3" s="491"/>
      <c r="AV3" s="491"/>
      <c r="AW3" s="492" t="s">
        <v>191</v>
      </c>
      <c r="AX3" s="492"/>
      <c r="AY3" s="492"/>
      <c r="AZ3" s="492"/>
      <c r="BA3" s="492"/>
      <c r="BB3" s="492"/>
      <c r="BC3" s="84"/>
      <c r="BE3" s="83" t="s">
        <v>2</v>
      </c>
      <c r="BF3" s="507" t="str">
        <f>IF(AE5="","",AE5)</f>
        <v/>
      </c>
      <c r="BG3" s="508"/>
    </row>
    <row r="4" spans="1:84" ht="8.1" customHeight="1">
      <c r="A4" s="519"/>
      <c r="B4" s="519"/>
      <c r="C4" s="519"/>
      <c r="D4" s="519"/>
      <c r="E4" s="519"/>
      <c r="F4" s="519"/>
      <c r="G4" s="519"/>
      <c r="H4" s="520"/>
      <c r="I4" s="520"/>
      <c r="J4" s="520"/>
      <c r="K4" s="520"/>
      <c r="L4" s="520"/>
      <c r="M4" s="520"/>
      <c r="N4" s="520"/>
      <c r="O4" s="520"/>
      <c r="P4" s="520"/>
      <c r="Q4" s="520"/>
      <c r="R4" s="520"/>
      <c r="S4" s="520"/>
      <c r="T4" s="520"/>
      <c r="U4" s="520"/>
      <c r="V4" s="520"/>
      <c r="W4" s="520"/>
      <c r="X4" s="520"/>
      <c r="Y4" s="520"/>
      <c r="Z4" s="520"/>
      <c r="AJ4" s="11"/>
      <c r="AK4" s="11"/>
      <c r="AO4" s="60"/>
      <c r="AS4" s="491"/>
      <c r="AT4" s="491"/>
      <c r="AU4" s="491"/>
      <c r="AV4" s="491"/>
      <c r="AW4" s="492"/>
      <c r="AX4" s="492"/>
      <c r="AY4" s="492"/>
      <c r="AZ4" s="492"/>
      <c r="BA4" s="492"/>
      <c r="BB4" s="492"/>
      <c r="BC4" s="84"/>
      <c r="BE4" s="85"/>
    </row>
    <row r="5" spans="1:84" ht="24" customHeight="1">
      <c r="A5" s="519"/>
      <c r="B5" s="519"/>
      <c r="C5" s="519"/>
      <c r="D5" s="519"/>
      <c r="E5" s="519"/>
      <c r="F5" s="519"/>
      <c r="G5" s="519"/>
      <c r="H5" s="520"/>
      <c r="I5" s="520"/>
      <c r="J5" s="520"/>
      <c r="K5" s="520"/>
      <c r="L5" s="520"/>
      <c r="M5" s="520"/>
      <c r="N5" s="520"/>
      <c r="O5" s="520"/>
      <c r="P5" s="520"/>
      <c r="Q5" s="520"/>
      <c r="R5" s="520"/>
      <c r="S5" s="520"/>
      <c r="T5" s="520"/>
      <c r="U5" s="520"/>
      <c r="V5" s="520"/>
      <c r="W5" s="520"/>
      <c r="X5" s="520"/>
      <c r="Y5" s="520"/>
      <c r="Z5" s="520"/>
      <c r="AB5" s="521" t="s">
        <v>2</v>
      </c>
      <c r="AC5" s="521"/>
      <c r="AD5" s="521"/>
      <c r="AE5" s="612"/>
      <c r="AF5" s="612"/>
      <c r="AG5" s="612"/>
      <c r="AH5" s="612"/>
      <c r="AI5" s="612"/>
      <c r="AJ5" s="612"/>
      <c r="AK5" s="612"/>
      <c r="AL5" s="12" t="s">
        <v>3</v>
      </c>
      <c r="AM5" s="612"/>
      <c r="AN5" s="612"/>
      <c r="AO5" s="612"/>
      <c r="AS5" s="491"/>
      <c r="AT5" s="491"/>
      <c r="AU5" s="491"/>
      <c r="AV5" s="491"/>
      <c r="AW5" s="492"/>
      <c r="AX5" s="492"/>
      <c r="AY5" s="492"/>
      <c r="AZ5" s="492"/>
      <c r="BA5" s="492"/>
      <c r="BB5" s="492"/>
      <c r="BC5" s="84"/>
      <c r="BE5" s="83" t="s">
        <v>118</v>
      </c>
      <c r="BF5" s="507" t="str">
        <f>IF(AM5="","",AM5)</f>
        <v/>
      </c>
      <c r="BG5" s="508"/>
    </row>
    <row r="6" spans="1:84" ht="8.1" customHeight="1" thickBot="1">
      <c r="N6" s="8"/>
      <c r="O6" s="8"/>
      <c r="P6" s="8"/>
      <c r="Q6" s="8"/>
      <c r="R6" s="8"/>
      <c r="S6" s="8"/>
      <c r="T6" s="8"/>
      <c r="U6" s="8"/>
      <c r="V6" s="8"/>
      <c r="W6" s="8"/>
      <c r="X6" s="8"/>
      <c r="Y6" s="8"/>
      <c r="Z6" s="8"/>
      <c r="AA6" s="8"/>
      <c r="AB6" s="8"/>
      <c r="AC6" s="8"/>
      <c r="AJ6" s="8"/>
      <c r="AK6" s="8"/>
      <c r="AN6" s="8"/>
    </row>
    <row r="7" spans="1:84" ht="15.75" customHeight="1">
      <c r="A7" s="525" t="s">
        <v>4</v>
      </c>
      <c r="B7" s="526"/>
      <c r="C7" s="503" t="s">
        <v>5</v>
      </c>
      <c r="D7" s="503" t="s">
        <v>6</v>
      </c>
      <c r="E7" s="530" t="s">
        <v>111</v>
      </c>
      <c r="F7" s="530" t="s">
        <v>7</v>
      </c>
      <c r="G7" s="514">
        <f t="shared" ref="G7:AJ7" si="0">G36</f>
        <v>45413</v>
      </c>
      <c r="H7" s="514">
        <f t="shared" si="0"/>
        <v>45414</v>
      </c>
      <c r="I7" s="514">
        <f t="shared" si="0"/>
        <v>45415</v>
      </c>
      <c r="J7" s="514">
        <f t="shared" si="0"/>
        <v>45416</v>
      </c>
      <c r="K7" s="514">
        <f t="shared" si="0"/>
        <v>45417</v>
      </c>
      <c r="L7" s="514">
        <f t="shared" si="0"/>
        <v>45418</v>
      </c>
      <c r="M7" s="514">
        <f t="shared" si="0"/>
        <v>45419</v>
      </c>
      <c r="N7" s="514">
        <f t="shared" si="0"/>
        <v>45420</v>
      </c>
      <c r="O7" s="514">
        <f t="shared" si="0"/>
        <v>45421</v>
      </c>
      <c r="P7" s="514">
        <f t="shared" si="0"/>
        <v>45422</v>
      </c>
      <c r="Q7" s="514">
        <f t="shared" si="0"/>
        <v>45423</v>
      </c>
      <c r="R7" s="514">
        <f t="shared" si="0"/>
        <v>45424</v>
      </c>
      <c r="S7" s="514">
        <f t="shared" si="0"/>
        <v>45425</v>
      </c>
      <c r="T7" s="514">
        <f t="shared" si="0"/>
        <v>45426</v>
      </c>
      <c r="U7" s="514">
        <f t="shared" si="0"/>
        <v>45427</v>
      </c>
      <c r="V7" s="514">
        <f t="shared" si="0"/>
        <v>45428</v>
      </c>
      <c r="W7" s="514">
        <f t="shared" si="0"/>
        <v>45429</v>
      </c>
      <c r="X7" s="514">
        <f t="shared" si="0"/>
        <v>45430</v>
      </c>
      <c r="Y7" s="514">
        <f t="shared" si="0"/>
        <v>45431</v>
      </c>
      <c r="Z7" s="514">
        <f t="shared" si="0"/>
        <v>45432</v>
      </c>
      <c r="AA7" s="514">
        <f t="shared" si="0"/>
        <v>45433</v>
      </c>
      <c r="AB7" s="514">
        <f t="shared" si="0"/>
        <v>45434</v>
      </c>
      <c r="AC7" s="514">
        <f t="shared" si="0"/>
        <v>45435</v>
      </c>
      <c r="AD7" s="514">
        <f t="shared" si="0"/>
        <v>45436</v>
      </c>
      <c r="AE7" s="514">
        <f t="shared" si="0"/>
        <v>45437</v>
      </c>
      <c r="AF7" s="514">
        <f t="shared" si="0"/>
        <v>45438</v>
      </c>
      <c r="AG7" s="514">
        <f t="shared" si="0"/>
        <v>45439</v>
      </c>
      <c r="AH7" s="514">
        <f t="shared" si="0"/>
        <v>45440</v>
      </c>
      <c r="AI7" s="514">
        <f t="shared" si="0"/>
        <v>45441</v>
      </c>
      <c r="AJ7" s="539">
        <f t="shared" si="0"/>
        <v>45442</v>
      </c>
      <c r="AK7" s="539">
        <f t="shared" ref="AK7" si="1">AK36</f>
        <v>45443</v>
      </c>
      <c r="AL7" s="533" t="s">
        <v>8</v>
      </c>
      <c r="AM7" s="533" t="s">
        <v>9</v>
      </c>
      <c r="AN7" s="533" t="s">
        <v>10</v>
      </c>
      <c r="AO7" s="533" t="s">
        <v>11</v>
      </c>
      <c r="AR7" s="535"/>
      <c r="AS7" s="503" t="s">
        <v>137</v>
      </c>
      <c r="AT7" s="503" t="s">
        <v>119</v>
      </c>
      <c r="AU7" s="505" t="s">
        <v>120</v>
      </c>
      <c r="AV7" s="501" t="s">
        <v>121</v>
      </c>
      <c r="AW7" s="499" t="s">
        <v>122</v>
      </c>
      <c r="AX7" s="501" t="s">
        <v>123</v>
      </c>
      <c r="AY7" s="499" t="s">
        <v>124</v>
      </c>
      <c r="AZ7" s="501" t="s">
        <v>125</v>
      </c>
      <c r="BA7" s="499" t="s">
        <v>126</v>
      </c>
      <c r="BB7" s="627" t="s">
        <v>127</v>
      </c>
      <c r="BC7" s="628" t="s">
        <v>128</v>
      </c>
      <c r="BD7" s="630" t="s">
        <v>129</v>
      </c>
      <c r="BE7" s="495" t="s">
        <v>130</v>
      </c>
      <c r="BF7" s="495" t="s">
        <v>186</v>
      </c>
      <c r="BG7" s="497" t="s">
        <v>131</v>
      </c>
    </row>
    <row r="8" spans="1:84" ht="15.75" customHeight="1" thickBot="1">
      <c r="A8" s="527"/>
      <c r="B8" s="528"/>
      <c r="C8" s="529"/>
      <c r="D8" s="529"/>
      <c r="E8" s="531"/>
      <c r="F8" s="531"/>
      <c r="G8" s="515" t="s">
        <v>12</v>
      </c>
      <c r="H8" s="515" t="s">
        <v>13</v>
      </c>
      <c r="I8" s="515" t="s">
        <v>14</v>
      </c>
      <c r="J8" s="515" t="s">
        <v>15</v>
      </c>
      <c r="K8" s="515" t="s">
        <v>16</v>
      </c>
      <c r="L8" s="515" t="s">
        <v>17</v>
      </c>
      <c r="M8" s="515" t="s">
        <v>18</v>
      </c>
      <c r="N8" s="515" t="s">
        <v>19</v>
      </c>
      <c r="O8" s="515" t="s">
        <v>20</v>
      </c>
      <c r="P8" s="515" t="s">
        <v>21</v>
      </c>
      <c r="Q8" s="515" t="s">
        <v>22</v>
      </c>
      <c r="R8" s="515" t="s">
        <v>23</v>
      </c>
      <c r="S8" s="515" t="s">
        <v>24</v>
      </c>
      <c r="T8" s="515" t="s">
        <v>25</v>
      </c>
      <c r="U8" s="515" t="s">
        <v>26</v>
      </c>
      <c r="V8" s="515" t="s">
        <v>27</v>
      </c>
      <c r="W8" s="515">
        <v>0</v>
      </c>
      <c r="X8" s="515">
        <v>0</v>
      </c>
      <c r="Y8" s="515">
        <v>0</v>
      </c>
      <c r="Z8" s="515">
        <v>0</v>
      </c>
      <c r="AA8" s="515">
        <v>0</v>
      </c>
      <c r="AB8" s="515">
        <v>0</v>
      </c>
      <c r="AC8" s="515">
        <v>0</v>
      </c>
      <c r="AD8" s="515">
        <v>0</v>
      </c>
      <c r="AE8" s="515">
        <v>0</v>
      </c>
      <c r="AF8" s="515">
        <v>0</v>
      </c>
      <c r="AG8" s="515">
        <v>0</v>
      </c>
      <c r="AH8" s="515">
        <v>0</v>
      </c>
      <c r="AI8" s="515">
        <v>0</v>
      </c>
      <c r="AJ8" s="540">
        <v>0</v>
      </c>
      <c r="AK8" s="540">
        <v>0</v>
      </c>
      <c r="AL8" s="534"/>
      <c r="AM8" s="534"/>
      <c r="AN8" s="534"/>
      <c r="AO8" s="534"/>
      <c r="AR8" s="536"/>
      <c r="AS8" s="504"/>
      <c r="AT8" s="504"/>
      <c r="AU8" s="506"/>
      <c r="AV8" s="502"/>
      <c r="AW8" s="500"/>
      <c r="AX8" s="502"/>
      <c r="AY8" s="500"/>
      <c r="AZ8" s="502"/>
      <c r="BA8" s="500"/>
      <c r="BB8" s="502"/>
      <c r="BC8" s="629"/>
      <c r="BD8" s="500"/>
      <c r="BE8" s="496"/>
      <c r="BF8" s="496"/>
      <c r="BG8" s="498"/>
      <c r="CB8" s="611" t="s">
        <v>112</v>
      </c>
      <c r="CC8" s="588" t="s">
        <v>113</v>
      </c>
      <c r="CD8" s="588" t="s">
        <v>114</v>
      </c>
      <c r="CE8" s="588" t="s">
        <v>115</v>
      </c>
      <c r="CF8" s="588" t="s">
        <v>116</v>
      </c>
    </row>
    <row r="9" spans="1:84" ht="15.75" customHeight="1">
      <c r="A9" s="527"/>
      <c r="B9" s="528"/>
      <c r="C9" s="529"/>
      <c r="D9" s="529"/>
      <c r="E9" s="531"/>
      <c r="F9" s="531"/>
      <c r="G9" s="515">
        <v>42380</v>
      </c>
      <c r="H9" s="515">
        <v>42411</v>
      </c>
      <c r="I9" s="515">
        <v>42449</v>
      </c>
      <c r="J9" s="515">
        <v>42450</v>
      </c>
      <c r="K9" s="515">
        <v>42489</v>
      </c>
      <c r="L9" s="515">
        <v>42493</v>
      </c>
      <c r="M9" s="515">
        <v>42494</v>
      </c>
      <c r="N9" s="515">
        <v>42495</v>
      </c>
      <c r="O9" s="515">
        <v>42569</v>
      </c>
      <c r="P9" s="515">
        <v>42593</v>
      </c>
      <c r="Q9" s="515">
        <v>42632</v>
      </c>
      <c r="R9" s="515">
        <v>42635</v>
      </c>
      <c r="S9" s="515">
        <v>42653</v>
      </c>
      <c r="T9" s="515">
        <v>42677</v>
      </c>
      <c r="U9" s="515">
        <v>42697</v>
      </c>
      <c r="V9" s="515">
        <v>42727</v>
      </c>
      <c r="W9" s="515">
        <v>0</v>
      </c>
      <c r="X9" s="515">
        <v>0</v>
      </c>
      <c r="Y9" s="515">
        <v>0</v>
      </c>
      <c r="Z9" s="515">
        <v>0</v>
      </c>
      <c r="AA9" s="515">
        <v>0</v>
      </c>
      <c r="AB9" s="515">
        <v>0</v>
      </c>
      <c r="AC9" s="515">
        <v>0</v>
      </c>
      <c r="AD9" s="515">
        <v>0</v>
      </c>
      <c r="AE9" s="515">
        <v>0</v>
      </c>
      <c r="AF9" s="515">
        <v>0</v>
      </c>
      <c r="AG9" s="515">
        <v>0</v>
      </c>
      <c r="AH9" s="515">
        <v>0</v>
      </c>
      <c r="AI9" s="515">
        <v>0</v>
      </c>
      <c r="AJ9" s="540">
        <v>0</v>
      </c>
      <c r="AK9" s="540">
        <v>0</v>
      </c>
      <c r="AL9" s="534"/>
      <c r="AM9" s="534"/>
      <c r="AN9" s="534"/>
      <c r="AO9" s="534"/>
      <c r="AR9" s="509" t="s">
        <v>132</v>
      </c>
      <c r="AS9" s="421" t="str">
        <f>IFERROR(INDEX($B$11:$F$31,MATCH("TR",$B$11:$B$31,0),2),"")</f>
        <v/>
      </c>
      <c r="AT9" s="423"/>
      <c r="AU9" s="438" t="str">
        <f>IFERROR(INDEX($B$11:$F$31,MATCH("TR",$B$11:$B$31,0),5),"")</f>
        <v/>
      </c>
      <c r="AV9" s="439"/>
      <c r="AW9" s="440">
        <f>IF(90000&lt;=AV9,90000,AV9)</f>
        <v>0</v>
      </c>
      <c r="AX9" s="441"/>
      <c r="AY9" s="442"/>
      <c r="AZ9" s="489"/>
      <c r="BA9" s="440">
        <f>IF(20000&lt;=AZ9,20000,AZ9)</f>
        <v>0</v>
      </c>
      <c r="BB9" s="489"/>
      <c r="BC9" s="621"/>
      <c r="BD9" s="442"/>
      <c r="BE9" s="443"/>
      <c r="BF9" s="443"/>
      <c r="BG9" s="488"/>
      <c r="BI9" s="429" t="s">
        <v>43</v>
      </c>
      <c r="BJ9" s="430"/>
      <c r="BK9" s="105">
        <f>IF(AW1&lt;&gt;"",AW1,BI13)</f>
        <v>0.8</v>
      </c>
      <c r="BL9" s="106"/>
      <c r="BM9" s="106"/>
      <c r="BN9" s="106"/>
      <c r="BO9" s="106"/>
      <c r="BP9" s="106"/>
      <c r="BQ9" s="106"/>
      <c r="BR9" s="106"/>
      <c r="BS9" s="106"/>
      <c r="BT9" s="106"/>
      <c r="BU9" s="106"/>
      <c r="BV9" s="106"/>
      <c r="BW9" s="106"/>
      <c r="BX9" s="106"/>
      <c r="BY9" s="106"/>
      <c r="BZ9" s="106"/>
      <c r="CA9" s="106"/>
      <c r="CB9" s="611"/>
      <c r="CC9" s="588"/>
      <c r="CD9" s="588"/>
      <c r="CE9" s="588"/>
      <c r="CF9" s="588"/>
    </row>
    <row r="10" spans="1:84" ht="15.75" customHeight="1" thickBot="1">
      <c r="A10" s="527"/>
      <c r="B10" s="528"/>
      <c r="C10" s="504"/>
      <c r="D10" s="504"/>
      <c r="E10" s="532"/>
      <c r="F10" s="532"/>
      <c r="G10" s="515">
        <v>0</v>
      </c>
      <c r="H10" s="515">
        <v>0</v>
      </c>
      <c r="I10" s="515">
        <v>0</v>
      </c>
      <c r="J10" s="515">
        <v>0</v>
      </c>
      <c r="K10" s="515">
        <v>0</v>
      </c>
      <c r="L10" s="515">
        <v>0</v>
      </c>
      <c r="M10" s="515">
        <v>0</v>
      </c>
      <c r="N10" s="515">
        <v>0</v>
      </c>
      <c r="O10" s="515">
        <v>0</v>
      </c>
      <c r="P10" s="515">
        <v>0</v>
      </c>
      <c r="Q10" s="515">
        <v>0</v>
      </c>
      <c r="R10" s="515">
        <v>0</v>
      </c>
      <c r="S10" s="515">
        <v>0</v>
      </c>
      <c r="T10" s="515">
        <v>0</v>
      </c>
      <c r="U10" s="515">
        <v>0</v>
      </c>
      <c r="V10" s="515">
        <v>0</v>
      </c>
      <c r="W10" s="515">
        <v>0</v>
      </c>
      <c r="X10" s="515">
        <v>0</v>
      </c>
      <c r="Y10" s="515">
        <v>0</v>
      </c>
      <c r="Z10" s="515">
        <v>0</v>
      </c>
      <c r="AA10" s="515">
        <v>0</v>
      </c>
      <c r="AB10" s="515">
        <v>0</v>
      </c>
      <c r="AC10" s="515">
        <v>0</v>
      </c>
      <c r="AD10" s="515">
        <v>0</v>
      </c>
      <c r="AE10" s="515">
        <v>0</v>
      </c>
      <c r="AF10" s="515">
        <v>0</v>
      </c>
      <c r="AG10" s="515">
        <v>0</v>
      </c>
      <c r="AH10" s="515">
        <v>0</v>
      </c>
      <c r="AI10" s="515">
        <v>0</v>
      </c>
      <c r="AJ10" s="540">
        <v>0</v>
      </c>
      <c r="AK10" s="540">
        <v>0</v>
      </c>
      <c r="AL10" s="534"/>
      <c r="AM10" s="534"/>
      <c r="AN10" s="617"/>
      <c r="AO10" s="617"/>
      <c r="AR10" s="510"/>
      <c r="AS10" s="422"/>
      <c r="AT10" s="424"/>
      <c r="AU10" s="413"/>
      <c r="AV10" s="427"/>
      <c r="AW10" s="416"/>
      <c r="AX10" s="404"/>
      <c r="AY10" s="403"/>
      <c r="AZ10" s="483"/>
      <c r="BA10" s="416"/>
      <c r="BB10" s="483"/>
      <c r="BC10" s="620"/>
      <c r="BD10" s="403"/>
      <c r="BE10" s="405"/>
      <c r="BF10" s="405"/>
      <c r="BG10" s="480"/>
      <c r="BI10" s="106"/>
      <c r="BJ10" s="106"/>
      <c r="BK10" s="106"/>
      <c r="BL10" s="106"/>
      <c r="BM10" s="106"/>
      <c r="BN10" s="106"/>
      <c r="BO10" s="106"/>
      <c r="BP10" s="106"/>
      <c r="BQ10" s="106"/>
      <c r="BR10" s="106"/>
      <c r="BS10" s="106"/>
      <c r="BT10" s="106"/>
      <c r="BU10" s="106"/>
      <c r="BV10" s="106"/>
      <c r="BW10" s="106"/>
      <c r="BX10" s="106"/>
      <c r="BY10" s="106"/>
      <c r="BZ10" s="106"/>
      <c r="CA10" s="106"/>
      <c r="CB10" s="611"/>
      <c r="CC10" s="588"/>
      <c r="CD10" s="588"/>
      <c r="CE10" s="588"/>
      <c r="CF10" s="588"/>
    </row>
    <row r="11" spans="1:84" ht="15.75" customHeight="1">
      <c r="A11" s="560" t="s">
        <v>28</v>
      </c>
      <c r="B11" s="124"/>
      <c r="C11" s="15">
        <v>1</v>
      </c>
      <c r="D11" s="61"/>
      <c r="E11" s="127"/>
      <c r="F11" s="16"/>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68"/>
      <c r="AK11" s="68"/>
      <c r="AL11" s="18">
        <f t="shared" ref="AL11:AL29" si="2">COUNTA(G11:AK11)-COUNTIF(G11:AK11,"集")-COUNTIF(G11:AK11,"休")-COUNTIF(G11:AK11,"外")</f>
        <v>0</v>
      </c>
      <c r="AM11" s="18">
        <f t="shared" ref="AM11:AM30" si="3">COUNTIF(G11:AK11,"集")</f>
        <v>0</v>
      </c>
      <c r="AN11" s="80">
        <f t="shared" ref="AN11:AN30" si="4">AL11+CE11</f>
        <v>0</v>
      </c>
      <c r="AO11" s="80">
        <f t="shared" ref="AO11:AO30" si="5">AM11+CF11</f>
        <v>0</v>
      </c>
      <c r="AP11" s="14"/>
      <c r="AQ11" s="13"/>
      <c r="AR11" s="510"/>
      <c r="AS11" s="409" t="str">
        <f ca="1">IF(AS9="","",IFERROR(INDEX(INDIRECT("$B$" &amp; AS9+11 &amp;  ":$F$31"),MATCH("TR",INDIRECT("$B$" &amp; AS9+11 &amp; ":$B$31"),0),2),""))</f>
        <v/>
      </c>
      <c r="AT11" s="410"/>
      <c r="AU11" s="425" t="str">
        <f ca="1">IF(AS9="","",IFERROR(INDEX(INDIRECT("$B$" &amp; AS9+11 &amp;  ":$F$31"),MATCH("TR",INDIRECT("$B$" &amp; AS9+11 &amp; ":$B$31"),0),5),""))</f>
        <v/>
      </c>
      <c r="AV11" s="414"/>
      <c r="AW11" s="416">
        <f>IF(90000&lt;=AV11,90000,AV11)</f>
        <v>0</v>
      </c>
      <c r="AX11" s="404"/>
      <c r="AY11" s="403"/>
      <c r="AZ11" s="483"/>
      <c r="BA11" s="416">
        <f>IF(20000&lt;=AZ11,20000,AZ11)</f>
        <v>0</v>
      </c>
      <c r="BB11" s="483"/>
      <c r="BC11" s="620"/>
      <c r="BD11" s="403"/>
      <c r="BE11" s="405"/>
      <c r="BF11" s="405"/>
      <c r="BG11" s="480"/>
      <c r="BI11" s="431" t="s">
        <v>45</v>
      </c>
      <c r="BJ11" s="431"/>
      <c r="BK11" s="431"/>
      <c r="BL11" s="431"/>
      <c r="BM11" s="107" t="s">
        <v>46</v>
      </c>
      <c r="BN11" s="107" t="s">
        <v>47</v>
      </c>
      <c r="BO11" s="108" t="s">
        <v>48</v>
      </c>
      <c r="BP11" s="111"/>
      <c r="BQ11" s="111"/>
      <c r="BR11" s="111"/>
      <c r="BS11" s="111"/>
      <c r="BT11" s="111"/>
      <c r="BU11" s="111"/>
      <c r="BV11" s="111"/>
      <c r="BW11" s="111"/>
      <c r="BX11" s="111"/>
      <c r="BY11" s="111"/>
      <c r="BZ11" s="111"/>
      <c r="CA11" s="111"/>
      <c r="CB11" s="117" t="str">
        <f t="shared" ref="CB11:CB30" si="6">B11&amp;E11&amp;F11</f>
        <v/>
      </c>
      <c r="CC11" s="115">
        <f t="shared" ref="CC11:CC30" si="7">AN11</f>
        <v>0</v>
      </c>
      <c r="CD11" s="115">
        <f t="shared" ref="CD11:CD30" si="8">AO11</f>
        <v>0</v>
      </c>
      <c r="CE11" s="79">
        <f>IF(ISERROR(VLOOKUP($CB11,【4月】月集計表!$CB:$CD,2,FALSE))=TRUE,0,VLOOKUP($CB11,【4月】月集計表!$CB:$CD,2,FALSE))</f>
        <v>0</v>
      </c>
      <c r="CF11" s="79">
        <f>IF(ISERROR(VLOOKUP($CB11,【4月】月集計表!$CB:$CD,3,FALSE))=TRUE,0,VLOOKUP($CB11,【4月】月集計表!$CB:$CD,3,FALSE))</f>
        <v>0</v>
      </c>
    </row>
    <row r="12" spans="1:84" ht="16.5" customHeight="1">
      <c r="A12" s="561"/>
      <c r="B12" s="125"/>
      <c r="C12" s="20">
        <v>2</v>
      </c>
      <c r="D12" s="24"/>
      <c r="E12" s="128"/>
      <c r="F12" s="21"/>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69"/>
      <c r="AK12" s="69"/>
      <c r="AL12" s="23">
        <f t="shared" si="2"/>
        <v>0</v>
      </c>
      <c r="AM12" s="23">
        <f t="shared" si="3"/>
        <v>0</v>
      </c>
      <c r="AN12" s="23">
        <f t="shared" si="4"/>
        <v>0</v>
      </c>
      <c r="AO12" s="23">
        <f t="shared" si="5"/>
        <v>0</v>
      </c>
      <c r="AP12" s="14"/>
      <c r="AQ12" s="13"/>
      <c r="AR12" s="510"/>
      <c r="AS12" s="409"/>
      <c r="AT12" s="411"/>
      <c r="AU12" s="426"/>
      <c r="AV12" s="427"/>
      <c r="AW12" s="416"/>
      <c r="AX12" s="404"/>
      <c r="AY12" s="403"/>
      <c r="AZ12" s="483"/>
      <c r="BA12" s="416"/>
      <c r="BB12" s="483"/>
      <c r="BC12" s="620"/>
      <c r="BD12" s="403"/>
      <c r="BE12" s="405"/>
      <c r="BF12" s="405"/>
      <c r="BG12" s="480"/>
      <c r="BI12" s="109">
        <v>1</v>
      </c>
      <c r="BJ12" s="110" t="s">
        <v>49</v>
      </c>
      <c r="BK12" s="110"/>
      <c r="BL12" s="108"/>
      <c r="BM12" s="107">
        <v>1.05</v>
      </c>
      <c r="BN12" s="431">
        <f>IF(BK9="新規",BM13,IF(BK9&lt;BI15,BM15,IF(AND(BK9&gt;=BI14,BK9&lt;BK14),BM14,IF(AND(BK9&gt;=BI13,BK9&lt;BK13),BM13,IF(BK9=BI12,BM12,"")))))</f>
        <v>1</v>
      </c>
      <c r="BO12" s="432" t="str">
        <f>IF(AW1&lt;&gt;"",BN12*90000,"")</f>
        <v/>
      </c>
      <c r="BP12" s="112"/>
      <c r="BQ12" s="112"/>
      <c r="BR12" s="112"/>
      <c r="BS12" s="112"/>
      <c r="BT12" s="112"/>
      <c r="BU12" s="112"/>
      <c r="BV12" s="112"/>
      <c r="BW12" s="112"/>
      <c r="BX12" s="112"/>
      <c r="BY12" s="112"/>
      <c r="BZ12" s="112"/>
      <c r="CA12" s="112"/>
      <c r="CB12" s="77" t="str">
        <f t="shared" si="6"/>
        <v/>
      </c>
      <c r="CC12" s="78">
        <f t="shared" si="7"/>
        <v>0</v>
      </c>
      <c r="CD12" s="78">
        <f t="shared" si="8"/>
        <v>0</v>
      </c>
      <c r="CE12" s="76">
        <f>IF(ISERROR(VLOOKUP($CB12,【4月】月集計表!$CB:$CD,2,FALSE))=TRUE,0,VLOOKUP($CB12,【4月】月集計表!$CB:$CD,2,FALSE))</f>
        <v>0</v>
      </c>
      <c r="CF12" s="76">
        <f>IF(ISERROR(VLOOKUP($CB12,【4月】月集計表!$CB:$CD,3,FALSE))=TRUE,0,VLOOKUP($CB12,【4月】月集計表!$CB:$CD,3,FALSE))</f>
        <v>0</v>
      </c>
    </row>
    <row r="13" spans="1:84" ht="16.5" customHeight="1">
      <c r="A13" s="561"/>
      <c r="B13" s="125"/>
      <c r="C13" s="20">
        <v>3</v>
      </c>
      <c r="D13" s="24"/>
      <c r="E13" s="128"/>
      <c r="F13" s="21"/>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69"/>
      <c r="AK13" s="69"/>
      <c r="AL13" s="23">
        <f t="shared" si="2"/>
        <v>0</v>
      </c>
      <c r="AM13" s="23">
        <f t="shared" si="3"/>
        <v>0</v>
      </c>
      <c r="AN13" s="23">
        <f t="shared" si="4"/>
        <v>0</v>
      </c>
      <c r="AO13" s="23">
        <f t="shared" si="5"/>
        <v>0</v>
      </c>
      <c r="AR13" s="510"/>
      <c r="AS13" s="409" t="str">
        <f ca="1">IF(AS11="","",IFERROR(INDEX(INDIRECT("$B$" &amp; AS11+11 &amp;  ":$F$31"),MATCH("TR",INDIRECT("$B$" &amp; AS11+11 &amp; ":$B$31"),0),2),""))</f>
        <v/>
      </c>
      <c r="AT13" s="410"/>
      <c r="AU13" s="412" t="str">
        <f ca="1">IF(AS11="","",IFERROR(INDEX(INDIRECT("$B$" &amp; AS11+11 &amp;  ":$F$31"),MATCH("TR",INDIRECT("$B$" &amp; AS11+11 &amp; ":$B$31"),0),5),""))</f>
        <v/>
      </c>
      <c r="AV13" s="414"/>
      <c r="AW13" s="416">
        <f>IF(90000&lt;=AV13,90000,AV13)</f>
        <v>0</v>
      </c>
      <c r="AX13" s="404"/>
      <c r="AY13" s="403"/>
      <c r="AZ13" s="483"/>
      <c r="BA13" s="416">
        <f>IF(20000&lt;=AZ13,20000,AZ13)</f>
        <v>0</v>
      </c>
      <c r="BB13" s="483"/>
      <c r="BC13" s="620"/>
      <c r="BD13" s="403"/>
      <c r="BE13" s="405"/>
      <c r="BF13" s="405"/>
      <c r="BG13" s="480"/>
      <c r="BI13" s="109">
        <v>0.8</v>
      </c>
      <c r="BJ13" s="110" t="s">
        <v>49</v>
      </c>
      <c r="BK13" s="110">
        <v>1</v>
      </c>
      <c r="BL13" s="108" t="s">
        <v>50</v>
      </c>
      <c r="BM13" s="107">
        <v>1</v>
      </c>
      <c r="BN13" s="431"/>
      <c r="BO13" s="433"/>
      <c r="BP13" s="112"/>
      <c r="BQ13" s="112"/>
      <c r="BR13" s="112"/>
      <c r="BS13" s="112"/>
      <c r="BT13" s="112"/>
      <c r="BU13" s="112"/>
      <c r="BV13" s="112"/>
      <c r="BW13" s="112"/>
      <c r="BX13" s="112"/>
      <c r="BY13" s="112"/>
      <c r="BZ13" s="112"/>
      <c r="CA13" s="112"/>
      <c r="CB13" s="77" t="str">
        <f t="shared" si="6"/>
        <v/>
      </c>
      <c r="CC13" s="78">
        <f t="shared" si="7"/>
        <v>0</v>
      </c>
      <c r="CD13" s="78">
        <f t="shared" si="8"/>
        <v>0</v>
      </c>
      <c r="CE13" s="76">
        <f>IF(ISERROR(VLOOKUP($CB13,【4月】月集計表!$CB:$CD,2,FALSE))=TRUE,0,VLOOKUP($CB13,【4月】月集計表!$CB:$CD,2,FALSE))</f>
        <v>0</v>
      </c>
      <c r="CF13" s="76">
        <f>IF(ISERROR(VLOOKUP($CB13,【4月】月集計表!$CB:$CD,3,FALSE))=TRUE,0,VLOOKUP($CB13,【4月】月集計表!$CB:$CD,3,FALSE))</f>
        <v>0</v>
      </c>
    </row>
    <row r="14" spans="1:84" ht="16.5" customHeight="1">
      <c r="A14" s="561"/>
      <c r="B14" s="125"/>
      <c r="C14" s="20">
        <v>4</v>
      </c>
      <c r="D14" s="24"/>
      <c r="E14" s="128"/>
      <c r="F14" s="2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69"/>
      <c r="AK14" s="69"/>
      <c r="AL14" s="23">
        <f t="shared" si="2"/>
        <v>0</v>
      </c>
      <c r="AM14" s="23">
        <f t="shared" si="3"/>
        <v>0</v>
      </c>
      <c r="AN14" s="23">
        <f t="shared" si="4"/>
        <v>0</v>
      </c>
      <c r="AO14" s="23">
        <f t="shared" si="5"/>
        <v>0</v>
      </c>
      <c r="AR14" s="510"/>
      <c r="AS14" s="409"/>
      <c r="AT14" s="411"/>
      <c r="AU14" s="413"/>
      <c r="AV14" s="427"/>
      <c r="AW14" s="416"/>
      <c r="AX14" s="404"/>
      <c r="AY14" s="403"/>
      <c r="AZ14" s="483"/>
      <c r="BA14" s="416"/>
      <c r="BB14" s="483"/>
      <c r="BC14" s="620"/>
      <c r="BD14" s="403"/>
      <c r="BE14" s="405"/>
      <c r="BF14" s="405"/>
      <c r="BG14" s="480"/>
      <c r="BI14" s="109">
        <v>0.6</v>
      </c>
      <c r="BJ14" s="110" t="s">
        <v>49</v>
      </c>
      <c r="BK14" s="110">
        <v>0.8</v>
      </c>
      <c r="BL14" s="108" t="s">
        <v>50</v>
      </c>
      <c r="BM14" s="107">
        <v>0.95</v>
      </c>
      <c r="BN14" s="431"/>
      <c r="BO14" s="433"/>
      <c r="BP14" s="112"/>
      <c r="BQ14" s="112"/>
      <c r="BR14" s="112"/>
      <c r="BS14" s="112"/>
      <c r="BT14" s="112"/>
      <c r="BU14" s="112"/>
      <c r="BV14" s="112"/>
      <c r="BW14" s="112"/>
      <c r="BX14" s="112"/>
      <c r="BY14" s="112"/>
      <c r="BZ14" s="112"/>
      <c r="CA14" s="112"/>
      <c r="CB14" s="77" t="str">
        <f t="shared" si="6"/>
        <v/>
      </c>
      <c r="CC14" s="78">
        <f t="shared" si="7"/>
        <v>0</v>
      </c>
      <c r="CD14" s="78">
        <f t="shared" si="8"/>
        <v>0</v>
      </c>
      <c r="CE14" s="76">
        <f>IF(ISERROR(VLOOKUP($CB14,【4月】月集計表!$CB:$CD,2,FALSE))=TRUE,0,VLOOKUP($CB14,【4月】月集計表!$CB:$CD,2,FALSE))</f>
        <v>0</v>
      </c>
      <c r="CF14" s="76">
        <f>IF(ISERROR(VLOOKUP($CB14,【4月】月集計表!$CB:$CD,3,FALSE))=TRUE,0,VLOOKUP($CB14,【4月】月集計表!$CB:$CD,3,FALSE))</f>
        <v>0</v>
      </c>
    </row>
    <row r="15" spans="1:84" ht="16.5" customHeight="1">
      <c r="A15" s="561"/>
      <c r="B15" s="125"/>
      <c r="C15" s="20">
        <v>5</v>
      </c>
      <c r="D15" s="24"/>
      <c r="E15" s="128"/>
      <c r="F15" s="2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69"/>
      <c r="AK15" s="69"/>
      <c r="AL15" s="23">
        <f t="shared" si="2"/>
        <v>0</v>
      </c>
      <c r="AM15" s="23">
        <f t="shared" si="3"/>
        <v>0</v>
      </c>
      <c r="AN15" s="23">
        <f t="shared" si="4"/>
        <v>0</v>
      </c>
      <c r="AO15" s="23">
        <f t="shared" si="5"/>
        <v>0</v>
      </c>
      <c r="AR15" s="510"/>
      <c r="AS15" s="409" t="str">
        <f ca="1">IF(AS13="","",IFERROR(INDEX(INDIRECT("$B$" &amp; AS13+11 &amp;  ":$F$31"),MATCH("TR",INDIRECT("$B$" &amp; AS13+11 &amp; ":$B$31"),0),2),""))</f>
        <v/>
      </c>
      <c r="AT15" s="410"/>
      <c r="AU15" s="412" t="str">
        <f ca="1">IF(AS13="","",IFERROR(INDEX(INDIRECT("$B$" &amp; AS13+11 &amp;  ":$F$31"),MATCH("TR",INDIRECT("$B$" &amp; AS13+11 &amp; ":$B$31"),0),5),""))</f>
        <v/>
      </c>
      <c r="AV15" s="414"/>
      <c r="AW15" s="416">
        <f>IF(90000&lt;=AV15,90000,AV15)</f>
        <v>0</v>
      </c>
      <c r="AX15" s="404"/>
      <c r="AY15" s="403"/>
      <c r="AZ15" s="483"/>
      <c r="BA15" s="416">
        <f>IF(20000&lt;=AZ15,20000,AZ15)</f>
        <v>0</v>
      </c>
      <c r="BB15" s="483"/>
      <c r="BC15" s="620"/>
      <c r="BD15" s="403"/>
      <c r="BE15" s="405"/>
      <c r="BF15" s="405"/>
      <c r="BG15" s="480"/>
      <c r="BI15" s="109">
        <v>0.6</v>
      </c>
      <c r="BJ15" s="110" t="s">
        <v>50</v>
      </c>
      <c r="BK15" s="110"/>
      <c r="BL15" s="108"/>
      <c r="BM15" s="107">
        <v>0.9</v>
      </c>
      <c r="BN15" s="431"/>
      <c r="BO15" s="434"/>
      <c r="BP15" s="112"/>
      <c r="BQ15" s="112"/>
      <c r="BR15" s="112"/>
      <c r="BS15" s="112"/>
      <c r="BT15" s="112"/>
      <c r="BU15" s="112"/>
      <c r="BV15" s="112"/>
      <c r="BW15" s="112"/>
      <c r="BX15" s="112"/>
      <c r="BY15" s="112"/>
      <c r="BZ15" s="112"/>
      <c r="CA15" s="112"/>
      <c r="CB15" s="77" t="str">
        <f t="shared" si="6"/>
        <v/>
      </c>
      <c r="CC15" s="78">
        <f t="shared" si="7"/>
        <v>0</v>
      </c>
      <c r="CD15" s="78">
        <f t="shared" si="8"/>
        <v>0</v>
      </c>
      <c r="CE15" s="76">
        <f>IF(ISERROR(VLOOKUP($CB15,【4月】月集計表!$CB:$CD,2,FALSE))=TRUE,0,VLOOKUP($CB15,【4月】月集計表!$CB:$CD,2,FALSE))</f>
        <v>0</v>
      </c>
      <c r="CF15" s="76">
        <f>IF(ISERROR(VLOOKUP($CB15,【4月】月集計表!$CB:$CD,3,FALSE))=TRUE,0,VLOOKUP($CB15,【4月】月集計表!$CB:$CD,3,FALSE))</f>
        <v>0</v>
      </c>
    </row>
    <row r="16" spans="1:84" ht="16.5" customHeight="1">
      <c r="A16" s="561"/>
      <c r="B16" s="125"/>
      <c r="C16" s="20">
        <v>6</v>
      </c>
      <c r="D16" s="24"/>
      <c r="E16" s="128"/>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69"/>
      <c r="AK16" s="69"/>
      <c r="AL16" s="23">
        <f t="shared" si="2"/>
        <v>0</v>
      </c>
      <c r="AM16" s="23">
        <f t="shared" si="3"/>
        <v>0</v>
      </c>
      <c r="AN16" s="23">
        <f t="shared" si="4"/>
        <v>0</v>
      </c>
      <c r="AO16" s="23">
        <f t="shared" si="5"/>
        <v>0</v>
      </c>
      <c r="AR16" s="510"/>
      <c r="AS16" s="409"/>
      <c r="AT16" s="411"/>
      <c r="AU16" s="413"/>
      <c r="AV16" s="427"/>
      <c r="AW16" s="416"/>
      <c r="AX16" s="404"/>
      <c r="AY16" s="403"/>
      <c r="AZ16" s="483"/>
      <c r="BA16" s="416"/>
      <c r="BB16" s="483"/>
      <c r="BC16" s="620"/>
      <c r="BD16" s="403"/>
      <c r="BE16" s="405"/>
      <c r="BF16" s="405"/>
      <c r="BG16" s="480"/>
      <c r="CB16" s="77" t="str">
        <f t="shared" si="6"/>
        <v/>
      </c>
      <c r="CC16" s="78">
        <f t="shared" si="7"/>
        <v>0</v>
      </c>
      <c r="CD16" s="78">
        <f t="shared" si="8"/>
        <v>0</v>
      </c>
      <c r="CE16" s="76">
        <f>IF(ISERROR(VLOOKUP($CB16,【4月】月集計表!$CB:$CD,2,FALSE))=TRUE,0,VLOOKUP($CB16,【4月】月集計表!$CB:$CD,2,FALSE))</f>
        <v>0</v>
      </c>
      <c r="CF16" s="76">
        <f>IF(ISERROR(VLOOKUP($CB16,【4月】月集計表!$CB:$CD,3,FALSE))=TRUE,0,VLOOKUP($CB16,【4月】月集計表!$CB:$CD,3,FALSE))</f>
        <v>0</v>
      </c>
    </row>
    <row r="17" spans="1:84" ht="16.5" customHeight="1">
      <c r="A17" s="561"/>
      <c r="B17" s="125"/>
      <c r="C17" s="20">
        <v>7</v>
      </c>
      <c r="D17" s="24"/>
      <c r="E17" s="128"/>
      <c r="F17" s="21"/>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69"/>
      <c r="AK17" s="69"/>
      <c r="AL17" s="23">
        <f t="shared" si="2"/>
        <v>0</v>
      </c>
      <c r="AM17" s="23">
        <f t="shared" si="3"/>
        <v>0</v>
      </c>
      <c r="AN17" s="23">
        <f t="shared" si="4"/>
        <v>0</v>
      </c>
      <c r="AO17" s="23">
        <f t="shared" si="5"/>
        <v>0</v>
      </c>
      <c r="AR17" s="510"/>
      <c r="AS17" s="409" t="str">
        <f ca="1">IF(AS15="","",IFERROR(INDEX(INDIRECT("$B$" &amp; AS15+11 &amp;  ":$F$31"),MATCH("TR",INDIRECT("$B$" &amp; AS15+11 &amp; ":$B$31"),0),2),""))</f>
        <v/>
      </c>
      <c r="AT17" s="410"/>
      <c r="AU17" s="412" t="str">
        <f ca="1">IF(AS15="","",IFERROR(INDEX(INDIRECT("$B$" &amp; AS15+11 &amp;  ":$F$31"),MATCH("TR",INDIRECT("$B$" &amp; AS15+11 &amp; ":$B$31"),0),5),""))</f>
        <v/>
      </c>
      <c r="AV17" s="414"/>
      <c r="AW17" s="416">
        <f>IF(90000&lt;=AV17,90000,AV17)</f>
        <v>0</v>
      </c>
      <c r="AX17" s="404"/>
      <c r="AY17" s="403"/>
      <c r="AZ17" s="483"/>
      <c r="BA17" s="416">
        <f>IF(20000&lt;=AZ17,20000,AZ17)</f>
        <v>0</v>
      </c>
      <c r="BB17" s="483"/>
      <c r="BC17" s="620"/>
      <c r="BD17" s="403"/>
      <c r="BE17" s="405"/>
      <c r="BF17" s="405"/>
      <c r="BG17" s="480"/>
      <c r="CB17" s="77" t="str">
        <f t="shared" si="6"/>
        <v/>
      </c>
      <c r="CC17" s="78">
        <f t="shared" si="7"/>
        <v>0</v>
      </c>
      <c r="CD17" s="78">
        <f t="shared" si="8"/>
        <v>0</v>
      </c>
      <c r="CE17" s="76">
        <f>IF(ISERROR(VLOOKUP($CB17,【4月】月集計表!$CB:$CD,2,FALSE))=TRUE,0,VLOOKUP($CB17,【4月】月集計表!$CB:$CD,2,FALSE))</f>
        <v>0</v>
      </c>
      <c r="CF17" s="76">
        <f>IF(ISERROR(VLOOKUP($CB17,【4月】月集計表!$CB:$CD,3,FALSE))=TRUE,0,VLOOKUP($CB17,【4月】月集計表!$CB:$CD,3,FALSE))</f>
        <v>0</v>
      </c>
    </row>
    <row r="18" spans="1:84" ht="16.5" customHeight="1" thickBot="1">
      <c r="A18" s="561"/>
      <c r="B18" s="125"/>
      <c r="C18" s="20">
        <v>8</v>
      </c>
      <c r="D18" s="24"/>
      <c r="E18" s="128"/>
      <c r="F18" s="21"/>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69"/>
      <c r="AK18" s="69"/>
      <c r="AL18" s="23">
        <f t="shared" si="2"/>
        <v>0</v>
      </c>
      <c r="AM18" s="23">
        <f t="shared" si="3"/>
        <v>0</v>
      </c>
      <c r="AN18" s="23">
        <f t="shared" si="4"/>
        <v>0</v>
      </c>
      <c r="AO18" s="23">
        <f t="shared" si="5"/>
        <v>0</v>
      </c>
      <c r="AR18" s="511"/>
      <c r="AS18" s="512"/>
      <c r="AT18" s="449"/>
      <c r="AU18" s="513"/>
      <c r="AV18" s="415"/>
      <c r="AW18" s="482"/>
      <c r="AX18" s="453"/>
      <c r="AY18" s="428"/>
      <c r="AZ18" s="484"/>
      <c r="BA18" s="485"/>
      <c r="BB18" s="484"/>
      <c r="BC18" s="626"/>
      <c r="BD18" s="428"/>
      <c r="BE18" s="435"/>
      <c r="BF18" s="435"/>
      <c r="BG18" s="481"/>
      <c r="CB18" s="77" t="str">
        <f t="shared" si="6"/>
        <v/>
      </c>
      <c r="CC18" s="78">
        <f t="shared" si="7"/>
        <v>0</v>
      </c>
      <c r="CD18" s="78">
        <f t="shared" si="8"/>
        <v>0</v>
      </c>
      <c r="CE18" s="76">
        <f>IF(ISERROR(VLOOKUP($CB18,【4月】月集計表!$CB:$CD,2,FALSE))=TRUE,0,VLOOKUP($CB18,【4月】月集計表!$CB:$CD,2,FALSE))</f>
        <v>0</v>
      </c>
      <c r="CF18" s="76">
        <f>IF(ISERROR(VLOOKUP($CB18,【4月】月集計表!$CB:$CD,3,FALSE))=TRUE,0,VLOOKUP($CB18,【4月】月集計表!$CB:$CD,3,FALSE))</f>
        <v>0</v>
      </c>
    </row>
    <row r="19" spans="1:84" ht="16.5" customHeight="1" thickTop="1">
      <c r="A19" s="561"/>
      <c r="B19" s="125"/>
      <c r="C19" s="20">
        <v>9</v>
      </c>
      <c r="D19" s="24"/>
      <c r="E19" s="128"/>
      <c r="F19" s="21"/>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69"/>
      <c r="AK19" s="69"/>
      <c r="AL19" s="23">
        <f t="shared" si="2"/>
        <v>0</v>
      </c>
      <c r="AM19" s="23">
        <f t="shared" si="3"/>
        <v>0</v>
      </c>
      <c r="AN19" s="23">
        <f t="shared" si="4"/>
        <v>0</v>
      </c>
      <c r="AO19" s="23">
        <f t="shared" si="5"/>
        <v>0</v>
      </c>
      <c r="AR19" s="557" t="s">
        <v>133</v>
      </c>
      <c r="AS19" s="477" t="str">
        <f>IFERROR(INDEX($B$11:$F$31,MATCH("FW1",$B$11:$B$31,0),2),"")</f>
        <v/>
      </c>
      <c r="AT19" s="423"/>
      <c r="AU19" s="479" t="str">
        <f>IFERROR(INDEX($B$11:$F$31,MATCH("FW1",$B$11:$B$31,0),5),"")</f>
        <v/>
      </c>
      <c r="AV19" s="474"/>
      <c r="AW19" s="472">
        <f>IF($BN$12*90000&lt;=AV19,$BN$12*90000,AV19)</f>
        <v>0</v>
      </c>
      <c r="AX19" s="473"/>
      <c r="AY19" s="442">
        <f>IF(10000&lt;=AX19,10000,AX19)</f>
        <v>0</v>
      </c>
      <c r="AZ19" s="441"/>
      <c r="BA19" s="442">
        <f>IF(20000&lt;=AZ19,20000,AZ19)</f>
        <v>0</v>
      </c>
      <c r="BB19" s="474"/>
      <c r="BC19" s="475"/>
      <c r="BD19" s="471"/>
      <c r="BE19" s="443"/>
      <c r="BF19" s="443"/>
      <c r="BG19" s="455"/>
      <c r="CB19" s="77" t="str">
        <f t="shared" si="6"/>
        <v/>
      </c>
      <c r="CC19" s="78">
        <f t="shared" si="7"/>
        <v>0</v>
      </c>
      <c r="CD19" s="78">
        <f t="shared" si="8"/>
        <v>0</v>
      </c>
      <c r="CE19" s="76">
        <f>IF(ISERROR(VLOOKUP($CB19,【4月】月集計表!$CB:$CD,2,FALSE))=TRUE,0,VLOOKUP($CB19,【4月】月集計表!$CB:$CD,2,FALSE))</f>
        <v>0</v>
      </c>
      <c r="CF19" s="76">
        <f>IF(ISERROR(VLOOKUP($CB19,【4月】月集計表!$CB:$CD,3,FALSE))=TRUE,0,VLOOKUP($CB19,【4月】月集計表!$CB:$CD,3,FALSE))</f>
        <v>0</v>
      </c>
    </row>
    <row r="20" spans="1:84" ht="16.5" customHeight="1">
      <c r="A20" s="561"/>
      <c r="B20" s="125"/>
      <c r="C20" s="20">
        <v>10</v>
      </c>
      <c r="D20" s="24"/>
      <c r="E20" s="128"/>
      <c r="F20" s="21"/>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69"/>
      <c r="AK20" s="69"/>
      <c r="AL20" s="23">
        <f t="shared" si="2"/>
        <v>0</v>
      </c>
      <c r="AM20" s="23">
        <f t="shared" si="3"/>
        <v>0</v>
      </c>
      <c r="AN20" s="23">
        <f t="shared" si="4"/>
        <v>0</v>
      </c>
      <c r="AO20" s="23">
        <f t="shared" si="5"/>
        <v>0</v>
      </c>
      <c r="AR20" s="558"/>
      <c r="AS20" s="478"/>
      <c r="AT20" s="424"/>
      <c r="AU20" s="454"/>
      <c r="AV20" s="476"/>
      <c r="AW20" s="464"/>
      <c r="AX20" s="465"/>
      <c r="AY20" s="403"/>
      <c r="AZ20" s="404"/>
      <c r="BA20" s="403"/>
      <c r="BB20" s="462"/>
      <c r="BC20" s="466"/>
      <c r="BD20" s="460"/>
      <c r="BE20" s="405"/>
      <c r="BF20" s="405"/>
      <c r="BG20" s="436"/>
      <c r="CB20" s="77" t="str">
        <f t="shared" si="6"/>
        <v/>
      </c>
      <c r="CC20" s="78">
        <f t="shared" si="7"/>
        <v>0</v>
      </c>
      <c r="CD20" s="78">
        <f t="shared" si="8"/>
        <v>0</v>
      </c>
      <c r="CE20" s="76">
        <f>IF(ISERROR(VLOOKUP($CB20,【4月】月集計表!$CB:$CD,2,FALSE))=TRUE,0,VLOOKUP($CB20,【4月】月集計表!$CB:$CD,2,FALSE))</f>
        <v>0</v>
      </c>
      <c r="CF20" s="76">
        <f>IF(ISERROR(VLOOKUP($CB20,【4月】月集計表!$CB:$CD,3,FALSE))=TRUE,0,VLOOKUP($CB20,【4月】月集計表!$CB:$CD,3,FALSE))</f>
        <v>0</v>
      </c>
    </row>
    <row r="21" spans="1:84" ht="16.5" customHeight="1">
      <c r="A21" s="561"/>
      <c r="B21" s="125"/>
      <c r="C21" s="20">
        <v>11</v>
      </c>
      <c r="D21" s="24"/>
      <c r="E21" s="128"/>
      <c r="F21" s="21"/>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69"/>
      <c r="AK21" s="69"/>
      <c r="AL21" s="23">
        <f t="shared" si="2"/>
        <v>0</v>
      </c>
      <c r="AM21" s="23">
        <f t="shared" si="3"/>
        <v>0</v>
      </c>
      <c r="AN21" s="23">
        <f t="shared" si="4"/>
        <v>0</v>
      </c>
      <c r="AO21" s="23">
        <f t="shared" si="5"/>
        <v>0</v>
      </c>
      <c r="AR21" s="558"/>
      <c r="AS21" s="447" t="str">
        <f ca="1">IF(AS19="","",IFERROR(INDEX(INDIRECT("$B$" &amp; AS19+11 &amp;  ":$F$31"),MATCH("FW1",INDIRECT("$B$" &amp; AS19+11 &amp; ":$B$31"),0),2),""))</f>
        <v/>
      </c>
      <c r="AT21" s="410"/>
      <c r="AU21" s="456" t="str">
        <f ca="1">IF(AS19="","",IFERROR(INDEX(INDIRECT("$B$" &amp; AS19+11 &amp;  ":$F$31"),MATCH("FW1",INDIRECT("$B$" &amp; AS19+11 &amp; ":$B$31"),0),5),""))</f>
        <v/>
      </c>
      <c r="AV21" s="462"/>
      <c r="AW21" s="464">
        <f t="shared" ref="AW21" si="9">IF($BN$12*90000&lt;=AV21,$BN$12*90000,AV21)</f>
        <v>0</v>
      </c>
      <c r="AX21" s="465"/>
      <c r="AY21" s="403">
        <f>IF(10000&lt;=AX21,10000,AX21)</f>
        <v>0</v>
      </c>
      <c r="AZ21" s="404"/>
      <c r="BA21" s="403">
        <f>IF(20000&lt;=AZ21,20000,AZ21)</f>
        <v>0</v>
      </c>
      <c r="BB21" s="462"/>
      <c r="BC21" s="466"/>
      <c r="BD21" s="460"/>
      <c r="BE21" s="405"/>
      <c r="BF21" s="405"/>
      <c r="BG21" s="436"/>
      <c r="CB21" s="77" t="str">
        <f t="shared" si="6"/>
        <v/>
      </c>
      <c r="CC21" s="78">
        <f t="shared" si="7"/>
        <v>0</v>
      </c>
      <c r="CD21" s="78">
        <f t="shared" si="8"/>
        <v>0</v>
      </c>
      <c r="CE21" s="76">
        <f>IF(ISERROR(VLOOKUP($CB21,【4月】月集計表!$CB:$CD,2,FALSE))=TRUE,0,VLOOKUP($CB21,【4月】月集計表!$CB:$CD,2,FALSE))</f>
        <v>0</v>
      </c>
      <c r="CF21" s="76">
        <f>IF(ISERROR(VLOOKUP($CB21,【4月】月集計表!$CB:$CD,3,FALSE))=TRUE,0,VLOOKUP($CB21,【4月】月集計表!$CB:$CD,3,FALSE))</f>
        <v>0</v>
      </c>
    </row>
    <row r="22" spans="1:84" ht="16.5" customHeight="1">
      <c r="A22" s="561"/>
      <c r="B22" s="125"/>
      <c r="C22" s="20">
        <v>12</v>
      </c>
      <c r="D22" s="24"/>
      <c r="E22" s="128"/>
      <c r="F22" s="25"/>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69"/>
      <c r="AK22" s="69"/>
      <c r="AL22" s="23">
        <f t="shared" si="2"/>
        <v>0</v>
      </c>
      <c r="AM22" s="23">
        <f t="shared" si="3"/>
        <v>0</v>
      </c>
      <c r="AN22" s="23">
        <f t="shared" si="4"/>
        <v>0</v>
      </c>
      <c r="AO22" s="23">
        <f t="shared" si="5"/>
        <v>0</v>
      </c>
      <c r="AR22" s="558"/>
      <c r="AS22" s="447"/>
      <c r="AT22" s="411"/>
      <c r="AU22" s="457"/>
      <c r="AV22" s="476"/>
      <c r="AW22" s="464"/>
      <c r="AX22" s="465"/>
      <c r="AY22" s="403"/>
      <c r="AZ22" s="404"/>
      <c r="BA22" s="403"/>
      <c r="BB22" s="462"/>
      <c r="BC22" s="466"/>
      <c r="BD22" s="460"/>
      <c r="BE22" s="405"/>
      <c r="BF22" s="405"/>
      <c r="BG22" s="436"/>
      <c r="CB22" s="77" t="str">
        <f t="shared" si="6"/>
        <v/>
      </c>
      <c r="CC22" s="78">
        <f t="shared" si="7"/>
        <v>0</v>
      </c>
      <c r="CD22" s="78">
        <f t="shared" si="8"/>
        <v>0</v>
      </c>
      <c r="CE22" s="76">
        <f>IF(ISERROR(VLOOKUP($CB22,【4月】月集計表!$CB:$CD,2,FALSE))=TRUE,0,VLOOKUP($CB22,【4月】月集計表!$CB:$CD,2,FALSE))</f>
        <v>0</v>
      </c>
      <c r="CF22" s="76">
        <f>IF(ISERROR(VLOOKUP($CB22,【4月】月集計表!$CB:$CD,3,FALSE))=TRUE,0,VLOOKUP($CB22,【4月】月集計表!$CB:$CD,3,FALSE))</f>
        <v>0</v>
      </c>
    </row>
    <row r="23" spans="1:84" ht="16.5" customHeight="1">
      <c r="A23" s="561"/>
      <c r="B23" s="125"/>
      <c r="C23" s="20">
        <v>13</v>
      </c>
      <c r="D23" s="24"/>
      <c r="E23" s="128"/>
      <c r="F23" s="25"/>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69"/>
      <c r="AK23" s="69"/>
      <c r="AL23" s="23">
        <f t="shared" si="2"/>
        <v>0</v>
      </c>
      <c r="AM23" s="23">
        <f t="shared" si="3"/>
        <v>0</v>
      </c>
      <c r="AN23" s="23">
        <f t="shared" si="4"/>
        <v>0</v>
      </c>
      <c r="AO23" s="23">
        <f t="shared" si="5"/>
        <v>0</v>
      </c>
      <c r="AR23" s="558"/>
      <c r="AS23" s="447" t="str">
        <f ca="1">IF(AS21="","",IFERROR(INDEX(INDIRECT("$B$" &amp; AS21+11 &amp;  ":$F$31"),MATCH("FW1",INDIRECT("$B$" &amp; AS21+11 &amp; ":$B$31"),0),2),""))</f>
        <v/>
      </c>
      <c r="AT23" s="410"/>
      <c r="AU23" s="450" t="str">
        <f ca="1">IF(AS21="","",IFERROR(INDEX(INDIRECT("$B$" &amp; AS21+11 &amp;  ":$F$31"),MATCH("FW1",INDIRECT("$B$" &amp; AS21+11 &amp; ":$B$31"),0),5),""))</f>
        <v/>
      </c>
      <c r="AV23" s="462"/>
      <c r="AW23" s="464">
        <f t="shared" ref="AW23" si="10">IF($BN$12*90000&lt;=AV23,$BN$12*90000,AV23)</f>
        <v>0</v>
      </c>
      <c r="AX23" s="465"/>
      <c r="AY23" s="403">
        <f>IF(10000&lt;=AX23,10000,AX23)</f>
        <v>0</v>
      </c>
      <c r="AZ23" s="404"/>
      <c r="BA23" s="403">
        <f>IF(20000&lt;=AZ23,20000,AZ23)</f>
        <v>0</v>
      </c>
      <c r="BB23" s="462"/>
      <c r="BC23" s="466"/>
      <c r="BD23" s="460"/>
      <c r="BE23" s="405"/>
      <c r="BF23" s="405"/>
      <c r="BG23" s="436"/>
      <c r="CB23" s="77" t="str">
        <f t="shared" si="6"/>
        <v/>
      </c>
      <c r="CC23" s="78">
        <f t="shared" si="7"/>
        <v>0</v>
      </c>
      <c r="CD23" s="78">
        <f t="shared" si="8"/>
        <v>0</v>
      </c>
      <c r="CE23" s="76">
        <f>IF(ISERROR(VLOOKUP($CB23,【4月】月集計表!$CB:$CD,2,FALSE))=TRUE,0,VLOOKUP($CB23,【4月】月集計表!$CB:$CD,2,FALSE))</f>
        <v>0</v>
      </c>
      <c r="CF23" s="76">
        <f>IF(ISERROR(VLOOKUP($CB23,【4月】月集計表!$CB:$CD,3,FALSE))=TRUE,0,VLOOKUP($CB23,【4月】月集計表!$CB:$CD,3,FALSE))</f>
        <v>0</v>
      </c>
    </row>
    <row r="24" spans="1:84" ht="16.5" customHeight="1">
      <c r="A24" s="561"/>
      <c r="B24" s="125"/>
      <c r="C24" s="20">
        <v>14</v>
      </c>
      <c r="D24" s="24"/>
      <c r="E24" s="128"/>
      <c r="F24" s="25"/>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69"/>
      <c r="AK24" s="69"/>
      <c r="AL24" s="23">
        <f t="shared" si="2"/>
        <v>0</v>
      </c>
      <c r="AM24" s="23">
        <f t="shared" si="3"/>
        <v>0</v>
      </c>
      <c r="AN24" s="23">
        <f t="shared" si="4"/>
        <v>0</v>
      </c>
      <c r="AO24" s="23">
        <f t="shared" si="5"/>
        <v>0</v>
      </c>
      <c r="AR24" s="558"/>
      <c r="AS24" s="447"/>
      <c r="AT24" s="411"/>
      <c r="AU24" s="454"/>
      <c r="AV24" s="476"/>
      <c r="AW24" s="464"/>
      <c r="AX24" s="465"/>
      <c r="AY24" s="403"/>
      <c r="AZ24" s="404"/>
      <c r="BA24" s="403"/>
      <c r="BB24" s="462"/>
      <c r="BC24" s="466"/>
      <c r="BD24" s="460"/>
      <c r="BE24" s="405"/>
      <c r="BF24" s="405"/>
      <c r="BG24" s="436"/>
      <c r="CB24" s="77" t="str">
        <f t="shared" si="6"/>
        <v/>
      </c>
      <c r="CC24" s="78">
        <f t="shared" si="7"/>
        <v>0</v>
      </c>
      <c r="CD24" s="78">
        <f t="shared" si="8"/>
        <v>0</v>
      </c>
      <c r="CE24" s="76">
        <f>IF(ISERROR(VLOOKUP($CB24,【4月】月集計表!$CB:$CD,2,FALSE))=TRUE,0,VLOOKUP($CB24,【4月】月集計表!$CB:$CD,2,FALSE))</f>
        <v>0</v>
      </c>
      <c r="CF24" s="76">
        <f>IF(ISERROR(VLOOKUP($CB24,【4月】月集計表!$CB:$CD,3,FALSE))=TRUE,0,VLOOKUP($CB24,【4月】月集計表!$CB:$CD,3,FALSE))</f>
        <v>0</v>
      </c>
    </row>
    <row r="25" spans="1:84" ht="16.5" customHeight="1">
      <c r="A25" s="561"/>
      <c r="B25" s="125"/>
      <c r="C25" s="20">
        <v>15</v>
      </c>
      <c r="D25" s="24"/>
      <c r="E25" s="128"/>
      <c r="F25" s="25"/>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69"/>
      <c r="AK25" s="69"/>
      <c r="AL25" s="23">
        <f t="shared" si="2"/>
        <v>0</v>
      </c>
      <c r="AM25" s="23">
        <f t="shared" si="3"/>
        <v>0</v>
      </c>
      <c r="AN25" s="23">
        <f t="shared" si="4"/>
        <v>0</v>
      </c>
      <c r="AO25" s="23">
        <f t="shared" si="5"/>
        <v>0</v>
      </c>
      <c r="AR25" s="558"/>
      <c r="AS25" s="447" t="str">
        <f ca="1">IF(AS23="","",IFERROR(INDEX(INDIRECT("$B$" &amp; AS23+11 &amp;  ":$F$31"),MATCH("FW1",INDIRECT("$B$" &amp; AS23+11 &amp; ":$B$31"),0),2),""))</f>
        <v/>
      </c>
      <c r="AT25" s="410"/>
      <c r="AU25" s="450" t="str">
        <f ca="1">IF(AS23="","",IFERROR(INDEX(INDIRECT("$B$" &amp; AS23+11 &amp;  ":$F$31"),MATCH("FW1",INDIRECT("$B$" &amp; AS23+11 &amp; ":$B$31"),0),5),""))</f>
        <v/>
      </c>
      <c r="AV25" s="462"/>
      <c r="AW25" s="464">
        <f t="shared" ref="AW25" si="11">IF($BN$12*90000&lt;=AV25,$BN$12*90000,AV25)</f>
        <v>0</v>
      </c>
      <c r="AX25" s="465"/>
      <c r="AY25" s="403">
        <f>IF(10000&lt;=AX25,10000,AX25)</f>
        <v>0</v>
      </c>
      <c r="AZ25" s="404"/>
      <c r="BA25" s="403">
        <f>IF(20000&lt;=AZ25,20000,AZ25)</f>
        <v>0</v>
      </c>
      <c r="BB25" s="462"/>
      <c r="BC25" s="466"/>
      <c r="BD25" s="460"/>
      <c r="BE25" s="405"/>
      <c r="BF25" s="405"/>
      <c r="BG25" s="436"/>
      <c r="CB25" s="77" t="str">
        <f t="shared" si="6"/>
        <v/>
      </c>
      <c r="CC25" s="78">
        <f t="shared" si="7"/>
        <v>0</v>
      </c>
      <c r="CD25" s="78">
        <f t="shared" si="8"/>
        <v>0</v>
      </c>
      <c r="CE25" s="76">
        <f>IF(ISERROR(VLOOKUP($CB25,【4月】月集計表!$CB:$CD,2,FALSE))=TRUE,0,VLOOKUP($CB25,【4月】月集計表!$CB:$CD,2,FALSE))</f>
        <v>0</v>
      </c>
      <c r="CF25" s="76">
        <f>IF(ISERROR(VLOOKUP($CB25,【4月】月集計表!$CB:$CD,3,FALSE))=TRUE,0,VLOOKUP($CB25,【4月】月集計表!$CB:$CD,3,FALSE))</f>
        <v>0</v>
      </c>
    </row>
    <row r="26" spans="1:84" ht="16.5" customHeight="1">
      <c r="A26" s="561"/>
      <c r="B26" s="125"/>
      <c r="C26" s="20">
        <v>16</v>
      </c>
      <c r="D26" s="24"/>
      <c r="E26" s="128"/>
      <c r="F26" s="25"/>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69"/>
      <c r="AK26" s="69"/>
      <c r="AL26" s="23">
        <f t="shared" si="2"/>
        <v>0</v>
      </c>
      <c r="AM26" s="23">
        <f t="shared" si="3"/>
        <v>0</v>
      </c>
      <c r="AN26" s="23">
        <f t="shared" si="4"/>
        <v>0</v>
      </c>
      <c r="AO26" s="23">
        <f t="shared" si="5"/>
        <v>0</v>
      </c>
      <c r="AR26" s="558"/>
      <c r="AS26" s="447"/>
      <c r="AT26" s="411"/>
      <c r="AU26" s="454"/>
      <c r="AV26" s="476"/>
      <c r="AW26" s="464"/>
      <c r="AX26" s="465"/>
      <c r="AY26" s="403"/>
      <c r="AZ26" s="404"/>
      <c r="BA26" s="403"/>
      <c r="BB26" s="462"/>
      <c r="BC26" s="466"/>
      <c r="BD26" s="460"/>
      <c r="BE26" s="405"/>
      <c r="BF26" s="405"/>
      <c r="BG26" s="436"/>
      <c r="CB26" s="77" t="str">
        <f t="shared" si="6"/>
        <v/>
      </c>
      <c r="CC26" s="78">
        <f t="shared" si="7"/>
        <v>0</v>
      </c>
      <c r="CD26" s="78">
        <f t="shared" si="8"/>
        <v>0</v>
      </c>
      <c r="CE26" s="76">
        <f>IF(ISERROR(VLOOKUP($CB26,【4月】月集計表!$CB:$CD,2,FALSE))=TRUE,0,VLOOKUP($CB26,【4月】月集計表!$CB:$CD,2,FALSE))</f>
        <v>0</v>
      </c>
      <c r="CF26" s="76">
        <f>IF(ISERROR(VLOOKUP($CB26,【4月】月集計表!$CB:$CD,3,FALSE))=TRUE,0,VLOOKUP($CB26,【4月】月集計表!$CB:$CD,3,FALSE))</f>
        <v>0</v>
      </c>
    </row>
    <row r="27" spans="1:84" ht="16.5" customHeight="1">
      <c r="A27" s="561"/>
      <c r="B27" s="125"/>
      <c r="C27" s="20">
        <v>17</v>
      </c>
      <c r="D27" s="24"/>
      <c r="E27" s="128"/>
      <c r="F27" s="25"/>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69"/>
      <c r="AK27" s="69"/>
      <c r="AL27" s="23">
        <f t="shared" si="2"/>
        <v>0</v>
      </c>
      <c r="AM27" s="23">
        <f t="shared" si="3"/>
        <v>0</v>
      </c>
      <c r="AN27" s="23">
        <f t="shared" si="4"/>
        <v>0</v>
      </c>
      <c r="AO27" s="23">
        <f t="shared" si="5"/>
        <v>0</v>
      </c>
      <c r="AR27" s="558"/>
      <c r="AS27" s="447" t="str">
        <f ca="1">IF(AS25="","",IFERROR(INDEX(INDIRECT("$B$" &amp; AS25+11 &amp;  ":$F$31"),MATCH("FW1",INDIRECT("$B$" &amp; AS25+11 &amp; ":$B$31"),0),2),""))</f>
        <v/>
      </c>
      <c r="AT27" s="410"/>
      <c r="AU27" s="450" t="str">
        <f ca="1">IF(AS25="","",IFERROR(INDEX(INDIRECT("$B$" &amp; AS25+11 &amp;  ":$F$31"),MATCH("FW1",INDIRECT("$B$" &amp; AS25+11 &amp; ":$B$31"),0),5),""))</f>
        <v/>
      </c>
      <c r="AV27" s="462"/>
      <c r="AW27" s="464">
        <f t="shared" ref="AW27" si="12">IF($BN$12*90000&lt;=AV27,$BN$12*90000,AV27)</f>
        <v>0</v>
      </c>
      <c r="AX27" s="465"/>
      <c r="AY27" s="403">
        <f>IF(10000&lt;=AX27,10000,AX27)</f>
        <v>0</v>
      </c>
      <c r="AZ27" s="404"/>
      <c r="BA27" s="403">
        <f>IF(20000&lt;=AZ27,20000,AZ27)</f>
        <v>0</v>
      </c>
      <c r="BB27" s="462"/>
      <c r="BC27" s="466"/>
      <c r="BD27" s="460"/>
      <c r="BE27" s="405"/>
      <c r="BF27" s="405"/>
      <c r="BG27" s="436"/>
      <c r="CB27" s="77" t="str">
        <f t="shared" si="6"/>
        <v/>
      </c>
      <c r="CC27" s="78">
        <f t="shared" si="7"/>
        <v>0</v>
      </c>
      <c r="CD27" s="78">
        <f t="shared" si="8"/>
        <v>0</v>
      </c>
      <c r="CE27" s="76">
        <f>IF(ISERROR(VLOOKUP($CB27,【4月】月集計表!$CB:$CD,2,FALSE))=TRUE,0,VLOOKUP($CB27,【4月】月集計表!$CB:$CD,2,FALSE))</f>
        <v>0</v>
      </c>
      <c r="CF27" s="76">
        <f>IF(ISERROR(VLOOKUP($CB27,【4月】月集計表!$CB:$CD,3,FALSE))=TRUE,0,VLOOKUP($CB27,【4月】月集計表!$CB:$CD,3,FALSE))</f>
        <v>0</v>
      </c>
    </row>
    <row r="28" spans="1:84" ht="16.5" customHeight="1" thickBot="1">
      <c r="A28" s="561"/>
      <c r="B28" s="125"/>
      <c r="C28" s="20">
        <v>18</v>
      </c>
      <c r="D28" s="24"/>
      <c r="E28" s="128"/>
      <c r="F28" s="25"/>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69"/>
      <c r="AK28" s="69"/>
      <c r="AL28" s="23">
        <f t="shared" si="2"/>
        <v>0</v>
      </c>
      <c r="AM28" s="23">
        <f t="shared" si="3"/>
        <v>0</v>
      </c>
      <c r="AN28" s="23">
        <f t="shared" si="4"/>
        <v>0</v>
      </c>
      <c r="AO28" s="23">
        <f t="shared" si="5"/>
        <v>0</v>
      </c>
      <c r="AR28" s="559"/>
      <c r="AS28" s="448"/>
      <c r="AT28" s="449"/>
      <c r="AU28" s="451"/>
      <c r="AV28" s="463"/>
      <c r="AW28" s="467"/>
      <c r="AX28" s="468"/>
      <c r="AY28" s="428"/>
      <c r="AZ28" s="453"/>
      <c r="BA28" s="428"/>
      <c r="BB28" s="469"/>
      <c r="BC28" s="470"/>
      <c r="BD28" s="461"/>
      <c r="BE28" s="435"/>
      <c r="BF28" s="435"/>
      <c r="BG28" s="437"/>
      <c r="CB28" s="77" t="str">
        <f t="shared" si="6"/>
        <v/>
      </c>
      <c r="CC28" s="78">
        <f t="shared" si="7"/>
        <v>0</v>
      </c>
      <c r="CD28" s="78">
        <f t="shared" si="8"/>
        <v>0</v>
      </c>
      <c r="CE28" s="76">
        <f>IF(ISERROR(VLOOKUP($CB28,【4月】月集計表!$CB:$CD,2,FALSE))=TRUE,0,VLOOKUP($CB28,【4月】月集計表!$CB:$CD,2,FALSE))</f>
        <v>0</v>
      </c>
      <c r="CF28" s="76">
        <f>IF(ISERROR(VLOOKUP($CB28,【4月】月集計表!$CB:$CD,3,FALSE))=TRUE,0,VLOOKUP($CB28,【4月】月集計表!$CB:$CD,3,FALSE))</f>
        <v>0</v>
      </c>
    </row>
    <row r="29" spans="1:84" ht="16.5" customHeight="1">
      <c r="A29" s="561"/>
      <c r="B29" s="125"/>
      <c r="C29" s="20">
        <v>19</v>
      </c>
      <c r="D29" s="24"/>
      <c r="E29" s="128"/>
      <c r="F29" s="25"/>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69"/>
      <c r="AK29" s="69"/>
      <c r="AL29" s="23">
        <f t="shared" si="2"/>
        <v>0</v>
      </c>
      <c r="AM29" s="23">
        <f t="shared" si="3"/>
        <v>0</v>
      </c>
      <c r="AN29" s="23">
        <f t="shared" si="4"/>
        <v>0</v>
      </c>
      <c r="AO29" s="23">
        <f t="shared" si="5"/>
        <v>0</v>
      </c>
      <c r="AR29" s="557" t="s">
        <v>134</v>
      </c>
      <c r="AS29" s="477" t="str">
        <f>IFERROR(INDEX($B$11:$F$31,MATCH("FW2",$B$11:$B$31,0),2),"")</f>
        <v/>
      </c>
      <c r="AT29" s="423"/>
      <c r="AU29" s="479" t="str">
        <f>IFERROR(INDEX($B$11:$F$31,MATCH("FW2",$B$11:$B$31,0),5),"")</f>
        <v/>
      </c>
      <c r="AV29" s="441"/>
      <c r="AW29" s="459">
        <f>IF(90000&lt;=AV29,90000,AV29)</f>
        <v>0</v>
      </c>
      <c r="AX29" s="441"/>
      <c r="AY29" s="442">
        <f>IF(10000&lt;=AX29,10000,AX29)</f>
        <v>0</v>
      </c>
      <c r="AZ29" s="441"/>
      <c r="BA29" s="442"/>
      <c r="BB29" s="441"/>
      <c r="BC29" s="622"/>
      <c r="BD29" s="442"/>
      <c r="BE29" s="443"/>
      <c r="BF29" s="443"/>
      <c r="BG29" s="455"/>
      <c r="CB29" s="77" t="str">
        <f t="shared" si="6"/>
        <v/>
      </c>
      <c r="CC29" s="78">
        <f t="shared" si="7"/>
        <v>0</v>
      </c>
      <c r="CD29" s="78">
        <f t="shared" si="8"/>
        <v>0</v>
      </c>
      <c r="CE29" s="76">
        <f>IF(ISERROR(VLOOKUP($CB29,【4月】月集計表!$CB:$CD,2,FALSE))=TRUE,0,VLOOKUP($CB29,【4月】月集計表!$CB:$CD,2,FALSE))</f>
        <v>0</v>
      </c>
      <c r="CF29" s="76">
        <f>IF(ISERROR(VLOOKUP($CB29,【4月】月集計表!$CB:$CD,3,FALSE))=TRUE,0,VLOOKUP($CB29,【4月】月集計表!$CB:$CD,3,FALSE))</f>
        <v>0</v>
      </c>
    </row>
    <row r="30" spans="1:84" ht="16.5" customHeight="1" thickBot="1">
      <c r="A30" s="561"/>
      <c r="B30" s="126"/>
      <c r="C30" s="20">
        <v>20</v>
      </c>
      <c r="D30" s="62"/>
      <c r="E30" s="129"/>
      <c r="F30" s="26"/>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70"/>
      <c r="AK30" s="70"/>
      <c r="AL30" s="28">
        <f>COUNTA(G30:AK30)-COUNTIF(G30:AK30,"集")-COUNTIF(G30:AK30,"休")-COUNTIF(G30:AK30,"外")</f>
        <v>0</v>
      </c>
      <c r="AM30" s="28">
        <f t="shared" si="3"/>
        <v>0</v>
      </c>
      <c r="AN30" s="28">
        <f t="shared" si="4"/>
        <v>0</v>
      </c>
      <c r="AO30" s="28">
        <f t="shared" si="5"/>
        <v>0</v>
      </c>
      <c r="AR30" s="558"/>
      <c r="AS30" s="478"/>
      <c r="AT30" s="424"/>
      <c r="AU30" s="454"/>
      <c r="AV30" s="446"/>
      <c r="AW30" s="403"/>
      <c r="AX30" s="404"/>
      <c r="AY30" s="403"/>
      <c r="AZ30" s="404"/>
      <c r="BA30" s="403"/>
      <c r="BB30" s="404"/>
      <c r="BC30" s="615"/>
      <c r="BD30" s="403"/>
      <c r="BE30" s="405"/>
      <c r="BF30" s="405"/>
      <c r="BG30" s="436"/>
      <c r="CB30" s="77" t="str">
        <f t="shared" si="6"/>
        <v/>
      </c>
      <c r="CC30" s="78">
        <f t="shared" si="7"/>
        <v>0</v>
      </c>
      <c r="CD30" s="78">
        <f t="shared" si="8"/>
        <v>0</v>
      </c>
      <c r="CE30" s="76">
        <f>IF(ISERROR(VLOOKUP($CB30,【4月】月集計表!$CB:$CD,2,FALSE))=TRUE,0,VLOOKUP($CB30,【4月】月集計表!$CB:$CD,2,FALSE))</f>
        <v>0</v>
      </c>
      <c r="CF30" s="76">
        <f>IF(ISERROR(VLOOKUP($CB30,【4月】月集計表!$CB:$CD,3,FALSE))=TRUE,0,VLOOKUP($CB30,【4月】月集計表!$CB:$CD,3,FALSE))</f>
        <v>0</v>
      </c>
    </row>
    <row r="31" spans="1:84" ht="16.5" customHeight="1" thickBot="1">
      <c r="A31" s="562"/>
      <c r="B31" s="591" t="s">
        <v>32</v>
      </c>
      <c r="C31" s="592"/>
      <c r="D31" s="592"/>
      <c r="E31" s="592"/>
      <c r="F31" s="593"/>
      <c r="G31" s="29">
        <f>COUNTA(G11:G30)-COUNTIF(G11:G30,"外")-COUNTIF(G11:G30,"休")-COUNTIF(G11:G30,"集")</f>
        <v>0</v>
      </c>
      <c r="H31" s="29">
        <f t="shared" ref="H31:AJ31" si="13">COUNTA(H11:H30)-COUNTIF(H11:H30,"外")-COUNTIF(H11:H30,"休")-COUNTIF(H11:H30,"集")</f>
        <v>0</v>
      </c>
      <c r="I31" s="29">
        <f t="shared" si="13"/>
        <v>0</v>
      </c>
      <c r="J31" s="29">
        <f t="shared" si="13"/>
        <v>0</v>
      </c>
      <c r="K31" s="29">
        <f t="shared" si="13"/>
        <v>0</v>
      </c>
      <c r="L31" s="29">
        <f t="shared" si="13"/>
        <v>0</v>
      </c>
      <c r="M31" s="29">
        <f t="shared" si="13"/>
        <v>0</v>
      </c>
      <c r="N31" s="29">
        <f t="shared" si="13"/>
        <v>0</v>
      </c>
      <c r="O31" s="29">
        <f t="shared" si="13"/>
        <v>0</v>
      </c>
      <c r="P31" s="30">
        <f t="shared" si="13"/>
        <v>0</v>
      </c>
      <c r="Q31" s="30">
        <f t="shared" si="13"/>
        <v>0</v>
      </c>
      <c r="R31" s="30">
        <f t="shared" si="13"/>
        <v>0</v>
      </c>
      <c r="S31" s="30">
        <f t="shared" si="13"/>
        <v>0</v>
      </c>
      <c r="T31" s="30">
        <f t="shared" si="13"/>
        <v>0</v>
      </c>
      <c r="U31" s="30">
        <f t="shared" si="13"/>
        <v>0</v>
      </c>
      <c r="V31" s="30">
        <f t="shared" si="13"/>
        <v>0</v>
      </c>
      <c r="W31" s="30">
        <f t="shared" si="13"/>
        <v>0</v>
      </c>
      <c r="X31" s="30">
        <f t="shared" si="13"/>
        <v>0</v>
      </c>
      <c r="Y31" s="30">
        <f t="shared" si="13"/>
        <v>0</v>
      </c>
      <c r="Z31" s="30">
        <f t="shared" si="13"/>
        <v>0</v>
      </c>
      <c r="AA31" s="30">
        <f t="shared" si="13"/>
        <v>0</v>
      </c>
      <c r="AB31" s="30">
        <f t="shared" si="13"/>
        <v>0</v>
      </c>
      <c r="AC31" s="30">
        <f t="shared" si="13"/>
        <v>0</v>
      </c>
      <c r="AD31" s="30">
        <f t="shared" si="13"/>
        <v>0</v>
      </c>
      <c r="AE31" s="30">
        <f t="shared" si="13"/>
        <v>0</v>
      </c>
      <c r="AF31" s="30">
        <f t="shared" si="13"/>
        <v>0</v>
      </c>
      <c r="AG31" s="30">
        <f t="shared" si="13"/>
        <v>0</v>
      </c>
      <c r="AH31" s="30">
        <f t="shared" si="13"/>
        <v>0</v>
      </c>
      <c r="AI31" s="31">
        <f t="shared" si="13"/>
        <v>0</v>
      </c>
      <c r="AJ31" s="71">
        <f t="shared" si="13"/>
        <v>0</v>
      </c>
      <c r="AK31" s="71">
        <f t="shared" ref="AK31" si="14">COUNTA(AK11:AK30)-COUNTIF(AK11:AK30,"外")-COUNTIF(AK11:AK30,"休")-COUNTIF(AK11:AK30,"集")</f>
        <v>0</v>
      </c>
      <c r="AL31" s="74"/>
      <c r="AR31" s="558"/>
      <c r="AS31" s="447" t="str">
        <f ca="1">IF(AS29="","",IFERROR(INDEX(INDIRECT("$B$" &amp; AS29+11 &amp;  ":$F$31"),MATCH("FW2",INDIRECT("$B$" &amp; AS29+11 &amp; ":$B$31"),0),2),""))</f>
        <v/>
      </c>
      <c r="AT31" s="410"/>
      <c r="AU31" s="456" t="str">
        <f ca="1">IF(AS29="","",IFERROR(INDEX(INDIRECT("$B$" &amp; AS29+11 &amp;  ":$F$31"),MATCH("FW2",INDIRECT("$B$" &amp; AS29+11 &amp; ":$B$31"),0),5),""))</f>
        <v/>
      </c>
      <c r="AV31" s="404"/>
      <c r="AW31" s="403">
        <f>IF(90000&lt;=AV31,90000,AV31)</f>
        <v>0</v>
      </c>
      <c r="AX31" s="404"/>
      <c r="AY31" s="403">
        <f>IF(10000&lt;=AX31,10000,AX31)</f>
        <v>0</v>
      </c>
      <c r="AZ31" s="404"/>
      <c r="BA31" s="403"/>
      <c r="BB31" s="404"/>
      <c r="BC31" s="615"/>
      <c r="BD31" s="403"/>
      <c r="BE31" s="405"/>
      <c r="BF31" s="405"/>
      <c r="BG31" s="436"/>
    </row>
    <row r="32" spans="1:84" ht="18" customHeight="1" thickBot="1">
      <c r="A32" s="594" t="s">
        <v>33</v>
      </c>
      <c r="B32" s="592"/>
      <c r="C32" s="592"/>
      <c r="D32" s="592"/>
      <c r="E32" s="592"/>
      <c r="F32" s="593"/>
      <c r="G32" s="32">
        <f>IF(AND(G50&gt;=3,G31&gt;=5),1,0)+IF(AND(G50&gt;=2,G31&gt;=3),1,0)+IF(AND(G50&gt;=1,G31&gt;=1),1,0)</f>
        <v>0</v>
      </c>
      <c r="H32" s="32">
        <f t="shared" ref="H32:AJ32" si="15">IF(AND(H50&gt;=3,H31&gt;=5),1,0)+IF(AND(H50&gt;=2,H31&gt;=3),1,0)++IF(AND(H50&gt;=1,H31&gt;=1),1,0)</f>
        <v>0</v>
      </c>
      <c r="I32" s="32">
        <f t="shared" si="15"/>
        <v>0</v>
      </c>
      <c r="J32" s="32">
        <f t="shared" si="15"/>
        <v>0</v>
      </c>
      <c r="K32" s="32">
        <f t="shared" si="15"/>
        <v>0</v>
      </c>
      <c r="L32" s="32">
        <f t="shared" si="15"/>
        <v>0</v>
      </c>
      <c r="M32" s="32">
        <f t="shared" si="15"/>
        <v>0</v>
      </c>
      <c r="N32" s="32">
        <f t="shared" si="15"/>
        <v>0</v>
      </c>
      <c r="O32" s="32">
        <f t="shared" si="15"/>
        <v>0</v>
      </c>
      <c r="P32" s="31">
        <f t="shared" si="15"/>
        <v>0</v>
      </c>
      <c r="Q32" s="31">
        <f t="shared" si="15"/>
        <v>0</v>
      </c>
      <c r="R32" s="31">
        <f t="shared" si="15"/>
        <v>0</v>
      </c>
      <c r="S32" s="31">
        <f t="shared" si="15"/>
        <v>0</v>
      </c>
      <c r="T32" s="31">
        <f t="shared" si="15"/>
        <v>0</v>
      </c>
      <c r="U32" s="31">
        <f t="shared" si="15"/>
        <v>0</v>
      </c>
      <c r="V32" s="31">
        <f t="shared" si="15"/>
        <v>0</v>
      </c>
      <c r="W32" s="31">
        <f t="shared" si="15"/>
        <v>0</v>
      </c>
      <c r="X32" s="31">
        <f t="shared" si="15"/>
        <v>0</v>
      </c>
      <c r="Y32" s="31">
        <f t="shared" si="15"/>
        <v>0</v>
      </c>
      <c r="Z32" s="31">
        <f t="shared" si="15"/>
        <v>0</v>
      </c>
      <c r="AA32" s="31">
        <f t="shared" si="15"/>
        <v>0</v>
      </c>
      <c r="AB32" s="31">
        <f t="shared" si="15"/>
        <v>0</v>
      </c>
      <c r="AC32" s="31">
        <f t="shared" si="15"/>
        <v>0</v>
      </c>
      <c r="AD32" s="31">
        <f t="shared" si="15"/>
        <v>0</v>
      </c>
      <c r="AE32" s="31">
        <f t="shared" si="15"/>
        <v>0</v>
      </c>
      <c r="AF32" s="31">
        <f t="shared" si="15"/>
        <v>0</v>
      </c>
      <c r="AG32" s="31">
        <f t="shared" si="15"/>
        <v>0</v>
      </c>
      <c r="AH32" s="31">
        <f t="shared" si="15"/>
        <v>0</v>
      </c>
      <c r="AI32" s="31">
        <f t="shared" si="15"/>
        <v>0</v>
      </c>
      <c r="AJ32" s="71">
        <f t="shared" si="15"/>
        <v>0</v>
      </c>
      <c r="AK32" s="71">
        <f t="shared" ref="AK32" si="16">IF(AND(AK50&gt;=3,AK31&gt;=5),1,0)+IF(AND(AK50&gt;=2,AK31&gt;=3),1,0)++IF(AND(AK50&gt;=1,AK31&gt;=1),1,0)</f>
        <v>0</v>
      </c>
      <c r="AL32" s="74"/>
      <c r="AP32" s="13"/>
      <c r="AQ32" s="13"/>
      <c r="AR32" s="558"/>
      <c r="AS32" s="447"/>
      <c r="AT32" s="411"/>
      <c r="AU32" s="457"/>
      <c r="AV32" s="446"/>
      <c r="AW32" s="403"/>
      <c r="AX32" s="404"/>
      <c r="AY32" s="403"/>
      <c r="AZ32" s="404"/>
      <c r="BA32" s="403"/>
      <c r="BB32" s="404"/>
      <c r="BC32" s="615"/>
      <c r="BD32" s="403"/>
      <c r="BE32" s="405"/>
      <c r="BF32" s="405"/>
      <c r="BG32" s="436"/>
    </row>
    <row r="33" spans="1:84" ht="16.5" customHeight="1" thickBot="1">
      <c r="A33" s="594" t="s">
        <v>34</v>
      </c>
      <c r="B33" s="592"/>
      <c r="C33" s="592"/>
      <c r="D33" s="592"/>
      <c r="E33" s="592"/>
      <c r="F33" s="593"/>
      <c r="G33" s="33"/>
      <c r="H33" s="33"/>
      <c r="I33" s="33"/>
      <c r="J33" s="33"/>
      <c r="K33" s="33"/>
      <c r="L33" s="33"/>
      <c r="M33" s="33"/>
      <c r="N33" s="33"/>
      <c r="O33" s="33"/>
      <c r="P33" s="34"/>
      <c r="Q33" s="34"/>
      <c r="R33" s="34"/>
      <c r="S33" s="34"/>
      <c r="T33" s="34"/>
      <c r="U33" s="34"/>
      <c r="V33" s="34"/>
      <c r="W33" s="34"/>
      <c r="X33" s="34"/>
      <c r="Y33" s="34"/>
      <c r="Z33" s="34"/>
      <c r="AA33" s="34"/>
      <c r="AB33" s="34"/>
      <c r="AC33" s="34"/>
      <c r="AD33" s="34"/>
      <c r="AE33" s="34"/>
      <c r="AF33" s="34"/>
      <c r="AG33" s="34"/>
      <c r="AH33" s="34"/>
      <c r="AI33" s="34"/>
      <c r="AJ33" s="72"/>
      <c r="AK33" s="72"/>
      <c r="AL33" s="74"/>
      <c r="AP33" s="13"/>
      <c r="AQ33" s="13"/>
      <c r="AR33" s="558"/>
      <c r="AS33" s="447" t="str">
        <f ca="1">IF(AS31="","",IFERROR(INDEX(INDIRECT("$B$" &amp; AS31+11 &amp;  ":$F$31"),MATCH("FW2",INDIRECT("$B$" &amp; AS31+11 &amp; ":$B$31"),0),2),""))</f>
        <v/>
      </c>
      <c r="AT33" s="410"/>
      <c r="AU33" s="450" t="str">
        <f ca="1">IF(AS31="","",IFERROR(INDEX(INDIRECT("$B$" &amp; AS31+11 &amp;  ":$F$31"),MATCH("FW2",INDIRECT("$B$" &amp; AS31+11 &amp; ":$B$31"),0),5),""))</f>
        <v/>
      </c>
      <c r="AV33" s="404"/>
      <c r="AW33" s="403">
        <f>IF(90000&lt;=AV33,90000,AV33)</f>
        <v>0</v>
      </c>
      <c r="AX33" s="404"/>
      <c r="AY33" s="403">
        <f>IF(10000&lt;=AX33,10000,AX33)</f>
        <v>0</v>
      </c>
      <c r="AZ33" s="404"/>
      <c r="BA33" s="403"/>
      <c r="BB33" s="404"/>
      <c r="BC33" s="615"/>
      <c r="BD33" s="403"/>
      <c r="BE33" s="405"/>
      <c r="BF33" s="405"/>
      <c r="BG33" s="436"/>
    </row>
    <row r="34" spans="1:84" ht="16.5" customHeight="1" thickBot="1">
      <c r="AO34" s="35"/>
      <c r="AP34" s="13"/>
      <c r="AQ34" s="13"/>
      <c r="AR34" s="558"/>
      <c r="AS34" s="447"/>
      <c r="AT34" s="411"/>
      <c r="AU34" s="454"/>
      <c r="AV34" s="446"/>
      <c r="AW34" s="403"/>
      <c r="AX34" s="404"/>
      <c r="AY34" s="403"/>
      <c r="AZ34" s="404"/>
      <c r="BA34" s="403"/>
      <c r="BB34" s="404"/>
      <c r="BC34" s="615"/>
      <c r="BD34" s="403"/>
      <c r="BE34" s="405"/>
      <c r="BF34" s="405"/>
      <c r="BG34" s="436"/>
      <c r="CB34" s="4"/>
      <c r="CC34" s="4"/>
      <c r="CD34" s="4"/>
      <c r="CE34" s="4"/>
      <c r="CF34" s="4"/>
    </row>
    <row r="35" spans="1:84" ht="20.100000000000001" customHeight="1">
      <c r="A35" s="525" t="s">
        <v>4</v>
      </c>
      <c r="B35" s="526"/>
      <c r="C35" s="545" t="s">
        <v>5</v>
      </c>
      <c r="D35" s="505"/>
      <c r="E35" s="589" t="s">
        <v>110</v>
      </c>
      <c r="F35" s="530" t="s">
        <v>7</v>
      </c>
      <c r="G35" s="549" t="s">
        <v>35</v>
      </c>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1"/>
      <c r="AL35" s="36" t="s">
        <v>36</v>
      </c>
      <c r="AM35" s="37" t="s">
        <v>37</v>
      </c>
      <c r="AN35" s="37" t="s">
        <v>38</v>
      </c>
      <c r="AO35" s="38" t="s">
        <v>39</v>
      </c>
      <c r="AR35" s="558"/>
      <c r="AS35" s="447" t="str">
        <f ca="1">IF(AS33="","",IFERROR(INDEX(INDIRECT("$B$" &amp; AS33+11 &amp;  ":$F$31"),MATCH("FW2",INDIRECT("$B$" &amp; AS33+11 &amp; ":$B$31"),0),2),""))</f>
        <v/>
      </c>
      <c r="AT35" s="410"/>
      <c r="AU35" s="450" t="str">
        <f ca="1">IF(AS33="","",IFERROR(INDEX(INDIRECT("$B$" &amp; AS33+11 &amp;  ":$F$31"),MATCH("FW2",INDIRECT("$B$" &amp; AS33+11 &amp; ":$B$31"),0),5),""))</f>
        <v/>
      </c>
      <c r="AV35" s="404"/>
      <c r="AW35" s="403">
        <f>IF(90000&lt;=AV35,90000,AV35)</f>
        <v>0</v>
      </c>
      <c r="AX35" s="404"/>
      <c r="AY35" s="403">
        <f>IF(10000&lt;=AX35,10000,AX35)</f>
        <v>0</v>
      </c>
      <c r="AZ35" s="404"/>
      <c r="BA35" s="403"/>
      <c r="BB35" s="404"/>
      <c r="BC35" s="615"/>
      <c r="BD35" s="403"/>
      <c r="BE35" s="405"/>
      <c r="BF35" s="405"/>
      <c r="BG35" s="436"/>
      <c r="CB35" s="4"/>
      <c r="CC35" s="4"/>
      <c r="CD35" s="4"/>
      <c r="CE35" s="4"/>
      <c r="CF35" s="4"/>
    </row>
    <row r="36" spans="1:84" ht="20.100000000000001" customHeight="1">
      <c r="A36" s="543"/>
      <c r="B36" s="544"/>
      <c r="C36" s="546"/>
      <c r="D36" s="547"/>
      <c r="E36" s="590"/>
      <c r="F36" s="548"/>
      <c r="G36" s="39">
        <f>日付!B4</f>
        <v>45413</v>
      </c>
      <c r="H36" s="39">
        <f>日付!C4</f>
        <v>45414</v>
      </c>
      <c r="I36" s="39">
        <f>日付!D4</f>
        <v>45415</v>
      </c>
      <c r="J36" s="39">
        <f>日付!E4</f>
        <v>45416</v>
      </c>
      <c r="K36" s="39">
        <f>日付!F4</f>
        <v>45417</v>
      </c>
      <c r="L36" s="39">
        <f>日付!G4</f>
        <v>45418</v>
      </c>
      <c r="M36" s="39">
        <f>日付!H4</f>
        <v>45419</v>
      </c>
      <c r="N36" s="39">
        <f>日付!I4</f>
        <v>45420</v>
      </c>
      <c r="O36" s="39">
        <f>日付!J4</f>
        <v>45421</v>
      </c>
      <c r="P36" s="39">
        <f>日付!K4</f>
        <v>45422</v>
      </c>
      <c r="Q36" s="39">
        <f>日付!L4</f>
        <v>45423</v>
      </c>
      <c r="R36" s="39">
        <f>日付!M4</f>
        <v>45424</v>
      </c>
      <c r="S36" s="39">
        <f>日付!N4</f>
        <v>45425</v>
      </c>
      <c r="T36" s="39">
        <f>日付!O4</f>
        <v>45426</v>
      </c>
      <c r="U36" s="39">
        <f>日付!P4</f>
        <v>45427</v>
      </c>
      <c r="V36" s="39">
        <f>日付!Q4</f>
        <v>45428</v>
      </c>
      <c r="W36" s="39">
        <f>日付!R4</f>
        <v>45429</v>
      </c>
      <c r="X36" s="39">
        <f>日付!S4</f>
        <v>45430</v>
      </c>
      <c r="Y36" s="39">
        <f>日付!T4</f>
        <v>45431</v>
      </c>
      <c r="Z36" s="39">
        <f>日付!U4</f>
        <v>45432</v>
      </c>
      <c r="AA36" s="39">
        <f>日付!V4</f>
        <v>45433</v>
      </c>
      <c r="AB36" s="39">
        <f>日付!W4</f>
        <v>45434</v>
      </c>
      <c r="AC36" s="39">
        <f>日付!X4</f>
        <v>45435</v>
      </c>
      <c r="AD36" s="39">
        <f>日付!Y4</f>
        <v>45436</v>
      </c>
      <c r="AE36" s="39">
        <f>日付!Z4</f>
        <v>45437</v>
      </c>
      <c r="AF36" s="39">
        <f>日付!AA4</f>
        <v>45438</v>
      </c>
      <c r="AG36" s="39">
        <f>日付!AB4</f>
        <v>45439</v>
      </c>
      <c r="AH36" s="39">
        <f>日付!AC4</f>
        <v>45440</v>
      </c>
      <c r="AI36" s="39">
        <f>日付!AD4</f>
        <v>45441</v>
      </c>
      <c r="AJ36" s="39">
        <f>日付!AE4</f>
        <v>45442</v>
      </c>
      <c r="AK36" s="39">
        <f>日付!AF4</f>
        <v>45443</v>
      </c>
      <c r="AL36" s="552" t="s">
        <v>40</v>
      </c>
      <c r="AM36" s="570" t="s">
        <v>41</v>
      </c>
      <c r="AN36" s="596">
        <f>COUNTIF($G$32:$AK$32,1)+COUNTIF($G$32:$AK$32,2)+COUNTIF($G$32:$AK$32,3)</f>
        <v>0</v>
      </c>
      <c r="AO36" s="599">
        <f>AN36+【4月】月集計表!AO36</f>
        <v>0</v>
      </c>
      <c r="AR36" s="558"/>
      <c r="AS36" s="447"/>
      <c r="AT36" s="411"/>
      <c r="AU36" s="454"/>
      <c r="AV36" s="446"/>
      <c r="AW36" s="403"/>
      <c r="AX36" s="404"/>
      <c r="AY36" s="403"/>
      <c r="AZ36" s="404"/>
      <c r="BA36" s="403"/>
      <c r="BB36" s="404"/>
      <c r="BC36" s="615"/>
      <c r="BD36" s="403"/>
      <c r="BE36" s="405"/>
      <c r="BF36" s="405"/>
      <c r="BG36" s="436"/>
      <c r="CB36" s="4"/>
      <c r="CC36" s="4"/>
      <c r="CD36" s="4"/>
      <c r="CE36" s="4"/>
      <c r="CF36" s="4"/>
    </row>
    <row r="37" spans="1:84" ht="16.5" customHeight="1">
      <c r="A37" s="560" t="s">
        <v>42</v>
      </c>
      <c r="B37" s="602"/>
      <c r="C37" s="606">
        <v>1</v>
      </c>
      <c r="D37" s="607"/>
      <c r="E37" s="63"/>
      <c r="F37" s="40"/>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553"/>
      <c r="AM37" s="571"/>
      <c r="AN37" s="597"/>
      <c r="AO37" s="600"/>
      <c r="AR37" s="558"/>
      <c r="AS37" s="447" t="str">
        <f ca="1">IF(AS35="","",IFERROR(INDEX(INDIRECT("$B$" &amp; AS35+11 &amp;  ":$F$31"),MATCH("FW2",INDIRECT("$B$" &amp; AS35+11 &amp; ":$B$31"),0),2),""))</f>
        <v/>
      </c>
      <c r="AT37" s="410"/>
      <c r="AU37" s="450" t="str">
        <f ca="1">IF(AS35="","",IFERROR(INDEX(INDIRECT("$B$" &amp; AS35+11 &amp;  ":$F$31"),MATCH("FW2",INDIRECT("$B$" &amp; AS35+11 &amp; ":$B$31"),0),5),""))</f>
        <v/>
      </c>
      <c r="AV37" s="404"/>
      <c r="AW37" s="403">
        <f>IF(90000&lt;=AV37,90000,AV37)</f>
        <v>0</v>
      </c>
      <c r="AX37" s="404"/>
      <c r="AY37" s="403">
        <f>IF(10000&lt;=AX37,10000,AX37)</f>
        <v>0</v>
      </c>
      <c r="AZ37" s="404"/>
      <c r="BA37" s="403"/>
      <c r="BB37" s="404"/>
      <c r="BC37" s="615"/>
      <c r="BD37" s="403"/>
      <c r="BE37" s="405"/>
      <c r="BF37" s="405"/>
      <c r="BG37" s="436"/>
      <c r="CB37" s="4"/>
      <c r="CC37" s="4"/>
      <c r="CD37" s="4"/>
      <c r="CE37" s="4"/>
      <c r="CF37" s="4"/>
    </row>
    <row r="38" spans="1:84" ht="16.5" customHeight="1" thickBot="1">
      <c r="A38" s="561"/>
      <c r="B38" s="603"/>
      <c r="C38" s="555">
        <v>2</v>
      </c>
      <c r="D38" s="556"/>
      <c r="E38" s="64"/>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553"/>
      <c r="AM38" s="595"/>
      <c r="AN38" s="598"/>
      <c r="AO38" s="601"/>
      <c r="AR38" s="559"/>
      <c r="AS38" s="448"/>
      <c r="AT38" s="449"/>
      <c r="AU38" s="451"/>
      <c r="AV38" s="452"/>
      <c r="AW38" s="428"/>
      <c r="AX38" s="453"/>
      <c r="AY38" s="428"/>
      <c r="AZ38" s="453"/>
      <c r="BA38" s="428"/>
      <c r="BB38" s="453"/>
      <c r="BC38" s="623"/>
      <c r="BD38" s="428"/>
      <c r="BE38" s="435"/>
      <c r="BF38" s="435"/>
      <c r="BG38" s="437"/>
      <c r="CB38" s="4"/>
      <c r="CC38" s="4"/>
      <c r="CD38" s="4"/>
      <c r="CE38" s="4"/>
      <c r="CF38" s="4"/>
    </row>
    <row r="39" spans="1:84" ht="16.5" customHeight="1">
      <c r="A39" s="561"/>
      <c r="B39" s="603"/>
      <c r="C39" s="555">
        <v>3</v>
      </c>
      <c r="D39" s="556"/>
      <c r="E39" s="64"/>
      <c r="F39" s="21"/>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553"/>
      <c r="AM39" s="570" t="s">
        <v>44</v>
      </c>
      <c r="AN39" s="596">
        <f>COUNTIF($G$32:$AK$32,2)+COUNTIF($G$32:$AK$32,3)</f>
        <v>0</v>
      </c>
      <c r="AO39" s="599">
        <f>AN39+【4月】月集計表!AO39</f>
        <v>0</v>
      </c>
      <c r="AR39" s="557" t="s">
        <v>135</v>
      </c>
      <c r="AS39" s="477" t="str">
        <f>IFERROR(INDEX($B$11:$F$31,MATCH("FW3",$B$11:$B$31,0),2),"")</f>
        <v/>
      </c>
      <c r="AT39" s="423"/>
      <c r="AU39" s="479" t="str">
        <f>IFERROR(INDEX($B$11:$F$31,MATCH("FW3",$B$11:$B$31,0),5),"")</f>
        <v/>
      </c>
      <c r="AV39" s="441"/>
      <c r="AW39" s="442">
        <f>IF(90000&lt;=AV39,90000,AV39)</f>
        <v>0</v>
      </c>
      <c r="AX39" s="441"/>
      <c r="AY39" s="442">
        <f>IF(10000&lt;=AX39,10000,AX39)</f>
        <v>0</v>
      </c>
      <c r="AZ39" s="441"/>
      <c r="BA39" s="442"/>
      <c r="BB39" s="441"/>
      <c r="BC39" s="616"/>
      <c r="BD39" s="442"/>
      <c r="BE39" s="443"/>
      <c r="BF39" s="443"/>
      <c r="BG39" s="455"/>
      <c r="CB39" s="4"/>
      <c r="CC39" s="4"/>
      <c r="CD39" s="4"/>
      <c r="CE39" s="4"/>
      <c r="CF39" s="4"/>
    </row>
    <row r="40" spans="1:84" ht="16.5" customHeight="1">
      <c r="A40" s="561"/>
      <c r="B40" s="603"/>
      <c r="C40" s="555">
        <v>4</v>
      </c>
      <c r="D40" s="556"/>
      <c r="E40" s="64"/>
      <c r="F40" s="25"/>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553"/>
      <c r="AM40" s="571"/>
      <c r="AN40" s="597"/>
      <c r="AO40" s="618"/>
      <c r="AR40" s="558"/>
      <c r="AS40" s="478"/>
      <c r="AT40" s="424"/>
      <c r="AU40" s="454"/>
      <c r="AV40" s="446"/>
      <c r="AW40" s="403"/>
      <c r="AX40" s="404"/>
      <c r="AY40" s="403"/>
      <c r="AZ40" s="404"/>
      <c r="BA40" s="403"/>
      <c r="BB40" s="404"/>
      <c r="BC40" s="615"/>
      <c r="BD40" s="403"/>
      <c r="BE40" s="405"/>
      <c r="BF40" s="405"/>
      <c r="BG40" s="436"/>
      <c r="CB40" s="4"/>
      <c r="CC40" s="4"/>
      <c r="CD40" s="4"/>
      <c r="CE40" s="4"/>
      <c r="CF40" s="4"/>
    </row>
    <row r="41" spans="1:84" ht="16.5" customHeight="1">
      <c r="A41" s="561"/>
      <c r="B41" s="603"/>
      <c r="C41" s="555">
        <v>5</v>
      </c>
      <c r="D41" s="556"/>
      <c r="E41" s="64"/>
      <c r="F41" s="25"/>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553"/>
      <c r="AM41" s="595"/>
      <c r="AN41" s="598"/>
      <c r="AO41" s="619"/>
      <c r="AR41" s="558"/>
      <c r="AS41" s="447" t="str">
        <f ca="1">IF(AS39="","",IFERROR(INDEX(INDIRECT("$B$" &amp; AS39+11 &amp;  ":$F$31"),MATCH("FW3",INDIRECT("$B$" &amp; AS39+11 &amp; ":$B$31"),0),2),""))</f>
        <v/>
      </c>
      <c r="AT41" s="410"/>
      <c r="AU41" s="456" t="str">
        <f ca="1">IF(AS39="","",IFERROR(INDEX(INDIRECT("$B$" &amp; AS39+11 &amp;  ":$F$31"),MATCH("FW3",INDIRECT("$B$" &amp; AS39+11 &amp; ":$B$31"),0),5),""))</f>
        <v/>
      </c>
      <c r="AV41" s="404"/>
      <c r="AW41" s="403">
        <f>IF(90000&lt;=AV41,90000,AV41)</f>
        <v>0</v>
      </c>
      <c r="AX41" s="404"/>
      <c r="AY41" s="403">
        <f>IF(10000&lt;=AX41,10000,AX41)</f>
        <v>0</v>
      </c>
      <c r="AZ41" s="404"/>
      <c r="BA41" s="403"/>
      <c r="BB41" s="404"/>
      <c r="BC41" s="615"/>
      <c r="BD41" s="403"/>
      <c r="BE41" s="405"/>
      <c r="BF41" s="405"/>
      <c r="BG41" s="436"/>
      <c r="CB41" s="4"/>
      <c r="CC41" s="4"/>
      <c r="CD41" s="4"/>
      <c r="CE41" s="4"/>
      <c r="CF41" s="4"/>
    </row>
    <row r="42" spans="1:84" ht="16.5" customHeight="1">
      <c r="A42" s="561"/>
      <c r="B42" s="603"/>
      <c r="C42" s="555">
        <v>6</v>
      </c>
      <c r="D42" s="556"/>
      <c r="E42" s="64"/>
      <c r="F42" s="25"/>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553"/>
      <c r="AM42" s="570" t="s">
        <v>51</v>
      </c>
      <c r="AN42" s="596">
        <f>COUNTIF($G$32:$AK$32,3)</f>
        <v>0</v>
      </c>
      <c r="AO42" s="599">
        <f>AN42+【4月】月集計表!AO42</f>
        <v>0</v>
      </c>
      <c r="AR42" s="558"/>
      <c r="AS42" s="447"/>
      <c r="AT42" s="411"/>
      <c r="AU42" s="457"/>
      <c r="AV42" s="446"/>
      <c r="AW42" s="403"/>
      <c r="AX42" s="404"/>
      <c r="AY42" s="403"/>
      <c r="AZ42" s="404"/>
      <c r="BA42" s="403"/>
      <c r="BB42" s="404"/>
      <c r="BC42" s="615"/>
      <c r="BD42" s="403"/>
      <c r="BE42" s="405"/>
      <c r="BF42" s="405"/>
      <c r="BG42" s="436"/>
      <c r="CB42" s="4"/>
      <c r="CC42" s="4"/>
      <c r="CD42" s="4"/>
      <c r="CE42" s="4"/>
      <c r="CF42" s="4"/>
    </row>
    <row r="43" spans="1:84" ht="16.5" customHeight="1">
      <c r="A43" s="561"/>
      <c r="B43" s="603"/>
      <c r="C43" s="555">
        <v>7</v>
      </c>
      <c r="D43" s="556"/>
      <c r="E43" s="64"/>
      <c r="F43" s="25"/>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553"/>
      <c r="AM43" s="571"/>
      <c r="AN43" s="597"/>
      <c r="AO43" s="600"/>
      <c r="AR43" s="558"/>
      <c r="AS43" s="447" t="str">
        <f ca="1">IF(AS41="","",IFERROR(INDEX(INDIRECT("$B$" &amp; AS41+11 &amp;  ":$F$31"),MATCH("FW3",INDIRECT("$B$" &amp; AS41+11 &amp; ":$B$31"),0),2),""))</f>
        <v/>
      </c>
      <c r="AT43" s="410"/>
      <c r="AU43" s="450" t="str">
        <f ca="1">IF(AS41="","",IFERROR(INDEX(INDIRECT("$B$" &amp; AS41+11 &amp;  ":$F$31"),MATCH("FW3",INDIRECT("$B$" &amp; AS41+11 &amp; ":$B$31"),0),5),""))</f>
        <v/>
      </c>
      <c r="AV43" s="404"/>
      <c r="AW43" s="403">
        <f>IF(90000&lt;=AV43,90000,AV43)</f>
        <v>0</v>
      </c>
      <c r="AX43" s="404"/>
      <c r="AY43" s="403">
        <f>IF(10000&lt;=AX43,10000,AX43)</f>
        <v>0</v>
      </c>
      <c r="AZ43" s="404"/>
      <c r="BA43" s="403"/>
      <c r="BB43" s="404"/>
      <c r="BC43" s="615"/>
      <c r="BD43" s="403"/>
      <c r="BE43" s="405"/>
      <c r="BF43" s="405"/>
      <c r="BG43" s="436"/>
      <c r="CB43" s="4"/>
      <c r="CC43" s="4"/>
      <c r="CD43" s="4"/>
      <c r="CE43" s="4"/>
      <c r="CF43" s="4"/>
    </row>
    <row r="44" spans="1:84" ht="17.25" customHeight="1">
      <c r="A44" s="561"/>
      <c r="B44" s="603"/>
      <c r="C44" s="555">
        <v>8</v>
      </c>
      <c r="D44" s="556"/>
      <c r="E44" s="64"/>
      <c r="F44" s="25"/>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553"/>
      <c r="AM44" s="595"/>
      <c r="AN44" s="598"/>
      <c r="AO44" s="601"/>
      <c r="AR44" s="558"/>
      <c r="AS44" s="447"/>
      <c r="AT44" s="411"/>
      <c r="AU44" s="454"/>
      <c r="AV44" s="446"/>
      <c r="AW44" s="403"/>
      <c r="AX44" s="404"/>
      <c r="AY44" s="403"/>
      <c r="AZ44" s="404"/>
      <c r="BA44" s="403"/>
      <c r="BB44" s="404"/>
      <c r="BC44" s="615"/>
      <c r="BD44" s="403"/>
      <c r="BE44" s="405"/>
      <c r="BF44" s="405"/>
      <c r="BG44" s="436"/>
      <c r="CB44" s="4"/>
      <c r="CC44" s="4"/>
      <c r="CD44" s="4"/>
      <c r="CE44" s="4"/>
      <c r="CF44" s="4"/>
    </row>
    <row r="45" spans="1:84" ht="17.25" customHeight="1">
      <c r="A45" s="561"/>
      <c r="B45" s="603"/>
      <c r="C45" s="555">
        <v>9</v>
      </c>
      <c r="D45" s="556"/>
      <c r="E45" s="64"/>
      <c r="F45" s="25"/>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553"/>
      <c r="AM45" s="570" t="s">
        <v>52</v>
      </c>
      <c r="AN45" s="573">
        <f>SUM(AN36:AN44)</f>
        <v>0</v>
      </c>
      <c r="AO45" s="576">
        <f>SUM(AO36:AO44)</f>
        <v>0</v>
      </c>
      <c r="AR45" s="558"/>
      <c r="AS45" s="447" t="str">
        <f ca="1">IF(AS43="","",IFERROR(INDEX(INDIRECT("$B$" &amp; AS43+11 &amp;  ":$F$31"),MATCH("FW3",INDIRECT("$B$" &amp; AS43+11 &amp; ":$B$31"),0),2),""))</f>
        <v/>
      </c>
      <c r="AT45" s="410"/>
      <c r="AU45" s="450" t="str">
        <f ca="1">IF(AS43="","",IFERROR(INDEX(INDIRECT("$B$" &amp; AS43+11 &amp;  ":$F$31"),MATCH("FW3",INDIRECT("$B$" &amp; AS43+11 &amp; ":$B$31"),0),5),""))</f>
        <v/>
      </c>
      <c r="AV45" s="404"/>
      <c r="AW45" s="403">
        <f>IF(90000&lt;=AV45,90000,AV45)</f>
        <v>0</v>
      </c>
      <c r="AX45" s="404"/>
      <c r="AY45" s="403">
        <f>IF(10000&lt;=AX45,10000,AX45)</f>
        <v>0</v>
      </c>
      <c r="AZ45" s="404"/>
      <c r="BA45" s="403"/>
      <c r="BB45" s="404"/>
      <c r="BC45" s="615"/>
      <c r="BD45" s="403"/>
      <c r="BE45" s="405"/>
      <c r="BF45" s="405"/>
      <c r="BG45" s="436"/>
      <c r="CB45" s="4"/>
      <c r="CC45" s="4"/>
      <c r="CD45" s="4"/>
      <c r="CE45" s="4"/>
      <c r="CF45" s="4"/>
    </row>
    <row r="46" spans="1:84" ht="17.25" customHeight="1">
      <c r="A46" s="561"/>
      <c r="B46" s="603"/>
      <c r="C46" s="555">
        <v>10</v>
      </c>
      <c r="D46" s="556"/>
      <c r="E46" s="64"/>
      <c r="F46" s="25"/>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553"/>
      <c r="AM46" s="571"/>
      <c r="AN46" s="574"/>
      <c r="AO46" s="577"/>
      <c r="AR46" s="558"/>
      <c r="AS46" s="447"/>
      <c r="AT46" s="411"/>
      <c r="AU46" s="454"/>
      <c r="AV46" s="446"/>
      <c r="AW46" s="403"/>
      <c r="AX46" s="404"/>
      <c r="AY46" s="403"/>
      <c r="AZ46" s="404"/>
      <c r="BA46" s="403"/>
      <c r="BB46" s="404"/>
      <c r="BC46" s="615"/>
      <c r="BD46" s="403"/>
      <c r="BE46" s="405"/>
      <c r="BF46" s="405"/>
      <c r="BG46" s="436"/>
      <c r="CB46" s="4"/>
      <c r="CC46" s="4"/>
      <c r="CD46" s="4"/>
      <c r="CE46" s="4"/>
      <c r="CF46" s="4"/>
    </row>
    <row r="47" spans="1:84" ht="17.25" customHeight="1" thickBot="1">
      <c r="A47" s="561"/>
      <c r="B47" s="603"/>
      <c r="C47" s="555">
        <v>11</v>
      </c>
      <c r="D47" s="556"/>
      <c r="E47" s="64"/>
      <c r="F47" s="25"/>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554"/>
      <c r="AM47" s="572"/>
      <c r="AN47" s="575"/>
      <c r="AO47" s="578"/>
      <c r="AP47" s="8"/>
      <c r="AQ47" s="8"/>
      <c r="AR47" s="558"/>
      <c r="AS47" s="447" t="str">
        <f ca="1">IF(AS45="","",IFERROR(INDEX(INDIRECT("$B$" &amp; AS45+11 &amp;  ":$F$31"),MATCH("FW3",INDIRECT("$B$" &amp; AS45+11 &amp; ":$B$31"),0),2),""))</f>
        <v/>
      </c>
      <c r="AT47" s="410"/>
      <c r="AU47" s="450" t="str">
        <f ca="1">IF(AS45="","",IFERROR(INDEX(INDIRECT("$B$" &amp; AS45+11 &amp;  ":$F$31"),MATCH("FW3",INDIRECT("$B$" &amp; AS45+11 &amp; ":$B$31"),0),5),""))</f>
        <v/>
      </c>
      <c r="AV47" s="404"/>
      <c r="AW47" s="403">
        <f>IF(90000&lt;=AV47,90000,AV47)</f>
        <v>0</v>
      </c>
      <c r="AX47" s="404"/>
      <c r="AY47" s="403">
        <f>IF(10000&lt;=AX47,10000,AX47)</f>
        <v>0</v>
      </c>
      <c r="AZ47" s="404"/>
      <c r="BA47" s="403"/>
      <c r="BB47" s="404"/>
      <c r="BC47" s="615"/>
      <c r="BD47" s="403"/>
      <c r="BE47" s="405"/>
      <c r="BF47" s="405"/>
      <c r="BG47" s="436"/>
    </row>
    <row r="48" spans="1:84" ht="17.25" customHeight="1" thickBot="1">
      <c r="A48" s="561"/>
      <c r="B48" s="603"/>
      <c r="C48" s="555">
        <v>12</v>
      </c>
      <c r="D48" s="556"/>
      <c r="E48" s="64"/>
      <c r="F48" s="25"/>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66"/>
      <c r="AM48" s="44"/>
      <c r="AN48" s="45"/>
      <c r="AO48" s="46"/>
      <c r="AP48" s="46"/>
      <c r="AQ48" s="46"/>
      <c r="AR48" s="559"/>
      <c r="AS48" s="448"/>
      <c r="AT48" s="449"/>
      <c r="AU48" s="451"/>
      <c r="AV48" s="452"/>
      <c r="AW48" s="428"/>
      <c r="AX48" s="453"/>
      <c r="AY48" s="428"/>
      <c r="AZ48" s="453"/>
      <c r="BA48" s="428"/>
      <c r="BB48" s="453"/>
      <c r="BC48" s="623"/>
      <c r="BD48" s="428"/>
      <c r="BE48" s="435"/>
      <c r="BF48" s="435"/>
      <c r="BG48" s="437"/>
    </row>
    <row r="49" spans="1:59" ht="16.5" customHeight="1">
      <c r="A49" s="561"/>
      <c r="B49" s="603"/>
      <c r="C49" s="555">
        <v>13</v>
      </c>
      <c r="D49" s="556"/>
      <c r="E49" s="65"/>
      <c r="F49" s="47"/>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67"/>
      <c r="AM49" s="46"/>
      <c r="AN49" s="46"/>
      <c r="AO49" s="46"/>
      <c r="AP49" s="46"/>
      <c r="AQ49" s="46"/>
      <c r="AR49" s="418" t="s">
        <v>192</v>
      </c>
      <c r="AS49" s="421" t="str">
        <f>IFERROR(INDEX($B$11:$F$31,MATCH("多能工",$B$11:$B$31,0),2),"")</f>
        <v/>
      </c>
      <c r="AT49" s="423"/>
      <c r="AU49" s="438" t="str">
        <f>IFERROR(INDEX($B$11:$F$31,MATCH("多能工",$B$11:$B$31,0),5),"")</f>
        <v/>
      </c>
      <c r="AV49" s="439"/>
      <c r="AW49" s="440">
        <f>IF(90000&lt;=AV49,90000,AV49)</f>
        <v>0</v>
      </c>
      <c r="AX49" s="441"/>
      <c r="AY49" s="442">
        <f>IF(10000&lt;=AX49,10000,AX49)</f>
        <v>0</v>
      </c>
      <c r="AZ49" s="441"/>
      <c r="BA49" s="442"/>
      <c r="BB49" s="441"/>
      <c r="BC49" s="616"/>
      <c r="BD49" s="442"/>
      <c r="BE49" s="443"/>
      <c r="BF49" s="444"/>
      <c r="BG49" s="445"/>
    </row>
    <row r="50" spans="1:59" ht="16.5" customHeight="1" thickBot="1">
      <c r="A50" s="604"/>
      <c r="B50" s="605"/>
      <c r="C50" s="608" t="s">
        <v>53</v>
      </c>
      <c r="D50" s="609"/>
      <c r="E50" s="609"/>
      <c r="F50" s="610"/>
      <c r="G50" s="49">
        <f>COUNTIF(G37:G49,"出")</f>
        <v>0</v>
      </c>
      <c r="H50" s="49">
        <f t="shared" ref="H50:AJ50" si="17">COUNTIF(H37:H49,"出")</f>
        <v>0</v>
      </c>
      <c r="I50" s="49">
        <f t="shared" si="17"/>
        <v>0</v>
      </c>
      <c r="J50" s="49">
        <f t="shared" si="17"/>
        <v>0</v>
      </c>
      <c r="K50" s="49">
        <f t="shared" si="17"/>
        <v>0</v>
      </c>
      <c r="L50" s="49">
        <f t="shared" si="17"/>
        <v>0</v>
      </c>
      <c r="M50" s="49">
        <f t="shared" si="17"/>
        <v>0</v>
      </c>
      <c r="N50" s="49">
        <f t="shared" si="17"/>
        <v>0</v>
      </c>
      <c r="O50" s="49">
        <f t="shared" si="17"/>
        <v>0</v>
      </c>
      <c r="P50" s="49">
        <f t="shared" si="17"/>
        <v>0</v>
      </c>
      <c r="Q50" s="49">
        <f t="shared" si="17"/>
        <v>0</v>
      </c>
      <c r="R50" s="49">
        <f t="shared" si="17"/>
        <v>0</v>
      </c>
      <c r="S50" s="49">
        <f t="shared" si="17"/>
        <v>0</v>
      </c>
      <c r="T50" s="49">
        <f t="shared" si="17"/>
        <v>0</v>
      </c>
      <c r="U50" s="49">
        <f t="shared" si="17"/>
        <v>0</v>
      </c>
      <c r="V50" s="49">
        <f t="shared" si="17"/>
        <v>0</v>
      </c>
      <c r="W50" s="49">
        <f t="shared" si="17"/>
        <v>0</v>
      </c>
      <c r="X50" s="49">
        <f t="shared" si="17"/>
        <v>0</v>
      </c>
      <c r="Y50" s="49">
        <f t="shared" si="17"/>
        <v>0</v>
      </c>
      <c r="Z50" s="49">
        <f t="shared" si="17"/>
        <v>0</v>
      </c>
      <c r="AA50" s="49">
        <f t="shared" si="17"/>
        <v>0</v>
      </c>
      <c r="AB50" s="49">
        <f t="shared" si="17"/>
        <v>0</v>
      </c>
      <c r="AC50" s="49">
        <f t="shared" si="17"/>
        <v>0</v>
      </c>
      <c r="AD50" s="49">
        <f t="shared" si="17"/>
        <v>0</v>
      </c>
      <c r="AE50" s="49">
        <f t="shared" si="17"/>
        <v>0</v>
      </c>
      <c r="AF50" s="49">
        <f t="shared" si="17"/>
        <v>0</v>
      </c>
      <c r="AG50" s="49">
        <f t="shared" si="17"/>
        <v>0</v>
      </c>
      <c r="AH50" s="49">
        <f t="shared" si="17"/>
        <v>0</v>
      </c>
      <c r="AI50" s="49">
        <f t="shared" si="17"/>
        <v>0</v>
      </c>
      <c r="AJ50" s="49">
        <f t="shared" si="17"/>
        <v>0</v>
      </c>
      <c r="AK50" s="49">
        <f t="shared" ref="AK50" si="18">COUNTIF(AK37:AK49,"出")</f>
        <v>0</v>
      </c>
      <c r="AL50" s="67"/>
      <c r="AM50" s="46"/>
      <c r="AN50" s="46"/>
      <c r="AO50" s="46"/>
      <c r="AP50" s="46"/>
      <c r="AQ50" s="46"/>
      <c r="AR50" s="419"/>
      <c r="AS50" s="422"/>
      <c r="AT50" s="424"/>
      <c r="AU50" s="413"/>
      <c r="AV50" s="427"/>
      <c r="AW50" s="416"/>
      <c r="AX50" s="404"/>
      <c r="AY50" s="403"/>
      <c r="AZ50" s="404"/>
      <c r="BA50" s="403"/>
      <c r="BB50" s="404"/>
      <c r="BC50" s="615"/>
      <c r="BD50" s="403"/>
      <c r="BE50" s="405"/>
      <c r="BF50" s="406"/>
      <c r="BG50" s="408"/>
    </row>
    <row r="51" spans="1:59" ht="16.5" customHeight="1">
      <c r="AL51" s="46"/>
      <c r="AM51" s="46"/>
      <c r="AN51" s="46"/>
      <c r="AO51" s="46"/>
      <c r="AP51" s="13"/>
      <c r="AQ51" s="13"/>
      <c r="AR51" s="419"/>
      <c r="AS51" s="409" t="str">
        <f ca="1">IF(AS49="","",IFERROR(INDEX(INDIRECT("$B$" &amp; AS49+11 &amp;  ":$F$31"),MATCH("多能工",INDIRECT("$B$" &amp; AS49+11 &amp; ":$B$31"),0),2),""))</f>
        <v/>
      </c>
      <c r="AT51" s="410"/>
      <c r="AU51" s="425" t="str">
        <f ca="1">IF(AS49="","",IFERROR(INDEX(INDIRECT("$B$" &amp; AS49+11 &amp;  ":$F$31"),MATCH("多能工",INDIRECT("$B$" &amp; AS49+11 &amp; ":$B$31"),0),5),""))</f>
        <v/>
      </c>
      <c r="AV51" s="414"/>
      <c r="AW51" s="416">
        <f>IF(90000&lt;=AV51,90000,AV51)</f>
        <v>0</v>
      </c>
      <c r="AX51" s="404"/>
      <c r="AY51" s="403">
        <f>IF(10000&lt;=AX51,10000,AX51)</f>
        <v>0</v>
      </c>
      <c r="AZ51" s="404"/>
      <c r="BA51" s="403"/>
      <c r="BB51" s="404"/>
      <c r="BC51" s="615"/>
      <c r="BD51" s="403"/>
      <c r="BE51" s="405"/>
      <c r="BF51" s="406"/>
      <c r="BG51" s="407"/>
    </row>
    <row r="52" spans="1:59" ht="16.5" customHeight="1">
      <c r="A52" s="579" t="s">
        <v>54</v>
      </c>
      <c r="B52" s="580"/>
      <c r="C52" s="580"/>
      <c r="D52" s="580"/>
      <c r="E52" s="581"/>
      <c r="F52" s="50" t="s">
        <v>55</v>
      </c>
      <c r="G52" s="51" t="s">
        <v>31</v>
      </c>
      <c r="H52" s="51" t="s">
        <v>29</v>
      </c>
      <c r="I52" s="51" t="s">
        <v>30</v>
      </c>
      <c r="J52" s="51" t="s">
        <v>56</v>
      </c>
      <c r="K52" s="51" t="s">
        <v>57</v>
      </c>
      <c r="L52" s="51" t="s">
        <v>58</v>
      </c>
      <c r="M52" s="51" t="s">
        <v>59</v>
      </c>
      <c r="N52" s="51" t="s">
        <v>60</v>
      </c>
      <c r="O52" s="51" t="s">
        <v>61</v>
      </c>
      <c r="P52" s="51" t="s">
        <v>62</v>
      </c>
      <c r="Q52" s="51" t="s">
        <v>63</v>
      </c>
      <c r="R52" s="51" t="s">
        <v>64</v>
      </c>
      <c r="S52" s="51" t="s">
        <v>65</v>
      </c>
      <c r="T52" s="51" t="s">
        <v>66</v>
      </c>
      <c r="U52" s="51" t="s">
        <v>67</v>
      </c>
      <c r="V52" s="51" t="s">
        <v>68</v>
      </c>
      <c r="W52" s="563" t="s">
        <v>69</v>
      </c>
      <c r="X52" s="564"/>
      <c r="Y52" s="565"/>
      <c r="AL52" s="46"/>
      <c r="AM52" s="46"/>
      <c r="AN52" s="46"/>
      <c r="AO52" s="46"/>
      <c r="AP52" s="46"/>
      <c r="AQ52" s="46"/>
      <c r="AR52" s="419"/>
      <c r="AS52" s="409"/>
      <c r="AT52" s="411"/>
      <c r="AU52" s="426"/>
      <c r="AV52" s="427"/>
      <c r="AW52" s="416"/>
      <c r="AX52" s="404"/>
      <c r="AY52" s="403"/>
      <c r="AZ52" s="404"/>
      <c r="BA52" s="403"/>
      <c r="BB52" s="404"/>
      <c r="BC52" s="615"/>
      <c r="BD52" s="403"/>
      <c r="BE52" s="405"/>
      <c r="BF52" s="406"/>
      <c r="BG52" s="408"/>
    </row>
    <row r="53" spans="1:59" ht="16.5" customHeight="1">
      <c r="A53" s="582"/>
      <c r="B53" s="583"/>
      <c r="C53" s="583"/>
      <c r="D53" s="583"/>
      <c r="E53" s="584"/>
      <c r="F53" s="50" t="s">
        <v>70</v>
      </c>
      <c r="G53" s="52"/>
      <c r="H53" s="52"/>
      <c r="I53" s="52"/>
      <c r="J53" s="52"/>
      <c r="K53" s="52"/>
      <c r="L53" s="52"/>
      <c r="M53" s="52"/>
      <c r="N53" s="52"/>
      <c r="O53" s="52"/>
      <c r="P53" s="52"/>
      <c r="Q53" s="52"/>
      <c r="R53" s="52"/>
      <c r="S53" s="52"/>
      <c r="T53" s="52"/>
      <c r="U53" s="52"/>
      <c r="V53" s="52"/>
      <c r="W53" s="566">
        <f>SUM(G53:S53)</f>
        <v>0</v>
      </c>
      <c r="X53" s="567"/>
      <c r="Y53" s="568"/>
      <c r="AL53" s="46"/>
      <c r="AM53" s="46"/>
      <c r="AN53" s="46"/>
      <c r="AO53" s="46"/>
      <c r="AP53" s="46"/>
      <c r="AQ53" s="46"/>
      <c r="AR53" s="419"/>
      <c r="AS53" s="409" t="str">
        <f ca="1">IF(AS51="","",IFERROR(INDEX(INDIRECT("$B$" &amp; AS51+11 &amp;  ":$F$31"),MATCH("多能工",INDIRECT("$B$" &amp; AS51+11 &amp; ":$B$31"),0),2),""))</f>
        <v/>
      </c>
      <c r="AT53" s="410"/>
      <c r="AU53" s="412" t="str">
        <f ca="1">IF(AS51="","",IFERROR(INDEX(INDIRECT("$B$" &amp; AS51+11 &amp;  ":$F$31"),MATCH("多能工",INDIRECT("$B$" &amp; AS51+11 &amp; ":$B$31"),0),5),""))</f>
        <v/>
      </c>
      <c r="AV53" s="414"/>
      <c r="AW53" s="416">
        <f>IF(90000&lt;=AV53,90000,AV53)</f>
        <v>0</v>
      </c>
      <c r="AX53" s="404"/>
      <c r="AY53" s="403">
        <f>IF(10000&lt;=AX53,10000,AX53)</f>
        <v>0</v>
      </c>
      <c r="AZ53" s="404"/>
      <c r="BA53" s="403"/>
      <c r="BB53" s="404"/>
      <c r="BC53" s="615"/>
      <c r="BD53" s="403"/>
      <c r="BE53" s="405"/>
      <c r="BF53" s="406"/>
      <c r="BG53" s="407"/>
    </row>
    <row r="54" spans="1:59" ht="16.5" customHeight="1" thickBot="1">
      <c r="A54" s="582"/>
      <c r="B54" s="583"/>
      <c r="C54" s="583"/>
      <c r="D54" s="583"/>
      <c r="E54" s="584"/>
      <c r="F54" s="50" t="s">
        <v>71</v>
      </c>
      <c r="G54" s="53">
        <f>AK91</f>
        <v>0</v>
      </c>
      <c r="H54" s="53">
        <f>AK92</f>
        <v>0</v>
      </c>
      <c r="I54" s="53">
        <f>AK93</f>
        <v>0</v>
      </c>
      <c r="J54" s="53">
        <f>AK94</f>
        <v>0</v>
      </c>
      <c r="K54" s="53">
        <f>AK95</f>
        <v>0</v>
      </c>
      <c r="L54" s="53">
        <f>AK96</f>
        <v>0</v>
      </c>
      <c r="M54" s="53">
        <f>AK97</f>
        <v>0</v>
      </c>
      <c r="N54" s="53">
        <f>AK98</f>
        <v>0</v>
      </c>
      <c r="O54" s="53">
        <f>AK99</f>
        <v>0</v>
      </c>
      <c r="P54" s="53">
        <f>AK100</f>
        <v>0</v>
      </c>
      <c r="Q54" s="53">
        <f>AK101</f>
        <v>0</v>
      </c>
      <c r="R54" s="53">
        <f>AK102</f>
        <v>0</v>
      </c>
      <c r="S54" s="53">
        <f>AK103</f>
        <v>0</v>
      </c>
      <c r="T54" s="53">
        <f>AK104</f>
        <v>0</v>
      </c>
      <c r="U54" s="53">
        <f>AK105</f>
        <v>0</v>
      </c>
      <c r="V54" s="53">
        <f>AK106</f>
        <v>0</v>
      </c>
      <c r="W54" s="566">
        <f>SUM(G54:S54)</f>
        <v>0</v>
      </c>
      <c r="X54" s="567"/>
      <c r="Y54" s="568"/>
      <c r="AO54" s="35"/>
      <c r="AP54" s="13"/>
      <c r="AQ54" s="13"/>
      <c r="AR54" s="420"/>
      <c r="AS54" s="409"/>
      <c r="AT54" s="411"/>
      <c r="AU54" s="413"/>
      <c r="AV54" s="415"/>
      <c r="AW54" s="416"/>
      <c r="AX54" s="404"/>
      <c r="AY54" s="403"/>
      <c r="AZ54" s="404"/>
      <c r="BA54" s="403"/>
      <c r="BB54" s="404"/>
      <c r="BC54" s="615"/>
      <c r="BD54" s="403"/>
      <c r="BE54" s="405"/>
      <c r="BF54" s="406"/>
      <c r="BG54" s="417"/>
    </row>
    <row r="55" spans="1:59" ht="16.5" customHeight="1">
      <c r="A55" s="585"/>
      <c r="B55" s="586"/>
      <c r="C55" s="586"/>
      <c r="D55" s="586"/>
      <c r="E55" s="587"/>
      <c r="F55" s="54" t="s">
        <v>72</v>
      </c>
      <c r="G55" s="116">
        <f>G54+【4月】月集計表!G55</f>
        <v>0</v>
      </c>
      <c r="H55" s="116">
        <f>H54+【4月】月集計表!H55</f>
        <v>0</v>
      </c>
      <c r="I55" s="116">
        <f>I54+【4月】月集計表!I55</f>
        <v>0</v>
      </c>
      <c r="J55" s="116">
        <f>J54+【4月】月集計表!J55</f>
        <v>0</v>
      </c>
      <c r="K55" s="116">
        <f>K54+【4月】月集計表!K55</f>
        <v>0</v>
      </c>
      <c r="L55" s="116">
        <f>L54+【4月】月集計表!L55</f>
        <v>0</v>
      </c>
      <c r="M55" s="116">
        <f>M54+【4月】月集計表!M55</f>
        <v>0</v>
      </c>
      <c r="N55" s="116">
        <f>N54+【4月】月集計表!N55</f>
        <v>0</v>
      </c>
      <c r="O55" s="116">
        <f>O54+【4月】月集計表!O55</f>
        <v>0</v>
      </c>
      <c r="P55" s="116">
        <f>P54+【4月】月集計表!P55</f>
        <v>0</v>
      </c>
      <c r="Q55" s="116">
        <f>Q54+【4月】月集計表!Q55</f>
        <v>0</v>
      </c>
      <c r="R55" s="116">
        <f>R54+【4月】月集計表!R55</f>
        <v>0</v>
      </c>
      <c r="S55" s="116">
        <f>S54+【4月】月集計表!S55</f>
        <v>0</v>
      </c>
      <c r="T55" s="116">
        <f>T54+【4月】月集計表!T55</f>
        <v>0</v>
      </c>
      <c r="U55" s="116">
        <f>U54+【4月】月集計表!U55</f>
        <v>0</v>
      </c>
      <c r="V55" s="116">
        <f>V54+【4月】月集計表!V55</f>
        <v>0</v>
      </c>
      <c r="W55" s="569">
        <f>SUM(G55:S55)</f>
        <v>0</v>
      </c>
      <c r="X55" s="569"/>
      <c r="Y55" s="569"/>
      <c r="Z55" s="4" t="s">
        <v>73</v>
      </c>
      <c r="AO55" s="35"/>
      <c r="AP55" s="13"/>
      <c r="AQ55" s="13"/>
      <c r="AR55" s="390" t="s">
        <v>193</v>
      </c>
      <c r="AS55" s="391"/>
      <c r="AT55" s="392"/>
      <c r="AU55" s="396"/>
      <c r="AV55" s="371">
        <f>SUM(AV9:AV18,AV49:AV54)</f>
        <v>0</v>
      </c>
      <c r="AW55" s="399">
        <f t="shared" ref="AW55:BF55" si="19">SUM(AW9:AW18,AW49:AW54)</f>
        <v>0</v>
      </c>
      <c r="AX55" s="383">
        <f t="shared" si="19"/>
        <v>0</v>
      </c>
      <c r="AY55" s="385">
        <f t="shared" si="19"/>
        <v>0</v>
      </c>
      <c r="AZ55" s="371">
        <f t="shared" si="19"/>
        <v>0</v>
      </c>
      <c r="BA55" s="399">
        <f t="shared" si="19"/>
        <v>0</v>
      </c>
      <c r="BB55" s="371">
        <f t="shared" si="19"/>
        <v>0</v>
      </c>
      <c r="BC55" s="624">
        <f t="shared" si="19"/>
        <v>0</v>
      </c>
      <c r="BD55" s="385">
        <f t="shared" si="19"/>
        <v>0</v>
      </c>
      <c r="BE55" s="383">
        <f t="shared" ref="BE55" si="20">SUM(BE9:BE18,BE49:BE54)</f>
        <v>0</v>
      </c>
      <c r="BF55" s="371">
        <f t="shared" si="19"/>
        <v>0</v>
      </c>
      <c r="BG55" s="373"/>
    </row>
    <row r="56" spans="1:59" ht="13.5" customHeight="1" thickBot="1">
      <c r="AO56" s="13"/>
      <c r="AP56" s="13"/>
      <c r="AQ56" s="13"/>
      <c r="AR56" s="393"/>
      <c r="AS56" s="394"/>
      <c r="AT56" s="395"/>
      <c r="AU56" s="397"/>
      <c r="AV56" s="398"/>
      <c r="AW56" s="400"/>
      <c r="AX56" s="384"/>
      <c r="AY56" s="386"/>
      <c r="AZ56" s="398"/>
      <c r="BA56" s="400"/>
      <c r="BB56" s="398"/>
      <c r="BC56" s="625"/>
      <c r="BD56" s="386"/>
      <c r="BE56" s="387"/>
      <c r="BF56" s="372"/>
      <c r="BG56" s="374"/>
    </row>
    <row r="57" spans="1:59" ht="13.5" hidden="1" customHeight="1">
      <c r="AO57" s="13"/>
      <c r="AP57" s="13"/>
      <c r="AQ57" s="13"/>
      <c r="AR57" s="375" t="s">
        <v>185</v>
      </c>
      <c r="AS57" s="376"/>
      <c r="AT57" s="377"/>
      <c r="AU57" s="381"/>
      <c r="AV57" s="383">
        <f>SUM(AV19:AV48)</f>
        <v>0</v>
      </c>
      <c r="AW57" s="385">
        <f t="shared" ref="AW57:BF57" si="21">SUM(AW19:AW48)</f>
        <v>0</v>
      </c>
      <c r="AX57" s="383">
        <f t="shared" si="21"/>
        <v>0</v>
      </c>
      <c r="AY57" s="385">
        <f t="shared" si="21"/>
        <v>0</v>
      </c>
      <c r="AZ57" s="383">
        <f t="shared" si="21"/>
        <v>0</v>
      </c>
      <c r="BA57" s="385">
        <f t="shared" si="21"/>
        <v>0</v>
      </c>
      <c r="BB57" s="383">
        <f t="shared" si="21"/>
        <v>0</v>
      </c>
      <c r="BC57" s="624">
        <f t="shared" si="21"/>
        <v>0</v>
      </c>
      <c r="BD57" s="385">
        <f t="shared" si="21"/>
        <v>0</v>
      </c>
      <c r="BE57" s="383">
        <f t="shared" ref="BE57" si="22">SUM(BE19:BE48)</f>
        <v>0</v>
      </c>
      <c r="BF57" s="383">
        <f t="shared" si="21"/>
        <v>0</v>
      </c>
      <c r="BG57" s="388"/>
    </row>
    <row r="58" spans="1:59" ht="13.5" hidden="1" customHeight="1" thickBot="1">
      <c r="AO58" s="13"/>
      <c r="AP58" s="13"/>
      <c r="AQ58" s="13"/>
      <c r="AR58" s="378"/>
      <c r="AS58" s="379"/>
      <c r="AT58" s="380"/>
      <c r="AU58" s="382"/>
      <c r="AV58" s="384"/>
      <c r="AW58" s="386"/>
      <c r="AX58" s="384"/>
      <c r="AY58" s="386"/>
      <c r="AZ58" s="384"/>
      <c r="BA58" s="386"/>
      <c r="BB58" s="384"/>
      <c r="BC58" s="625"/>
      <c r="BD58" s="386"/>
      <c r="BE58" s="387"/>
      <c r="BF58" s="387"/>
      <c r="BG58" s="389"/>
    </row>
    <row r="59" spans="1:59" ht="15" customHeight="1">
      <c r="AO59" s="13"/>
      <c r="AP59" s="13"/>
      <c r="AQ59" s="13"/>
      <c r="AR59" s="363" t="s">
        <v>136</v>
      </c>
      <c r="AS59" s="364"/>
      <c r="AT59" s="364"/>
      <c r="AU59" s="87"/>
      <c r="AV59" s="88">
        <f t="shared" ref="AV59:BF59" si="23">SUM(AV9:AV18)</f>
        <v>0</v>
      </c>
      <c r="AW59" s="89">
        <f t="shared" si="23"/>
        <v>0</v>
      </c>
      <c r="AX59" s="90">
        <f t="shared" si="23"/>
        <v>0</v>
      </c>
      <c r="AY59" s="91">
        <f t="shared" si="23"/>
        <v>0</v>
      </c>
      <c r="AZ59" s="88">
        <f t="shared" si="23"/>
        <v>0</v>
      </c>
      <c r="BA59" s="89">
        <f t="shared" si="23"/>
        <v>0</v>
      </c>
      <c r="BB59" s="88">
        <f t="shared" si="23"/>
        <v>0</v>
      </c>
      <c r="BC59" s="92">
        <f t="shared" si="23"/>
        <v>0</v>
      </c>
      <c r="BD59" s="91">
        <f t="shared" si="23"/>
        <v>0</v>
      </c>
      <c r="BE59" s="93">
        <f t="shared" ref="BE59" si="24">SUM(BE9:BE18)</f>
        <v>0</v>
      </c>
      <c r="BF59" s="93">
        <f t="shared" si="23"/>
        <v>0</v>
      </c>
      <c r="BG59" s="94"/>
    </row>
    <row r="60" spans="1:59" ht="15" hidden="1" customHeight="1">
      <c r="AO60" s="13"/>
      <c r="AP60" s="13"/>
      <c r="AQ60" s="13"/>
      <c r="AR60" s="365" t="s">
        <v>179</v>
      </c>
      <c r="AS60" s="366"/>
      <c r="AT60" s="366"/>
      <c r="AU60" s="220"/>
      <c r="AV60" s="96">
        <f t="shared" ref="AV60:BF60" si="25">SUM(AV19:AV28)</f>
        <v>0</v>
      </c>
      <c r="AW60" s="97">
        <f t="shared" si="25"/>
        <v>0</v>
      </c>
      <c r="AX60" s="96">
        <f t="shared" si="25"/>
        <v>0</v>
      </c>
      <c r="AY60" s="97">
        <f t="shared" si="25"/>
        <v>0</v>
      </c>
      <c r="AZ60" s="96">
        <f t="shared" si="25"/>
        <v>0</v>
      </c>
      <c r="BA60" s="97">
        <f t="shared" si="25"/>
        <v>0</v>
      </c>
      <c r="BB60" s="96">
        <f t="shared" si="25"/>
        <v>0</v>
      </c>
      <c r="BC60" s="98">
        <f t="shared" si="25"/>
        <v>0</v>
      </c>
      <c r="BD60" s="97">
        <f t="shared" si="25"/>
        <v>0</v>
      </c>
      <c r="BE60" s="272">
        <f t="shared" ref="BE60" si="26">SUM(BE19:BE28)</f>
        <v>0</v>
      </c>
      <c r="BF60" s="272">
        <f t="shared" si="25"/>
        <v>0</v>
      </c>
      <c r="BG60" s="221"/>
    </row>
    <row r="61" spans="1:59" ht="15" hidden="1" customHeight="1">
      <c r="AO61" s="13"/>
      <c r="AP61" s="13"/>
      <c r="AQ61" s="13"/>
      <c r="AR61" s="365" t="s">
        <v>180</v>
      </c>
      <c r="AS61" s="366"/>
      <c r="AT61" s="366"/>
      <c r="AU61" s="220"/>
      <c r="AV61" s="96">
        <f t="shared" ref="AV61:BF61" si="27">SUM(AV29:AV38)</f>
        <v>0</v>
      </c>
      <c r="AW61" s="97">
        <f t="shared" si="27"/>
        <v>0</v>
      </c>
      <c r="AX61" s="96">
        <f t="shared" si="27"/>
        <v>0</v>
      </c>
      <c r="AY61" s="97">
        <f t="shared" si="27"/>
        <v>0</v>
      </c>
      <c r="AZ61" s="96">
        <f t="shared" si="27"/>
        <v>0</v>
      </c>
      <c r="BA61" s="97">
        <f t="shared" si="27"/>
        <v>0</v>
      </c>
      <c r="BB61" s="96">
        <f t="shared" si="27"/>
        <v>0</v>
      </c>
      <c r="BC61" s="98">
        <f t="shared" si="27"/>
        <v>0</v>
      </c>
      <c r="BD61" s="97">
        <f t="shared" si="27"/>
        <v>0</v>
      </c>
      <c r="BE61" s="272">
        <f t="shared" ref="BE61" si="28">SUM(BE29:BE38)</f>
        <v>0</v>
      </c>
      <c r="BF61" s="272">
        <f t="shared" si="27"/>
        <v>0</v>
      </c>
      <c r="BG61" s="221"/>
    </row>
    <row r="62" spans="1:59" ht="15" hidden="1" customHeight="1">
      <c r="AO62" s="13"/>
      <c r="AP62" s="13"/>
      <c r="AQ62" s="13"/>
      <c r="AR62" s="365" t="s">
        <v>181</v>
      </c>
      <c r="AS62" s="366"/>
      <c r="AT62" s="366"/>
      <c r="AU62" s="220"/>
      <c r="AV62" s="96">
        <f t="shared" ref="AV62:BF62" si="29">SUM(AV39:AV48)</f>
        <v>0</v>
      </c>
      <c r="AW62" s="97">
        <f t="shared" si="29"/>
        <v>0</v>
      </c>
      <c r="AX62" s="96">
        <f t="shared" si="29"/>
        <v>0</v>
      </c>
      <c r="AY62" s="97">
        <f t="shared" si="29"/>
        <v>0</v>
      </c>
      <c r="AZ62" s="96">
        <f t="shared" si="29"/>
        <v>0</v>
      </c>
      <c r="BA62" s="97">
        <f t="shared" si="29"/>
        <v>0</v>
      </c>
      <c r="BB62" s="96">
        <f t="shared" si="29"/>
        <v>0</v>
      </c>
      <c r="BC62" s="98">
        <f t="shared" si="29"/>
        <v>0</v>
      </c>
      <c r="BD62" s="97">
        <f t="shared" si="29"/>
        <v>0</v>
      </c>
      <c r="BE62" s="272">
        <f t="shared" ref="BE62" si="30">SUM(BE39:BE48)</f>
        <v>0</v>
      </c>
      <c r="BF62" s="272">
        <f t="shared" si="29"/>
        <v>0</v>
      </c>
      <c r="BG62" s="221"/>
    </row>
    <row r="63" spans="1:59" ht="15" customHeight="1" thickBot="1">
      <c r="AO63" s="55"/>
      <c r="AP63" s="55"/>
      <c r="AQ63" s="55"/>
      <c r="AR63" s="367" t="s">
        <v>194</v>
      </c>
      <c r="AS63" s="368"/>
      <c r="AT63" s="368"/>
      <c r="AU63" s="99"/>
      <c r="AV63" s="100">
        <f>SUM(AV49:AV54)</f>
        <v>0</v>
      </c>
      <c r="AW63" s="219">
        <f>SUM(AW49:AW54)</f>
        <v>0</v>
      </c>
      <c r="AX63" s="217"/>
      <c r="AY63" s="218"/>
      <c r="AZ63" s="101"/>
      <c r="BA63" s="102"/>
      <c r="BB63" s="101"/>
      <c r="BC63" s="103"/>
      <c r="BD63" s="218"/>
      <c r="BE63" s="269"/>
      <c r="BF63" s="274">
        <f>SUM(BF49:BF54)</f>
        <v>0</v>
      </c>
      <c r="BG63" s="104"/>
    </row>
    <row r="64" spans="1:59" ht="13.5" customHeight="1">
      <c r="AO64" s="55"/>
      <c r="AP64" s="55"/>
      <c r="AQ64" s="55"/>
    </row>
    <row r="65" spans="11:43" ht="13.5" hidden="1" customHeight="1">
      <c r="K65" s="56" t="s">
        <v>74</v>
      </c>
      <c r="AO65" s="35"/>
      <c r="AP65" s="35"/>
      <c r="AQ65" s="35"/>
    </row>
    <row r="66" spans="11:43" ht="13.5" hidden="1" customHeight="1">
      <c r="AO66" s="35"/>
      <c r="AP66" s="35"/>
      <c r="AQ66" s="35"/>
    </row>
    <row r="67" spans="11:43" ht="13.5" hidden="1" customHeight="1">
      <c r="K67" s="56" t="s">
        <v>5</v>
      </c>
      <c r="L67" s="56" t="s">
        <v>75</v>
      </c>
      <c r="AO67" s="35"/>
      <c r="AP67" s="35"/>
      <c r="AQ67" s="35"/>
    </row>
    <row r="68" spans="11:43" ht="13.5" hidden="1" customHeight="1">
      <c r="K68" s="56" t="s">
        <v>76</v>
      </c>
      <c r="L68" s="4" t="s">
        <v>77</v>
      </c>
      <c r="AO68" s="35"/>
      <c r="AP68" s="35"/>
      <c r="AQ68" s="35"/>
    </row>
    <row r="69" spans="11:43" ht="13.5" hidden="1" customHeight="1">
      <c r="K69" s="56" t="s">
        <v>78</v>
      </c>
      <c r="L69" s="56" t="s">
        <v>79</v>
      </c>
    </row>
    <row r="70" spans="11:43" ht="13.5" hidden="1" customHeight="1">
      <c r="K70" s="56" t="s">
        <v>80</v>
      </c>
      <c r="L70" s="56" t="s">
        <v>81</v>
      </c>
    </row>
    <row r="71" spans="11:43" ht="13.5" hidden="1" customHeight="1">
      <c r="K71" s="56" t="s">
        <v>82</v>
      </c>
      <c r="L71" s="56" t="s">
        <v>83</v>
      </c>
    </row>
    <row r="72" spans="11:43" ht="13.5" hidden="1" customHeight="1">
      <c r="K72" s="56" t="s">
        <v>84</v>
      </c>
      <c r="L72" s="56" t="s">
        <v>85</v>
      </c>
    </row>
    <row r="73" spans="11:43" ht="13.5" hidden="1" customHeight="1">
      <c r="K73" s="56" t="s">
        <v>86</v>
      </c>
      <c r="L73" s="56" t="s">
        <v>87</v>
      </c>
    </row>
    <row r="74" spans="11:43" ht="13.5" hidden="1" customHeight="1">
      <c r="K74" s="56" t="s">
        <v>88</v>
      </c>
      <c r="L74" s="56" t="s">
        <v>89</v>
      </c>
    </row>
    <row r="75" spans="11:43" ht="13.5" hidden="1" customHeight="1">
      <c r="K75" s="56" t="s">
        <v>90</v>
      </c>
      <c r="L75" s="56" t="s">
        <v>91</v>
      </c>
    </row>
    <row r="76" spans="11:43" ht="13.5" hidden="1" customHeight="1">
      <c r="K76" s="56" t="s">
        <v>92</v>
      </c>
      <c r="L76" s="56" t="s">
        <v>93</v>
      </c>
    </row>
    <row r="77" spans="11:43" ht="13.5" hidden="1" customHeight="1">
      <c r="K77" s="56" t="s">
        <v>94</v>
      </c>
      <c r="L77" s="56" t="s">
        <v>95</v>
      </c>
      <c r="U77" s="56"/>
      <c r="V77" s="56"/>
    </row>
    <row r="78" spans="11:43" ht="13.5" hidden="1" customHeight="1">
      <c r="K78" s="56" t="s">
        <v>96</v>
      </c>
      <c r="L78" s="56" t="s">
        <v>97</v>
      </c>
      <c r="U78" s="56"/>
      <c r="V78" s="56"/>
    </row>
    <row r="79" spans="11:43" ht="13.5" hidden="1" customHeight="1">
      <c r="K79" s="56" t="s">
        <v>98</v>
      </c>
      <c r="L79" s="56" t="s">
        <v>99</v>
      </c>
      <c r="U79" s="56"/>
      <c r="V79" s="56"/>
    </row>
    <row r="80" spans="11:43" ht="13.5" hidden="1" customHeight="1">
      <c r="K80" s="56" t="s">
        <v>100</v>
      </c>
      <c r="L80" s="56" t="s">
        <v>101</v>
      </c>
    </row>
    <row r="81" spans="5:37" ht="13.5" hidden="1" customHeight="1">
      <c r="K81" s="4" t="s">
        <v>102</v>
      </c>
      <c r="L81" s="4" t="s">
        <v>103</v>
      </c>
    </row>
    <row r="82" spans="5:37" ht="13.5" hidden="1" customHeight="1">
      <c r="K82" s="4" t="s">
        <v>68</v>
      </c>
      <c r="L82" s="4" t="s">
        <v>104</v>
      </c>
    </row>
    <row r="83" spans="5:37" ht="13.5" hidden="1" customHeight="1">
      <c r="K83" s="56" t="s">
        <v>66</v>
      </c>
      <c r="L83" s="56" t="s">
        <v>105</v>
      </c>
    </row>
    <row r="84" spans="5:37" ht="13.5" hidden="1" customHeight="1"/>
    <row r="85" spans="5:37" ht="13.5" hidden="1" customHeight="1"/>
    <row r="86" spans="5:37" ht="13.5" hidden="1" customHeight="1"/>
    <row r="87" spans="5:37" ht="13.5" hidden="1" customHeight="1"/>
    <row r="88" spans="5:37" ht="13.5" hidden="1" customHeight="1"/>
    <row r="89" spans="5:37" ht="13.5" hidden="1" customHeight="1"/>
    <row r="90" spans="5:37" ht="13.5" hidden="1" customHeight="1">
      <c r="E90" s="53"/>
      <c r="F90" s="57">
        <v>1</v>
      </c>
      <c r="G90" s="57">
        <v>2</v>
      </c>
      <c r="H90" s="57">
        <v>3</v>
      </c>
      <c r="I90" s="57">
        <v>4</v>
      </c>
      <c r="J90" s="57">
        <v>5</v>
      </c>
      <c r="K90" s="57">
        <v>6</v>
      </c>
      <c r="L90" s="57">
        <v>7</v>
      </c>
      <c r="M90" s="57">
        <v>8</v>
      </c>
      <c r="N90" s="57">
        <v>9</v>
      </c>
      <c r="O90" s="57">
        <v>10</v>
      </c>
      <c r="P90" s="57">
        <v>11</v>
      </c>
      <c r="Q90" s="57">
        <v>12</v>
      </c>
      <c r="R90" s="57">
        <v>13</v>
      </c>
      <c r="S90" s="57">
        <v>14</v>
      </c>
      <c r="T90" s="57">
        <v>15</v>
      </c>
      <c r="U90" s="57">
        <v>16</v>
      </c>
      <c r="V90" s="57">
        <v>17</v>
      </c>
      <c r="W90" s="57">
        <v>18</v>
      </c>
      <c r="X90" s="57">
        <v>19</v>
      </c>
      <c r="Y90" s="57">
        <v>20</v>
      </c>
      <c r="Z90" s="57">
        <v>21</v>
      </c>
      <c r="AA90" s="57">
        <v>22</v>
      </c>
      <c r="AB90" s="57">
        <v>23</v>
      </c>
      <c r="AC90" s="57">
        <v>24</v>
      </c>
      <c r="AD90" s="57">
        <v>25</v>
      </c>
      <c r="AE90" s="57">
        <v>26</v>
      </c>
      <c r="AF90" s="57">
        <v>27</v>
      </c>
      <c r="AG90" s="57">
        <v>28</v>
      </c>
      <c r="AH90" s="57">
        <v>29</v>
      </c>
      <c r="AI90" s="57">
        <v>30</v>
      </c>
      <c r="AJ90" s="58">
        <v>31</v>
      </c>
      <c r="AK90" s="209" t="s">
        <v>37</v>
      </c>
    </row>
    <row r="91" spans="5:37" ht="13.5" hidden="1" customHeight="1">
      <c r="E91" s="51" t="s">
        <v>31</v>
      </c>
      <c r="F91" s="53">
        <f t="shared" ref="F91:AJ91" si="31">IF(COUNTIF(G$11:G$30,$E91)=0,0,1)</f>
        <v>0</v>
      </c>
      <c r="G91" s="53">
        <f t="shared" si="31"/>
        <v>0</v>
      </c>
      <c r="H91" s="53">
        <f t="shared" si="31"/>
        <v>0</v>
      </c>
      <c r="I91" s="53">
        <f t="shared" si="31"/>
        <v>0</v>
      </c>
      <c r="J91" s="53">
        <f t="shared" si="31"/>
        <v>0</v>
      </c>
      <c r="K91" s="53">
        <f t="shared" si="31"/>
        <v>0</v>
      </c>
      <c r="L91" s="53">
        <f t="shared" si="31"/>
        <v>0</v>
      </c>
      <c r="M91" s="53">
        <f t="shared" si="31"/>
        <v>0</v>
      </c>
      <c r="N91" s="53">
        <f t="shared" si="31"/>
        <v>0</v>
      </c>
      <c r="O91" s="53">
        <f t="shared" si="31"/>
        <v>0</v>
      </c>
      <c r="P91" s="53">
        <f t="shared" si="31"/>
        <v>0</v>
      </c>
      <c r="Q91" s="53">
        <f t="shared" si="31"/>
        <v>0</v>
      </c>
      <c r="R91" s="53">
        <f t="shared" si="31"/>
        <v>0</v>
      </c>
      <c r="S91" s="53">
        <f t="shared" si="31"/>
        <v>0</v>
      </c>
      <c r="T91" s="53">
        <f t="shared" si="31"/>
        <v>0</v>
      </c>
      <c r="U91" s="53">
        <f t="shared" si="31"/>
        <v>0</v>
      </c>
      <c r="V91" s="53">
        <f t="shared" si="31"/>
        <v>0</v>
      </c>
      <c r="W91" s="53">
        <f t="shared" si="31"/>
        <v>0</v>
      </c>
      <c r="X91" s="53">
        <f t="shared" si="31"/>
        <v>0</v>
      </c>
      <c r="Y91" s="53">
        <f t="shared" si="31"/>
        <v>0</v>
      </c>
      <c r="Z91" s="53">
        <f t="shared" si="31"/>
        <v>0</v>
      </c>
      <c r="AA91" s="53">
        <f t="shared" si="31"/>
        <v>0</v>
      </c>
      <c r="AB91" s="53">
        <f t="shared" si="31"/>
        <v>0</v>
      </c>
      <c r="AC91" s="53">
        <f t="shared" si="31"/>
        <v>0</v>
      </c>
      <c r="AD91" s="53">
        <f t="shared" si="31"/>
        <v>0</v>
      </c>
      <c r="AE91" s="53">
        <f t="shared" si="31"/>
        <v>0</v>
      </c>
      <c r="AF91" s="53">
        <f t="shared" si="31"/>
        <v>0</v>
      </c>
      <c r="AG91" s="53">
        <f t="shared" si="31"/>
        <v>0</v>
      </c>
      <c r="AH91" s="53">
        <f t="shared" si="31"/>
        <v>0</v>
      </c>
      <c r="AI91" s="53">
        <f t="shared" si="31"/>
        <v>0</v>
      </c>
      <c r="AJ91" s="53">
        <f t="shared" si="31"/>
        <v>0</v>
      </c>
      <c r="AK91" s="53">
        <f>COUNTIF(F91:AJ91,1)</f>
        <v>0</v>
      </c>
    </row>
    <row r="92" spans="5:37" ht="13.5" hidden="1" customHeight="1">
      <c r="E92" s="51" t="s">
        <v>29</v>
      </c>
      <c r="F92" s="53">
        <f t="shared" ref="F92:AJ92" si="32">IF(COUNTIF(G$11:G$30,$E92)=0,0,1)</f>
        <v>0</v>
      </c>
      <c r="G92" s="53">
        <f t="shared" si="32"/>
        <v>0</v>
      </c>
      <c r="H92" s="53">
        <f t="shared" si="32"/>
        <v>0</v>
      </c>
      <c r="I92" s="53">
        <f t="shared" si="32"/>
        <v>0</v>
      </c>
      <c r="J92" s="53">
        <f t="shared" si="32"/>
        <v>0</v>
      </c>
      <c r="K92" s="53">
        <f t="shared" si="32"/>
        <v>0</v>
      </c>
      <c r="L92" s="53">
        <f t="shared" si="32"/>
        <v>0</v>
      </c>
      <c r="M92" s="53">
        <f t="shared" si="32"/>
        <v>0</v>
      </c>
      <c r="N92" s="53">
        <f t="shared" si="32"/>
        <v>0</v>
      </c>
      <c r="O92" s="53">
        <f t="shared" si="32"/>
        <v>0</v>
      </c>
      <c r="P92" s="53">
        <f t="shared" si="32"/>
        <v>0</v>
      </c>
      <c r="Q92" s="53">
        <f t="shared" si="32"/>
        <v>0</v>
      </c>
      <c r="R92" s="53">
        <f t="shared" si="32"/>
        <v>0</v>
      </c>
      <c r="S92" s="53">
        <f t="shared" si="32"/>
        <v>0</v>
      </c>
      <c r="T92" s="53">
        <f t="shared" si="32"/>
        <v>0</v>
      </c>
      <c r="U92" s="53">
        <f t="shared" si="32"/>
        <v>0</v>
      </c>
      <c r="V92" s="53">
        <f t="shared" si="32"/>
        <v>0</v>
      </c>
      <c r="W92" s="53">
        <f t="shared" si="32"/>
        <v>0</v>
      </c>
      <c r="X92" s="53">
        <f t="shared" si="32"/>
        <v>0</v>
      </c>
      <c r="Y92" s="53">
        <f t="shared" si="32"/>
        <v>0</v>
      </c>
      <c r="Z92" s="53">
        <f t="shared" si="32"/>
        <v>0</v>
      </c>
      <c r="AA92" s="53">
        <f t="shared" si="32"/>
        <v>0</v>
      </c>
      <c r="AB92" s="53">
        <f t="shared" si="32"/>
        <v>0</v>
      </c>
      <c r="AC92" s="53">
        <f t="shared" si="32"/>
        <v>0</v>
      </c>
      <c r="AD92" s="53">
        <f t="shared" si="32"/>
        <v>0</v>
      </c>
      <c r="AE92" s="53">
        <f t="shared" si="32"/>
        <v>0</v>
      </c>
      <c r="AF92" s="53">
        <f t="shared" si="32"/>
        <v>0</v>
      </c>
      <c r="AG92" s="53">
        <f t="shared" si="32"/>
        <v>0</v>
      </c>
      <c r="AH92" s="53">
        <f t="shared" si="32"/>
        <v>0</v>
      </c>
      <c r="AI92" s="53">
        <f t="shared" si="32"/>
        <v>0</v>
      </c>
      <c r="AJ92" s="53">
        <f t="shared" si="32"/>
        <v>0</v>
      </c>
      <c r="AK92" s="53">
        <f t="shared" ref="AK92:AK106" si="33">COUNTIF(F92:AJ92,1)</f>
        <v>0</v>
      </c>
    </row>
    <row r="93" spans="5:37" ht="13.5" hidden="1" customHeight="1">
      <c r="E93" s="51" t="s">
        <v>30</v>
      </c>
      <c r="F93" s="53">
        <f t="shared" ref="F93:AJ93" si="34">IF(COUNTIF(G$11:G$30,$E93)=0,0,1)</f>
        <v>0</v>
      </c>
      <c r="G93" s="53">
        <f t="shared" si="34"/>
        <v>0</v>
      </c>
      <c r="H93" s="53">
        <f t="shared" si="34"/>
        <v>0</v>
      </c>
      <c r="I93" s="53">
        <f t="shared" si="34"/>
        <v>0</v>
      </c>
      <c r="J93" s="53">
        <f t="shared" si="34"/>
        <v>0</v>
      </c>
      <c r="K93" s="53">
        <f t="shared" si="34"/>
        <v>0</v>
      </c>
      <c r="L93" s="53">
        <f t="shared" si="34"/>
        <v>0</v>
      </c>
      <c r="M93" s="53">
        <f t="shared" si="34"/>
        <v>0</v>
      </c>
      <c r="N93" s="53">
        <f t="shared" si="34"/>
        <v>0</v>
      </c>
      <c r="O93" s="53">
        <f t="shared" si="34"/>
        <v>0</v>
      </c>
      <c r="P93" s="53">
        <f t="shared" si="34"/>
        <v>0</v>
      </c>
      <c r="Q93" s="53">
        <f t="shared" si="34"/>
        <v>0</v>
      </c>
      <c r="R93" s="53">
        <f t="shared" si="34"/>
        <v>0</v>
      </c>
      <c r="S93" s="53">
        <f t="shared" si="34"/>
        <v>0</v>
      </c>
      <c r="T93" s="53">
        <f t="shared" si="34"/>
        <v>0</v>
      </c>
      <c r="U93" s="53">
        <f t="shared" si="34"/>
        <v>0</v>
      </c>
      <c r="V93" s="53">
        <f t="shared" si="34"/>
        <v>0</v>
      </c>
      <c r="W93" s="53">
        <f t="shared" si="34"/>
        <v>0</v>
      </c>
      <c r="X93" s="53">
        <f t="shared" si="34"/>
        <v>0</v>
      </c>
      <c r="Y93" s="53">
        <f t="shared" si="34"/>
        <v>0</v>
      </c>
      <c r="Z93" s="53">
        <f t="shared" si="34"/>
        <v>0</v>
      </c>
      <c r="AA93" s="53">
        <f t="shared" si="34"/>
        <v>0</v>
      </c>
      <c r="AB93" s="53">
        <f t="shared" si="34"/>
        <v>0</v>
      </c>
      <c r="AC93" s="53">
        <f t="shared" si="34"/>
        <v>0</v>
      </c>
      <c r="AD93" s="53">
        <f t="shared" si="34"/>
        <v>0</v>
      </c>
      <c r="AE93" s="53">
        <f t="shared" si="34"/>
        <v>0</v>
      </c>
      <c r="AF93" s="53">
        <f t="shared" si="34"/>
        <v>0</v>
      </c>
      <c r="AG93" s="53">
        <f t="shared" si="34"/>
        <v>0</v>
      </c>
      <c r="AH93" s="53">
        <f t="shared" si="34"/>
        <v>0</v>
      </c>
      <c r="AI93" s="53">
        <f t="shared" si="34"/>
        <v>0</v>
      </c>
      <c r="AJ93" s="53">
        <f t="shared" si="34"/>
        <v>0</v>
      </c>
      <c r="AK93" s="53">
        <f t="shared" si="33"/>
        <v>0</v>
      </c>
    </row>
    <row r="94" spans="5:37" ht="13.5" hidden="1" customHeight="1">
      <c r="E94" s="51" t="s">
        <v>56</v>
      </c>
      <c r="F94" s="53">
        <f t="shared" ref="F94:AJ94" si="35">IF(COUNTIF(G$11:G$30,$E94)=0,0,1)</f>
        <v>0</v>
      </c>
      <c r="G94" s="53">
        <f t="shared" si="35"/>
        <v>0</v>
      </c>
      <c r="H94" s="53">
        <f t="shared" si="35"/>
        <v>0</v>
      </c>
      <c r="I94" s="53">
        <f t="shared" si="35"/>
        <v>0</v>
      </c>
      <c r="J94" s="53">
        <f t="shared" si="35"/>
        <v>0</v>
      </c>
      <c r="K94" s="53">
        <f t="shared" si="35"/>
        <v>0</v>
      </c>
      <c r="L94" s="53">
        <f t="shared" si="35"/>
        <v>0</v>
      </c>
      <c r="M94" s="53">
        <f t="shared" si="35"/>
        <v>0</v>
      </c>
      <c r="N94" s="53">
        <f t="shared" si="35"/>
        <v>0</v>
      </c>
      <c r="O94" s="53">
        <f t="shared" si="35"/>
        <v>0</v>
      </c>
      <c r="P94" s="53">
        <f t="shared" si="35"/>
        <v>0</v>
      </c>
      <c r="Q94" s="53">
        <f t="shared" si="35"/>
        <v>0</v>
      </c>
      <c r="R94" s="53">
        <f t="shared" si="35"/>
        <v>0</v>
      </c>
      <c r="S94" s="53">
        <f t="shared" si="35"/>
        <v>0</v>
      </c>
      <c r="T94" s="53">
        <f t="shared" si="35"/>
        <v>0</v>
      </c>
      <c r="U94" s="53">
        <f t="shared" si="35"/>
        <v>0</v>
      </c>
      <c r="V94" s="53">
        <f t="shared" si="35"/>
        <v>0</v>
      </c>
      <c r="W94" s="53">
        <f t="shared" si="35"/>
        <v>0</v>
      </c>
      <c r="X94" s="53">
        <f t="shared" si="35"/>
        <v>0</v>
      </c>
      <c r="Y94" s="53">
        <f t="shared" si="35"/>
        <v>0</v>
      </c>
      <c r="Z94" s="53">
        <f t="shared" si="35"/>
        <v>0</v>
      </c>
      <c r="AA94" s="53">
        <f t="shared" si="35"/>
        <v>0</v>
      </c>
      <c r="AB94" s="53">
        <f t="shared" si="35"/>
        <v>0</v>
      </c>
      <c r="AC94" s="53">
        <f t="shared" si="35"/>
        <v>0</v>
      </c>
      <c r="AD94" s="53">
        <f t="shared" si="35"/>
        <v>0</v>
      </c>
      <c r="AE94" s="53">
        <f t="shared" si="35"/>
        <v>0</v>
      </c>
      <c r="AF94" s="53">
        <f t="shared" si="35"/>
        <v>0</v>
      </c>
      <c r="AG94" s="53">
        <f t="shared" si="35"/>
        <v>0</v>
      </c>
      <c r="AH94" s="53">
        <f t="shared" si="35"/>
        <v>0</v>
      </c>
      <c r="AI94" s="53">
        <f t="shared" si="35"/>
        <v>0</v>
      </c>
      <c r="AJ94" s="53">
        <f t="shared" si="35"/>
        <v>0</v>
      </c>
      <c r="AK94" s="53">
        <f t="shared" si="33"/>
        <v>0</v>
      </c>
    </row>
    <row r="95" spans="5:37" ht="13.5" hidden="1" customHeight="1">
      <c r="E95" s="51" t="s">
        <v>57</v>
      </c>
      <c r="F95" s="53">
        <f t="shared" ref="F95:AJ95" si="36">IF(COUNTIF(G$11:G$30,$E95)=0,0,1)</f>
        <v>0</v>
      </c>
      <c r="G95" s="53">
        <f t="shared" si="36"/>
        <v>0</v>
      </c>
      <c r="H95" s="53">
        <f t="shared" si="36"/>
        <v>0</v>
      </c>
      <c r="I95" s="53">
        <f t="shared" si="36"/>
        <v>0</v>
      </c>
      <c r="J95" s="53">
        <f t="shared" si="36"/>
        <v>0</v>
      </c>
      <c r="K95" s="53">
        <f t="shared" si="36"/>
        <v>0</v>
      </c>
      <c r="L95" s="53">
        <f t="shared" si="36"/>
        <v>0</v>
      </c>
      <c r="M95" s="53">
        <f t="shared" si="36"/>
        <v>0</v>
      </c>
      <c r="N95" s="53">
        <f t="shared" si="36"/>
        <v>0</v>
      </c>
      <c r="O95" s="53">
        <f t="shared" si="36"/>
        <v>0</v>
      </c>
      <c r="P95" s="53">
        <f t="shared" si="36"/>
        <v>0</v>
      </c>
      <c r="Q95" s="53">
        <f t="shared" si="36"/>
        <v>0</v>
      </c>
      <c r="R95" s="53">
        <f t="shared" si="36"/>
        <v>0</v>
      </c>
      <c r="S95" s="53">
        <f t="shared" si="36"/>
        <v>0</v>
      </c>
      <c r="T95" s="53">
        <f t="shared" si="36"/>
        <v>0</v>
      </c>
      <c r="U95" s="53">
        <f t="shared" si="36"/>
        <v>0</v>
      </c>
      <c r="V95" s="53">
        <f t="shared" si="36"/>
        <v>0</v>
      </c>
      <c r="W95" s="53">
        <f t="shared" si="36"/>
        <v>0</v>
      </c>
      <c r="X95" s="53">
        <f t="shared" si="36"/>
        <v>0</v>
      </c>
      <c r="Y95" s="53">
        <f t="shared" si="36"/>
        <v>0</v>
      </c>
      <c r="Z95" s="53">
        <f t="shared" si="36"/>
        <v>0</v>
      </c>
      <c r="AA95" s="53">
        <f t="shared" si="36"/>
        <v>0</v>
      </c>
      <c r="AB95" s="53">
        <f t="shared" si="36"/>
        <v>0</v>
      </c>
      <c r="AC95" s="53">
        <f t="shared" si="36"/>
        <v>0</v>
      </c>
      <c r="AD95" s="53">
        <f t="shared" si="36"/>
        <v>0</v>
      </c>
      <c r="AE95" s="53">
        <f t="shared" si="36"/>
        <v>0</v>
      </c>
      <c r="AF95" s="53">
        <f t="shared" si="36"/>
        <v>0</v>
      </c>
      <c r="AG95" s="53">
        <f t="shared" si="36"/>
        <v>0</v>
      </c>
      <c r="AH95" s="53">
        <f t="shared" si="36"/>
        <v>0</v>
      </c>
      <c r="AI95" s="53">
        <f t="shared" si="36"/>
        <v>0</v>
      </c>
      <c r="AJ95" s="53">
        <f t="shared" si="36"/>
        <v>0</v>
      </c>
      <c r="AK95" s="53">
        <f t="shared" si="33"/>
        <v>0</v>
      </c>
    </row>
    <row r="96" spans="5:37" ht="13.5" hidden="1" customHeight="1">
      <c r="E96" s="51" t="s">
        <v>58</v>
      </c>
      <c r="F96" s="53">
        <f t="shared" ref="F96:AJ96" si="37">IF(COUNTIF(G$11:G$30,$E96)=0,0,1)</f>
        <v>0</v>
      </c>
      <c r="G96" s="53">
        <f t="shared" si="37"/>
        <v>0</v>
      </c>
      <c r="H96" s="53">
        <f t="shared" si="37"/>
        <v>0</v>
      </c>
      <c r="I96" s="53">
        <f t="shared" si="37"/>
        <v>0</v>
      </c>
      <c r="J96" s="53">
        <f t="shared" si="37"/>
        <v>0</v>
      </c>
      <c r="K96" s="53">
        <f t="shared" si="37"/>
        <v>0</v>
      </c>
      <c r="L96" s="53">
        <f t="shared" si="37"/>
        <v>0</v>
      </c>
      <c r="M96" s="53">
        <f t="shared" si="37"/>
        <v>0</v>
      </c>
      <c r="N96" s="53">
        <f t="shared" si="37"/>
        <v>0</v>
      </c>
      <c r="O96" s="53">
        <f t="shared" si="37"/>
        <v>0</v>
      </c>
      <c r="P96" s="53">
        <f t="shared" si="37"/>
        <v>0</v>
      </c>
      <c r="Q96" s="53">
        <f t="shared" si="37"/>
        <v>0</v>
      </c>
      <c r="R96" s="53">
        <f t="shared" si="37"/>
        <v>0</v>
      </c>
      <c r="S96" s="53">
        <f t="shared" si="37"/>
        <v>0</v>
      </c>
      <c r="T96" s="53">
        <f t="shared" si="37"/>
        <v>0</v>
      </c>
      <c r="U96" s="53">
        <f t="shared" si="37"/>
        <v>0</v>
      </c>
      <c r="V96" s="53">
        <f t="shared" si="37"/>
        <v>0</v>
      </c>
      <c r="W96" s="53">
        <f t="shared" si="37"/>
        <v>0</v>
      </c>
      <c r="X96" s="53">
        <f t="shared" si="37"/>
        <v>0</v>
      </c>
      <c r="Y96" s="53">
        <f t="shared" si="37"/>
        <v>0</v>
      </c>
      <c r="Z96" s="53">
        <f t="shared" si="37"/>
        <v>0</v>
      </c>
      <c r="AA96" s="53">
        <f t="shared" si="37"/>
        <v>0</v>
      </c>
      <c r="AB96" s="53">
        <f t="shared" si="37"/>
        <v>0</v>
      </c>
      <c r="AC96" s="53">
        <f t="shared" si="37"/>
        <v>0</v>
      </c>
      <c r="AD96" s="53">
        <f t="shared" si="37"/>
        <v>0</v>
      </c>
      <c r="AE96" s="53">
        <f t="shared" si="37"/>
        <v>0</v>
      </c>
      <c r="AF96" s="53">
        <f t="shared" si="37"/>
        <v>0</v>
      </c>
      <c r="AG96" s="53">
        <f t="shared" si="37"/>
        <v>0</v>
      </c>
      <c r="AH96" s="53">
        <f t="shared" si="37"/>
        <v>0</v>
      </c>
      <c r="AI96" s="53">
        <f t="shared" si="37"/>
        <v>0</v>
      </c>
      <c r="AJ96" s="53">
        <f t="shared" si="37"/>
        <v>0</v>
      </c>
      <c r="AK96" s="53">
        <f t="shared" si="33"/>
        <v>0</v>
      </c>
    </row>
    <row r="97" spans="5:37" ht="13.5" hidden="1" customHeight="1">
      <c r="E97" s="51" t="s">
        <v>59</v>
      </c>
      <c r="F97" s="53">
        <f t="shared" ref="F97:AJ97" si="38">IF(COUNTIF(G$11:G$30,$E97)=0,0,1)</f>
        <v>0</v>
      </c>
      <c r="G97" s="53">
        <f t="shared" si="38"/>
        <v>0</v>
      </c>
      <c r="H97" s="53">
        <f t="shared" si="38"/>
        <v>0</v>
      </c>
      <c r="I97" s="53">
        <f t="shared" si="38"/>
        <v>0</v>
      </c>
      <c r="J97" s="53">
        <f t="shared" si="38"/>
        <v>0</v>
      </c>
      <c r="K97" s="53">
        <f t="shared" si="38"/>
        <v>0</v>
      </c>
      <c r="L97" s="53">
        <f t="shared" si="38"/>
        <v>0</v>
      </c>
      <c r="M97" s="53">
        <f t="shared" si="38"/>
        <v>0</v>
      </c>
      <c r="N97" s="53">
        <f t="shared" si="38"/>
        <v>0</v>
      </c>
      <c r="O97" s="53">
        <f t="shared" si="38"/>
        <v>0</v>
      </c>
      <c r="P97" s="53">
        <f t="shared" si="38"/>
        <v>0</v>
      </c>
      <c r="Q97" s="53">
        <f t="shared" si="38"/>
        <v>0</v>
      </c>
      <c r="R97" s="53">
        <f t="shared" si="38"/>
        <v>0</v>
      </c>
      <c r="S97" s="53">
        <f t="shared" si="38"/>
        <v>0</v>
      </c>
      <c r="T97" s="53">
        <f t="shared" si="38"/>
        <v>0</v>
      </c>
      <c r="U97" s="53">
        <f t="shared" si="38"/>
        <v>0</v>
      </c>
      <c r="V97" s="53">
        <f t="shared" si="38"/>
        <v>0</v>
      </c>
      <c r="W97" s="53">
        <f t="shared" si="38"/>
        <v>0</v>
      </c>
      <c r="X97" s="53">
        <f t="shared" si="38"/>
        <v>0</v>
      </c>
      <c r="Y97" s="53">
        <f t="shared" si="38"/>
        <v>0</v>
      </c>
      <c r="Z97" s="53">
        <f t="shared" si="38"/>
        <v>0</v>
      </c>
      <c r="AA97" s="53">
        <f t="shared" si="38"/>
        <v>0</v>
      </c>
      <c r="AB97" s="53">
        <f t="shared" si="38"/>
        <v>0</v>
      </c>
      <c r="AC97" s="53">
        <f t="shared" si="38"/>
        <v>0</v>
      </c>
      <c r="AD97" s="53">
        <f t="shared" si="38"/>
        <v>0</v>
      </c>
      <c r="AE97" s="53">
        <f t="shared" si="38"/>
        <v>0</v>
      </c>
      <c r="AF97" s="53">
        <f t="shared" si="38"/>
        <v>0</v>
      </c>
      <c r="AG97" s="53">
        <f t="shared" si="38"/>
        <v>0</v>
      </c>
      <c r="AH97" s="53">
        <f t="shared" si="38"/>
        <v>0</v>
      </c>
      <c r="AI97" s="53">
        <f t="shared" si="38"/>
        <v>0</v>
      </c>
      <c r="AJ97" s="53">
        <f t="shared" si="38"/>
        <v>0</v>
      </c>
      <c r="AK97" s="53">
        <f t="shared" si="33"/>
        <v>0</v>
      </c>
    </row>
    <row r="98" spans="5:37" ht="13.5" hidden="1" customHeight="1">
      <c r="E98" s="51" t="s">
        <v>60</v>
      </c>
      <c r="F98" s="53">
        <f t="shared" ref="F98:AJ98" si="39">IF(COUNTIF(G$11:G$30,$E98)=0,0,1)</f>
        <v>0</v>
      </c>
      <c r="G98" s="53">
        <f t="shared" si="39"/>
        <v>0</v>
      </c>
      <c r="H98" s="53">
        <f t="shared" si="39"/>
        <v>0</v>
      </c>
      <c r="I98" s="53">
        <f t="shared" si="39"/>
        <v>0</v>
      </c>
      <c r="J98" s="53">
        <f t="shared" si="39"/>
        <v>0</v>
      </c>
      <c r="K98" s="53">
        <f t="shared" si="39"/>
        <v>0</v>
      </c>
      <c r="L98" s="53">
        <f t="shared" si="39"/>
        <v>0</v>
      </c>
      <c r="M98" s="53">
        <f t="shared" si="39"/>
        <v>0</v>
      </c>
      <c r="N98" s="53">
        <f t="shared" si="39"/>
        <v>0</v>
      </c>
      <c r="O98" s="53">
        <f t="shared" si="39"/>
        <v>0</v>
      </c>
      <c r="P98" s="53">
        <f t="shared" si="39"/>
        <v>0</v>
      </c>
      <c r="Q98" s="53">
        <f t="shared" si="39"/>
        <v>0</v>
      </c>
      <c r="R98" s="53">
        <f t="shared" si="39"/>
        <v>0</v>
      </c>
      <c r="S98" s="53">
        <f t="shared" si="39"/>
        <v>0</v>
      </c>
      <c r="T98" s="53">
        <f t="shared" si="39"/>
        <v>0</v>
      </c>
      <c r="U98" s="53">
        <f t="shared" si="39"/>
        <v>0</v>
      </c>
      <c r="V98" s="53">
        <f t="shared" si="39"/>
        <v>0</v>
      </c>
      <c r="W98" s="53">
        <f t="shared" si="39"/>
        <v>0</v>
      </c>
      <c r="X98" s="53">
        <f t="shared" si="39"/>
        <v>0</v>
      </c>
      <c r="Y98" s="53">
        <f t="shared" si="39"/>
        <v>0</v>
      </c>
      <c r="Z98" s="53">
        <f t="shared" si="39"/>
        <v>0</v>
      </c>
      <c r="AA98" s="53">
        <f t="shared" si="39"/>
        <v>0</v>
      </c>
      <c r="AB98" s="53">
        <f t="shared" si="39"/>
        <v>0</v>
      </c>
      <c r="AC98" s="53">
        <f t="shared" si="39"/>
        <v>0</v>
      </c>
      <c r="AD98" s="53">
        <f t="shared" si="39"/>
        <v>0</v>
      </c>
      <c r="AE98" s="53">
        <f t="shared" si="39"/>
        <v>0</v>
      </c>
      <c r="AF98" s="53">
        <f t="shared" si="39"/>
        <v>0</v>
      </c>
      <c r="AG98" s="53">
        <f t="shared" si="39"/>
        <v>0</v>
      </c>
      <c r="AH98" s="53">
        <f t="shared" si="39"/>
        <v>0</v>
      </c>
      <c r="AI98" s="53">
        <f t="shared" si="39"/>
        <v>0</v>
      </c>
      <c r="AJ98" s="53">
        <f t="shared" si="39"/>
        <v>0</v>
      </c>
      <c r="AK98" s="53">
        <f t="shared" si="33"/>
        <v>0</v>
      </c>
    </row>
    <row r="99" spans="5:37" ht="13.5" hidden="1" customHeight="1">
      <c r="E99" s="51" t="s">
        <v>61</v>
      </c>
      <c r="F99" s="53">
        <f t="shared" ref="F99:AJ99" si="40">IF(COUNTIF(G$11:G$30,$E99)=0,0,1)</f>
        <v>0</v>
      </c>
      <c r="G99" s="53">
        <f t="shared" si="40"/>
        <v>0</v>
      </c>
      <c r="H99" s="53">
        <f t="shared" si="40"/>
        <v>0</v>
      </c>
      <c r="I99" s="53">
        <f t="shared" si="40"/>
        <v>0</v>
      </c>
      <c r="J99" s="53">
        <f t="shared" si="40"/>
        <v>0</v>
      </c>
      <c r="K99" s="53">
        <f t="shared" si="40"/>
        <v>0</v>
      </c>
      <c r="L99" s="53">
        <f t="shared" si="40"/>
        <v>0</v>
      </c>
      <c r="M99" s="53">
        <f t="shared" si="40"/>
        <v>0</v>
      </c>
      <c r="N99" s="53">
        <f t="shared" si="40"/>
        <v>0</v>
      </c>
      <c r="O99" s="53">
        <f t="shared" si="40"/>
        <v>0</v>
      </c>
      <c r="P99" s="53">
        <f t="shared" si="40"/>
        <v>0</v>
      </c>
      <c r="Q99" s="53">
        <f t="shared" si="40"/>
        <v>0</v>
      </c>
      <c r="R99" s="53">
        <f t="shared" si="40"/>
        <v>0</v>
      </c>
      <c r="S99" s="53">
        <f t="shared" si="40"/>
        <v>0</v>
      </c>
      <c r="T99" s="53">
        <f t="shared" si="40"/>
        <v>0</v>
      </c>
      <c r="U99" s="53">
        <f t="shared" si="40"/>
        <v>0</v>
      </c>
      <c r="V99" s="53">
        <f t="shared" si="40"/>
        <v>0</v>
      </c>
      <c r="W99" s="53">
        <f t="shared" si="40"/>
        <v>0</v>
      </c>
      <c r="X99" s="53">
        <f t="shared" si="40"/>
        <v>0</v>
      </c>
      <c r="Y99" s="53">
        <f t="shared" si="40"/>
        <v>0</v>
      </c>
      <c r="Z99" s="53">
        <f t="shared" si="40"/>
        <v>0</v>
      </c>
      <c r="AA99" s="53">
        <f t="shared" si="40"/>
        <v>0</v>
      </c>
      <c r="AB99" s="53">
        <f t="shared" si="40"/>
        <v>0</v>
      </c>
      <c r="AC99" s="53">
        <f t="shared" si="40"/>
        <v>0</v>
      </c>
      <c r="AD99" s="53">
        <f t="shared" si="40"/>
        <v>0</v>
      </c>
      <c r="AE99" s="53">
        <f t="shared" si="40"/>
        <v>0</v>
      </c>
      <c r="AF99" s="53">
        <f t="shared" si="40"/>
        <v>0</v>
      </c>
      <c r="AG99" s="53">
        <f t="shared" si="40"/>
        <v>0</v>
      </c>
      <c r="AH99" s="53">
        <f t="shared" si="40"/>
        <v>0</v>
      </c>
      <c r="AI99" s="53">
        <f t="shared" si="40"/>
        <v>0</v>
      </c>
      <c r="AJ99" s="53">
        <f t="shared" si="40"/>
        <v>0</v>
      </c>
      <c r="AK99" s="53">
        <f>COUNTIF(F99:AJ99,1)</f>
        <v>0</v>
      </c>
    </row>
    <row r="100" spans="5:37" ht="13.5" hidden="1" customHeight="1">
      <c r="E100" s="51" t="s">
        <v>106</v>
      </c>
      <c r="F100" s="53">
        <f t="shared" ref="F100:AJ100" si="41">IF(COUNTIF(G$11:G$30,$E100)=0,0,1)</f>
        <v>0</v>
      </c>
      <c r="G100" s="53">
        <f t="shared" si="41"/>
        <v>0</v>
      </c>
      <c r="H100" s="53">
        <f t="shared" si="41"/>
        <v>0</v>
      </c>
      <c r="I100" s="53">
        <f t="shared" si="41"/>
        <v>0</v>
      </c>
      <c r="J100" s="53">
        <f t="shared" si="41"/>
        <v>0</v>
      </c>
      <c r="K100" s="53">
        <f t="shared" si="41"/>
        <v>0</v>
      </c>
      <c r="L100" s="53">
        <f t="shared" si="41"/>
        <v>0</v>
      </c>
      <c r="M100" s="53">
        <f t="shared" si="41"/>
        <v>0</v>
      </c>
      <c r="N100" s="53">
        <f t="shared" si="41"/>
        <v>0</v>
      </c>
      <c r="O100" s="53">
        <f t="shared" si="41"/>
        <v>0</v>
      </c>
      <c r="P100" s="53">
        <f t="shared" si="41"/>
        <v>0</v>
      </c>
      <c r="Q100" s="53">
        <f t="shared" si="41"/>
        <v>0</v>
      </c>
      <c r="R100" s="53">
        <f t="shared" si="41"/>
        <v>0</v>
      </c>
      <c r="S100" s="53">
        <f t="shared" si="41"/>
        <v>0</v>
      </c>
      <c r="T100" s="53">
        <f t="shared" si="41"/>
        <v>0</v>
      </c>
      <c r="U100" s="53">
        <f t="shared" si="41"/>
        <v>0</v>
      </c>
      <c r="V100" s="53">
        <f t="shared" si="41"/>
        <v>0</v>
      </c>
      <c r="W100" s="53">
        <f t="shared" si="41"/>
        <v>0</v>
      </c>
      <c r="X100" s="53">
        <f t="shared" si="41"/>
        <v>0</v>
      </c>
      <c r="Y100" s="53">
        <f t="shared" si="41"/>
        <v>0</v>
      </c>
      <c r="Z100" s="53">
        <f t="shared" si="41"/>
        <v>0</v>
      </c>
      <c r="AA100" s="53">
        <f t="shared" si="41"/>
        <v>0</v>
      </c>
      <c r="AB100" s="53">
        <f t="shared" si="41"/>
        <v>0</v>
      </c>
      <c r="AC100" s="53">
        <f t="shared" si="41"/>
        <v>0</v>
      </c>
      <c r="AD100" s="53">
        <f t="shared" si="41"/>
        <v>0</v>
      </c>
      <c r="AE100" s="53">
        <f t="shared" si="41"/>
        <v>0</v>
      </c>
      <c r="AF100" s="53">
        <f t="shared" si="41"/>
        <v>0</v>
      </c>
      <c r="AG100" s="53">
        <f t="shared" si="41"/>
        <v>0</v>
      </c>
      <c r="AH100" s="53">
        <f t="shared" si="41"/>
        <v>0</v>
      </c>
      <c r="AI100" s="53">
        <f t="shared" si="41"/>
        <v>0</v>
      </c>
      <c r="AJ100" s="53">
        <f t="shared" si="41"/>
        <v>0</v>
      </c>
      <c r="AK100" s="53">
        <f>COUNTIF(F100:AJ100,1)</f>
        <v>0</v>
      </c>
    </row>
    <row r="101" spans="5:37" ht="13.5" hidden="1" customHeight="1">
      <c r="E101" s="51" t="s">
        <v>107</v>
      </c>
      <c r="F101" s="53">
        <f t="shared" ref="F101:AJ101" si="42">IF(COUNTIF(G$11:G$30,$E101)=0,0,1)</f>
        <v>0</v>
      </c>
      <c r="G101" s="53">
        <f t="shared" si="42"/>
        <v>0</v>
      </c>
      <c r="H101" s="53">
        <f t="shared" si="42"/>
        <v>0</v>
      </c>
      <c r="I101" s="53">
        <f t="shared" si="42"/>
        <v>0</v>
      </c>
      <c r="J101" s="53">
        <f t="shared" si="42"/>
        <v>0</v>
      </c>
      <c r="K101" s="53">
        <f t="shared" si="42"/>
        <v>0</v>
      </c>
      <c r="L101" s="53">
        <f t="shared" si="42"/>
        <v>0</v>
      </c>
      <c r="M101" s="53">
        <f t="shared" si="42"/>
        <v>0</v>
      </c>
      <c r="N101" s="53">
        <f t="shared" si="42"/>
        <v>0</v>
      </c>
      <c r="O101" s="53">
        <f t="shared" si="42"/>
        <v>0</v>
      </c>
      <c r="P101" s="53">
        <f t="shared" si="42"/>
        <v>0</v>
      </c>
      <c r="Q101" s="53">
        <f t="shared" si="42"/>
        <v>0</v>
      </c>
      <c r="R101" s="53">
        <f t="shared" si="42"/>
        <v>0</v>
      </c>
      <c r="S101" s="53">
        <f t="shared" si="42"/>
        <v>0</v>
      </c>
      <c r="T101" s="53">
        <f t="shared" si="42"/>
        <v>0</v>
      </c>
      <c r="U101" s="53">
        <f t="shared" si="42"/>
        <v>0</v>
      </c>
      <c r="V101" s="53">
        <f t="shared" si="42"/>
        <v>0</v>
      </c>
      <c r="W101" s="53">
        <f t="shared" si="42"/>
        <v>0</v>
      </c>
      <c r="X101" s="53">
        <f t="shared" si="42"/>
        <v>0</v>
      </c>
      <c r="Y101" s="53">
        <f t="shared" si="42"/>
        <v>0</v>
      </c>
      <c r="Z101" s="53">
        <f t="shared" si="42"/>
        <v>0</v>
      </c>
      <c r="AA101" s="53">
        <f t="shared" si="42"/>
        <v>0</v>
      </c>
      <c r="AB101" s="53">
        <f t="shared" si="42"/>
        <v>0</v>
      </c>
      <c r="AC101" s="53">
        <f t="shared" si="42"/>
        <v>0</v>
      </c>
      <c r="AD101" s="53">
        <f t="shared" si="42"/>
        <v>0</v>
      </c>
      <c r="AE101" s="53">
        <f t="shared" si="42"/>
        <v>0</v>
      </c>
      <c r="AF101" s="53">
        <f t="shared" si="42"/>
        <v>0</v>
      </c>
      <c r="AG101" s="53">
        <f t="shared" si="42"/>
        <v>0</v>
      </c>
      <c r="AH101" s="53">
        <f t="shared" si="42"/>
        <v>0</v>
      </c>
      <c r="AI101" s="53">
        <f t="shared" si="42"/>
        <v>0</v>
      </c>
      <c r="AJ101" s="53">
        <f t="shared" si="42"/>
        <v>0</v>
      </c>
      <c r="AK101" s="53">
        <f>COUNTIF(F101:AJ101,1)</f>
        <v>0</v>
      </c>
    </row>
    <row r="102" spans="5:37" ht="13.5" hidden="1" customHeight="1">
      <c r="E102" s="51" t="s">
        <v>108</v>
      </c>
      <c r="F102" s="53">
        <f t="shared" ref="F102:AJ102" si="43">IF(COUNTIF(G$11:G$30,$E102)=0,0,1)</f>
        <v>0</v>
      </c>
      <c r="G102" s="53">
        <f t="shared" si="43"/>
        <v>0</v>
      </c>
      <c r="H102" s="53">
        <f t="shared" si="43"/>
        <v>0</v>
      </c>
      <c r="I102" s="53">
        <f t="shared" si="43"/>
        <v>0</v>
      </c>
      <c r="J102" s="53">
        <f t="shared" si="43"/>
        <v>0</v>
      </c>
      <c r="K102" s="53">
        <f t="shared" si="43"/>
        <v>0</v>
      </c>
      <c r="L102" s="53">
        <f t="shared" si="43"/>
        <v>0</v>
      </c>
      <c r="M102" s="53">
        <f t="shared" si="43"/>
        <v>0</v>
      </c>
      <c r="N102" s="53">
        <f t="shared" si="43"/>
        <v>0</v>
      </c>
      <c r="O102" s="53">
        <f t="shared" si="43"/>
        <v>0</v>
      </c>
      <c r="P102" s="53">
        <f t="shared" si="43"/>
        <v>0</v>
      </c>
      <c r="Q102" s="53">
        <f t="shared" si="43"/>
        <v>0</v>
      </c>
      <c r="R102" s="53">
        <f t="shared" si="43"/>
        <v>0</v>
      </c>
      <c r="S102" s="53">
        <f t="shared" si="43"/>
        <v>0</v>
      </c>
      <c r="T102" s="53">
        <f t="shared" si="43"/>
        <v>0</v>
      </c>
      <c r="U102" s="53">
        <f t="shared" si="43"/>
        <v>0</v>
      </c>
      <c r="V102" s="53">
        <f t="shared" si="43"/>
        <v>0</v>
      </c>
      <c r="W102" s="53">
        <f t="shared" si="43"/>
        <v>0</v>
      </c>
      <c r="X102" s="53">
        <f t="shared" si="43"/>
        <v>0</v>
      </c>
      <c r="Y102" s="53">
        <f t="shared" si="43"/>
        <v>0</v>
      </c>
      <c r="Z102" s="53">
        <f t="shared" si="43"/>
        <v>0</v>
      </c>
      <c r="AA102" s="53">
        <f t="shared" si="43"/>
        <v>0</v>
      </c>
      <c r="AB102" s="53">
        <f t="shared" si="43"/>
        <v>0</v>
      </c>
      <c r="AC102" s="53">
        <f t="shared" si="43"/>
        <v>0</v>
      </c>
      <c r="AD102" s="53">
        <f t="shared" si="43"/>
        <v>0</v>
      </c>
      <c r="AE102" s="53">
        <f t="shared" si="43"/>
        <v>0</v>
      </c>
      <c r="AF102" s="53">
        <f t="shared" si="43"/>
        <v>0</v>
      </c>
      <c r="AG102" s="53">
        <f t="shared" si="43"/>
        <v>0</v>
      </c>
      <c r="AH102" s="53">
        <f t="shared" si="43"/>
        <v>0</v>
      </c>
      <c r="AI102" s="53">
        <f t="shared" si="43"/>
        <v>0</v>
      </c>
      <c r="AJ102" s="53">
        <f t="shared" si="43"/>
        <v>0</v>
      </c>
      <c r="AK102" s="53">
        <f>COUNTIF(F102:AJ102,1)</f>
        <v>0</v>
      </c>
    </row>
    <row r="103" spans="5:37" ht="13.5" hidden="1" customHeight="1">
      <c r="E103" s="51" t="s">
        <v>109</v>
      </c>
      <c r="F103" s="53">
        <f t="shared" ref="F103:AJ103" si="44">IF(COUNTIF(G$11:G$30,$E103)=0,0,1)</f>
        <v>0</v>
      </c>
      <c r="G103" s="53">
        <f t="shared" si="44"/>
        <v>0</v>
      </c>
      <c r="H103" s="53">
        <f t="shared" si="44"/>
        <v>0</v>
      </c>
      <c r="I103" s="53">
        <f t="shared" si="44"/>
        <v>0</v>
      </c>
      <c r="J103" s="53">
        <f t="shared" si="44"/>
        <v>0</v>
      </c>
      <c r="K103" s="53">
        <f t="shared" si="44"/>
        <v>0</v>
      </c>
      <c r="L103" s="53">
        <f t="shared" si="44"/>
        <v>0</v>
      </c>
      <c r="M103" s="53">
        <f t="shared" si="44"/>
        <v>0</v>
      </c>
      <c r="N103" s="53">
        <f t="shared" si="44"/>
        <v>0</v>
      </c>
      <c r="O103" s="53">
        <f t="shared" si="44"/>
        <v>0</v>
      </c>
      <c r="P103" s="53">
        <f t="shared" si="44"/>
        <v>0</v>
      </c>
      <c r="Q103" s="53">
        <f t="shared" si="44"/>
        <v>0</v>
      </c>
      <c r="R103" s="53">
        <f t="shared" si="44"/>
        <v>0</v>
      </c>
      <c r="S103" s="53">
        <f t="shared" si="44"/>
        <v>0</v>
      </c>
      <c r="T103" s="53">
        <f t="shared" si="44"/>
        <v>0</v>
      </c>
      <c r="U103" s="53">
        <f t="shared" si="44"/>
        <v>0</v>
      </c>
      <c r="V103" s="53">
        <f t="shared" si="44"/>
        <v>0</v>
      </c>
      <c r="W103" s="53">
        <f t="shared" si="44"/>
        <v>0</v>
      </c>
      <c r="X103" s="53">
        <f t="shared" si="44"/>
        <v>0</v>
      </c>
      <c r="Y103" s="53">
        <f t="shared" si="44"/>
        <v>0</v>
      </c>
      <c r="Z103" s="53">
        <f t="shared" si="44"/>
        <v>0</v>
      </c>
      <c r="AA103" s="53">
        <f t="shared" si="44"/>
        <v>0</v>
      </c>
      <c r="AB103" s="53">
        <f t="shared" si="44"/>
        <v>0</v>
      </c>
      <c r="AC103" s="53">
        <f t="shared" si="44"/>
        <v>0</v>
      </c>
      <c r="AD103" s="53">
        <f t="shared" si="44"/>
        <v>0</v>
      </c>
      <c r="AE103" s="53">
        <f t="shared" si="44"/>
        <v>0</v>
      </c>
      <c r="AF103" s="53">
        <f t="shared" si="44"/>
        <v>0</v>
      </c>
      <c r="AG103" s="53">
        <f t="shared" si="44"/>
        <v>0</v>
      </c>
      <c r="AH103" s="53">
        <f t="shared" si="44"/>
        <v>0</v>
      </c>
      <c r="AI103" s="53">
        <f t="shared" si="44"/>
        <v>0</v>
      </c>
      <c r="AJ103" s="53">
        <f t="shared" si="44"/>
        <v>0</v>
      </c>
      <c r="AK103" s="53">
        <f>COUNTIF(F103:AJ103,1)</f>
        <v>0</v>
      </c>
    </row>
    <row r="104" spans="5:37" ht="13.5" hidden="1" customHeight="1">
      <c r="E104" s="51" t="s">
        <v>66</v>
      </c>
      <c r="F104" s="53">
        <f t="shared" ref="F104:AJ104" si="45">IF(COUNTIF(G$11:G$30,$E104)=0,0,1)</f>
        <v>0</v>
      </c>
      <c r="G104" s="53">
        <f t="shared" si="45"/>
        <v>0</v>
      </c>
      <c r="H104" s="53">
        <f t="shared" si="45"/>
        <v>0</v>
      </c>
      <c r="I104" s="53">
        <f t="shared" si="45"/>
        <v>0</v>
      </c>
      <c r="J104" s="53">
        <f t="shared" si="45"/>
        <v>0</v>
      </c>
      <c r="K104" s="53">
        <f t="shared" si="45"/>
        <v>0</v>
      </c>
      <c r="L104" s="53">
        <f t="shared" si="45"/>
        <v>0</v>
      </c>
      <c r="M104" s="53">
        <f t="shared" si="45"/>
        <v>0</v>
      </c>
      <c r="N104" s="53">
        <f t="shared" si="45"/>
        <v>0</v>
      </c>
      <c r="O104" s="53">
        <f t="shared" si="45"/>
        <v>0</v>
      </c>
      <c r="P104" s="53">
        <f t="shared" si="45"/>
        <v>0</v>
      </c>
      <c r="Q104" s="53">
        <f t="shared" si="45"/>
        <v>0</v>
      </c>
      <c r="R104" s="53">
        <f t="shared" si="45"/>
        <v>0</v>
      </c>
      <c r="S104" s="53">
        <f t="shared" si="45"/>
        <v>0</v>
      </c>
      <c r="T104" s="53">
        <f t="shared" si="45"/>
        <v>0</v>
      </c>
      <c r="U104" s="53">
        <f t="shared" si="45"/>
        <v>0</v>
      </c>
      <c r="V104" s="53">
        <f t="shared" si="45"/>
        <v>0</v>
      </c>
      <c r="W104" s="53">
        <f t="shared" si="45"/>
        <v>0</v>
      </c>
      <c r="X104" s="53">
        <f t="shared" si="45"/>
        <v>0</v>
      </c>
      <c r="Y104" s="53">
        <f t="shared" si="45"/>
        <v>0</v>
      </c>
      <c r="Z104" s="53">
        <f t="shared" si="45"/>
        <v>0</v>
      </c>
      <c r="AA104" s="53">
        <f t="shared" si="45"/>
        <v>0</v>
      </c>
      <c r="AB104" s="53">
        <f t="shared" si="45"/>
        <v>0</v>
      </c>
      <c r="AC104" s="53">
        <f t="shared" si="45"/>
        <v>0</v>
      </c>
      <c r="AD104" s="53">
        <f t="shared" si="45"/>
        <v>0</v>
      </c>
      <c r="AE104" s="53">
        <f t="shared" si="45"/>
        <v>0</v>
      </c>
      <c r="AF104" s="53">
        <f t="shared" si="45"/>
        <v>0</v>
      </c>
      <c r="AG104" s="53">
        <f t="shared" si="45"/>
        <v>0</v>
      </c>
      <c r="AH104" s="53">
        <f t="shared" si="45"/>
        <v>0</v>
      </c>
      <c r="AI104" s="53">
        <f t="shared" si="45"/>
        <v>0</v>
      </c>
      <c r="AJ104" s="53">
        <f t="shared" si="45"/>
        <v>0</v>
      </c>
      <c r="AK104" s="53">
        <f t="shared" si="33"/>
        <v>0</v>
      </c>
    </row>
    <row r="105" spans="5:37" ht="13.5" hidden="1" customHeight="1">
      <c r="E105" s="51" t="s">
        <v>67</v>
      </c>
      <c r="F105" s="53">
        <f t="shared" ref="F105:AJ105" si="46">IF(COUNTIF(G$11:G$30,$E105)=0,0,1)</f>
        <v>0</v>
      </c>
      <c r="G105" s="53">
        <f t="shared" si="46"/>
        <v>0</v>
      </c>
      <c r="H105" s="53">
        <f t="shared" si="46"/>
        <v>0</v>
      </c>
      <c r="I105" s="53">
        <f t="shared" si="46"/>
        <v>0</v>
      </c>
      <c r="J105" s="53">
        <f t="shared" si="46"/>
        <v>0</v>
      </c>
      <c r="K105" s="53">
        <f t="shared" si="46"/>
        <v>0</v>
      </c>
      <c r="L105" s="53">
        <f t="shared" si="46"/>
        <v>0</v>
      </c>
      <c r="M105" s="53">
        <f t="shared" si="46"/>
        <v>0</v>
      </c>
      <c r="N105" s="53">
        <f t="shared" si="46"/>
        <v>0</v>
      </c>
      <c r="O105" s="53">
        <f t="shared" si="46"/>
        <v>0</v>
      </c>
      <c r="P105" s="53">
        <f t="shared" si="46"/>
        <v>0</v>
      </c>
      <c r="Q105" s="53">
        <f t="shared" si="46"/>
        <v>0</v>
      </c>
      <c r="R105" s="53">
        <f t="shared" si="46"/>
        <v>0</v>
      </c>
      <c r="S105" s="53">
        <f t="shared" si="46"/>
        <v>0</v>
      </c>
      <c r="T105" s="53">
        <f t="shared" si="46"/>
        <v>0</v>
      </c>
      <c r="U105" s="53">
        <f t="shared" si="46"/>
        <v>0</v>
      </c>
      <c r="V105" s="53">
        <f t="shared" si="46"/>
        <v>0</v>
      </c>
      <c r="W105" s="53">
        <f t="shared" si="46"/>
        <v>0</v>
      </c>
      <c r="X105" s="53">
        <f t="shared" si="46"/>
        <v>0</v>
      </c>
      <c r="Y105" s="53">
        <f t="shared" si="46"/>
        <v>0</v>
      </c>
      <c r="Z105" s="53">
        <f t="shared" si="46"/>
        <v>0</v>
      </c>
      <c r="AA105" s="53">
        <f t="shared" si="46"/>
        <v>0</v>
      </c>
      <c r="AB105" s="53">
        <f t="shared" si="46"/>
        <v>0</v>
      </c>
      <c r="AC105" s="53">
        <f t="shared" si="46"/>
        <v>0</v>
      </c>
      <c r="AD105" s="53">
        <f t="shared" si="46"/>
        <v>0</v>
      </c>
      <c r="AE105" s="53">
        <f t="shared" si="46"/>
        <v>0</v>
      </c>
      <c r="AF105" s="53">
        <f t="shared" si="46"/>
        <v>0</v>
      </c>
      <c r="AG105" s="53">
        <f t="shared" si="46"/>
        <v>0</v>
      </c>
      <c r="AH105" s="53">
        <f t="shared" si="46"/>
        <v>0</v>
      </c>
      <c r="AI105" s="53">
        <f t="shared" si="46"/>
        <v>0</v>
      </c>
      <c r="AJ105" s="53">
        <f t="shared" si="46"/>
        <v>0</v>
      </c>
      <c r="AK105" s="53">
        <f t="shared" si="33"/>
        <v>0</v>
      </c>
    </row>
    <row r="106" spans="5:37" ht="13.5" hidden="1" customHeight="1">
      <c r="E106" s="51" t="s">
        <v>68</v>
      </c>
      <c r="F106" s="53">
        <f t="shared" ref="F106:AJ106" si="47">IF(COUNTIF(G$11:G$30,$E106)=0,0,1)</f>
        <v>0</v>
      </c>
      <c r="G106" s="53">
        <f t="shared" si="47"/>
        <v>0</v>
      </c>
      <c r="H106" s="53">
        <f t="shared" si="47"/>
        <v>0</v>
      </c>
      <c r="I106" s="53">
        <f t="shared" si="47"/>
        <v>0</v>
      </c>
      <c r="J106" s="53">
        <f t="shared" si="47"/>
        <v>0</v>
      </c>
      <c r="K106" s="53">
        <f t="shared" si="47"/>
        <v>0</v>
      </c>
      <c r="L106" s="53">
        <f t="shared" si="47"/>
        <v>0</v>
      </c>
      <c r="M106" s="53">
        <f t="shared" si="47"/>
        <v>0</v>
      </c>
      <c r="N106" s="53">
        <f t="shared" si="47"/>
        <v>0</v>
      </c>
      <c r="O106" s="53">
        <f t="shared" si="47"/>
        <v>0</v>
      </c>
      <c r="P106" s="53">
        <f t="shared" si="47"/>
        <v>0</v>
      </c>
      <c r="Q106" s="53">
        <f t="shared" si="47"/>
        <v>0</v>
      </c>
      <c r="R106" s="53">
        <f t="shared" si="47"/>
        <v>0</v>
      </c>
      <c r="S106" s="53">
        <f t="shared" si="47"/>
        <v>0</v>
      </c>
      <c r="T106" s="53">
        <f t="shared" si="47"/>
        <v>0</v>
      </c>
      <c r="U106" s="53">
        <f t="shared" si="47"/>
        <v>0</v>
      </c>
      <c r="V106" s="53">
        <f t="shared" si="47"/>
        <v>0</v>
      </c>
      <c r="W106" s="53">
        <f t="shared" si="47"/>
        <v>0</v>
      </c>
      <c r="X106" s="53">
        <f t="shared" si="47"/>
        <v>0</v>
      </c>
      <c r="Y106" s="53">
        <f t="shared" si="47"/>
        <v>0</v>
      </c>
      <c r="Z106" s="53">
        <f t="shared" si="47"/>
        <v>0</v>
      </c>
      <c r="AA106" s="53">
        <f t="shared" si="47"/>
        <v>0</v>
      </c>
      <c r="AB106" s="53">
        <f t="shared" si="47"/>
        <v>0</v>
      </c>
      <c r="AC106" s="53">
        <f t="shared" si="47"/>
        <v>0</v>
      </c>
      <c r="AD106" s="53">
        <f t="shared" si="47"/>
        <v>0</v>
      </c>
      <c r="AE106" s="53">
        <f t="shared" si="47"/>
        <v>0</v>
      </c>
      <c r="AF106" s="53">
        <f t="shared" si="47"/>
        <v>0</v>
      </c>
      <c r="AG106" s="53">
        <f t="shared" si="47"/>
        <v>0</v>
      </c>
      <c r="AH106" s="53">
        <f t="shared" si="47"/>
        <v>0</v>
      </c>
      <c r="AI106" s="53">
        <f t="shared" si="47"/>
        <v>0</v>
      </c>
      <c r="AJ106" s="53">
        <f t="shared" si="47"/>
        <v>0</v>
      </c>
      <c r="AK106" s="53">
        <f t="shared" si="33"/>
        <v>0</v>
      </c>
    </row>
    <row r="107" spans="5:37" ht="13.5" customHeight="1"/>
  </sheetData>
  <mergeCells count="502">
    <mergeCell ref="BE37:BE38"/>
    <mergeCell ref="BE39:BE40"/>
    <mergeCell ref="BE41:BE42"/>
    <mergeCell ref="BE43:BE44"/>
    <mergeCell ref="BE45:BE46"/>
    <mergeCell ref="BE47:BE48"/>
    <mergeCell ref="BE49:BE50"/>
    <mergeCell ref="BE51:BE52"/>
    <mergeCell ref="BE53:BE54"/>
    <mergeCell ref="BE19:BE20"/>
    <mergeCell ref="BE21:BE22"/>
    <mergeCell ref="BE23:BE24"/>
    <mergeCell ref="BE25:BE26"/>
    <mergeCell ref="BE27:BE28"/>
    <mergeCell ref="BE29:BE30"/>
    <mergeCell ref="BE31:BE32"/>
    <mergeCell ref="BE33:BE34"/>
    <mergeCell ref="BE35:BE36"/>
    <mergeCell ref="AM5:AO5"/>
    <mergeCell ref="AN1:AO1"/>
    <mergeCell ref="AN2:AO3"/>
    <mergeCell ref="BE7:BE8"/>
    <mergeCell ref="BE9:BE10"/>
    <mergeCell ref="BE11:BE12"/>
    <mergeCell ref="BE13:BE14"/>
    <mergeCell ref="BE15:BE16"/>
    <mergeCell ref="BE17:BE18"/>
    <mergeCell ref="AW15:AW16"/>
    <mergeCell ref="AX15:AX16"/>
    <mergeCell ref="AY15:AY16"/>
    <mergeCell ref="BB17:BB18"/>
    <mergeCell ref="BC17:BC18"/>
    <mergeCell ref="BD17:BD18"/>
    <mergeCell ref="AS3:AV5"/>
    <mergeCell ref="AW3:BB5"/>
    <mergeCell ref="BB7:BB8"/>
    <mergeCell ref="BC7:BC8"/>
    <mergeCell ref="BD7:BD8"/>
    <mergeCell ref="AU7:AU8"/>
    <mergeCell ref="AV7:AV8"/>
    <mergeCell ref="AR63:AT63"/>
    <mergeCell ref="AR57:AT58"/>
    <mergeCell ref="AU57:AU58"/>
    <mergeCell ref="AV57:AV58"/>
    <mergeCell ref="AW57:AW58"/>
    <mergeCell ref="AX57:AX58"/>
    <mergeCell ref="AY57:AY58"/>
    <mergeCell ref="AZ57:AZ58"/>
    <mergeCell ref="BA57:BA58"/>
    <mergeCell ref="AR61:AT61"/>
    <mergeCell ref="AR62:AT62"/>
    <mergeCell ref="BD55:BD56"/>
    <mergeCell ref="BF55:BF56"/>
    <mergeCell ref="BG55:BG56"/>
    <mergeCell ref="AR59:AT59"/>
    <mergeCell ref="AR60:AT60"/>
    <mergeCell ref="AY55:AY56"/>
    <mergeCell ref="AZ55:AZ56"/>
    <mergeCell ref="BA55:BA56"/>
    <mergeCell ref="BB55:BB56"/>
    <mergeCell ref="BC55:BC56"/>
    <mergeCell ref="AR55:AT56"/>
    <mergeCell ref="AU55:AU56"/>
    <mergeCell ref="AV55:AV56"/>
    <mergeCell ref="AW55:AW56"/>
    <mergeCell ref="AX55:AX56"/>
    <mergeCell ref="BB57:BB58"/>
    <mergeCell ref="BC57:BC58"/>
    <mergeCell ref="BD57:BD58"/>
    <mergeCell ref="BF57:BF58"/>
    <mergeCell ref="BG57:BG58"/>
    <mergeCell ref="BE55:BE56"/>
    <mergeCell ref="BE57:BE58"/>
    <mergeCell ref="BB43:BB44"/>
    <mergeCell ref="AS43:AS44"/>
    <mergeCell ref="AT43:AT44"/>
    <mergeCell ref="AU43:AU44"/>
    <mergeCell ref="BF45:BF46"/>
    <mergeCell ref="BG45:BG46"/>
    <mergeCell ref="AS47:AS48"/>
    <mergeCell ref="AT47:AT48"/>
    <mergeCell ref="AU47:AU48"/>
    <mergeCell ref="AV47:AV48"/>
    <mergeCell ref="AW47:AW48"/>
    <mergeCell ref="AX47:AX48"/>
    <mergeCell ref="AY47:AY48"/>
    <mergeCell ref="AZ47:AZ48"/>
    <mergeCell ref="BA47:BA48"/>
    <mergeCell ref="BB47:BB48"/>
    <mergeCell ref="BC47:BC48"/>
    <mergeCell ref="BD47:BD48"/>
    <mergeCell ref="BF47:BF48"/>
    <mergeCell ref="BG47:BG48"/>
    <mergeCell ref="AX41:AX42"/>
    <mergeCell ref="AY41:AY42"/>
    <mergeCell ref="AZ41:AZ42"/>
    <mergeCell ref="BA41:BA42"/>
    <mergeCell ref="BC43:BC44"/>
    <mergeCell ref="BD43:BD44"/>
    <mergeCell ref="BF43:BF44"/>
    <mergeCell ref="BG43:BG44"/>
    <mergeCell ref="AS45:AS46"/>
    <mergeCell ref="AT45:AT46"/>
    <mergeCell ref="AU45:AU46"/>
    <mergeCell ref="AV45:AV46"/>
    <mergeCell ref="AW45:AW46"/>
    <mergeCell ref="AX45:AX46"/>
    <mergeCell ref="AY45:AY46"/>
    <mergeCell ref="AZ45:AZ46"/>
    <mergeCell ref="BA45:BA46"/>
    <mergeCell ref="BB45:BB46"/>
    <mergeCell ref="BC45:BC46"/>
    <mergeCell ref="BD45:BD46"/>
    <mergeCell ref="AX43:AX44"/>
    <mergeCell ref="AY43:AY44"/>
    <mergeCell ref="AZ43:AZ44"/>
    <mergeCell ref="BA43:BA44"/>
    <mergeCell ref="BF37:BF38"/>
    <mergeCell ref="BG37:BG38"/>
    <mergeCell ref="AR39:AR48"/>
    <mergeCell ref="AS39:AS40"/>
    <mergeCell ref="AT39:AT40"/>
    <mergeCell ref="AU39:AU40"/>
    <mergeCell ref="AV39:AV40"/>
    <mergeCell ref="AW39:AW40"/>
    <mergeCell ref="AX39:AX40"/>
    <mergeCell ref="AY39:AY40"/>
    <mergeCell ref="AZ39:AZ40"/>
    <mergeCell ref="BA39:BA40"/>
    <mergeCell ref="BB39:BB40"/>
    <mergeCell ref="BC39:BC40"/>
    <mergeCell ref="BD39:BD40"/>
    <mergeCell ref="BF39:BF40"/>
    <mergeCell ref="AV43:AV44"/>
    <mergeCell ref="AW43:AW44"/>
    <mergeCell ref="BB41:BB42"/>
    <mergeCell ref="BC41:BC42"/>
    <mergeCell ref="BD41:BD42"/>
    <mergeCell ref="BF41:BF42"/>
    <mergeCell ref="BG41:BG42"/>
    <mergeCell ref="AW41:AW42"/>
    <mergeCell ref="BB37:BB38"/>
    <mergeCell ref="BC37:BC38"/>
    <mergeCell ref="BD37:BD38"/>
    <mergeCell ref="AX35:AX36"/>
    <mergeCell ref="AY35:AY36"/>
    <mergeCell ref="AZ35:AZ36"/>
    <mergeCell ref="BA35:BA36"/>
    <mergeCell ref="BB35:BB36"/>
    <mergeCell ref="AS35:AS36"/>
    <mergeCell ref="AT35:AT36"/>
    <mergeCell ref="AU35:AU36"/>
    <mergeCell ref="AS37:AS38"/>
    <mergeCell ref="AT37:AT38"/>
    <mergeCell ref="AU37:AU38"/>
    <mergeCell ref="AV37:AV38"/>
    <mergeCell ref="AW37:AW38"/>
    <mergeCell ref="AX37:AX38"/>
    <mergeCell ref="AY37:AY38"/>
    <mergeCell ref="AZ37:AZ38"/>
    <mergeCell ref="BA37:BA38"/>
    <mergeCell ref="AV35:AV36"/>
    <mergeCell ref="AW35:AW36"/>
    <mergeCell ref="BC35:BC36"/>
    <mergeCell ref="BD35:BD36"/>
    <mergeCell ref="BG31:BG32"/>
    <mergeCell ref="AS33:AS34"/>
    <mergeCell ref="AT33:AT34"/>
    <mergeCell ref="AU33:AU34"/>
    <mergeCell ref="AV33:AV34"/>
    <mergeCell ref="AW33:AW34"/>
    <mergeCell ref="AX33:AX34"/>
    <mergeCell ref="AY33:AY34"/>
    <mergeCell ref="AZ33:AZ34"/>
    <mergeCell ref="BA33:BA34"/>
    <mergeCell ref="BB33:BB34"/>
    <mergeCell ref="BC33:BC34"/>
    <mergeCell ref="BD33:BD34"/>
    <mergeCell ref="BF33:BF34"/>
    <mergeCell ref="BG33:BG34"/>
    <mergeCell ref="BF35:BF36"/>
    <mergeCell ref="BG35:BG36"/>
    <mergeCell ref="BD29:BD30"/>
    <mergeCell ref="BF29:BF30"/>
    <mergeCell ref="BG29:BG30"/>
    <mergeCell ref="AS31:AS32"/>
    <mergeCell ref="AT31:AT32"/>
    <mergeCell ref="AU31:AU32"/>
    <mergeCell ref="AV31:AV32"/>
    <mergeCell ref="AW31:AW32"/>
    <mergeCell ref="AX31:AX32"/>
    <mergeCell ref="AY31:AY32"/>
    <mergeCell ref="AZ31:AZ32"/>
    <mergeCell ref="BA31:BA32"/>
    <mergeCell ref="BB31:BB32"/>
    <mergeCell ref="BC31:BC32"/>
    <mergeCell ref="BD31:BD32"/>
    <mergeCell ref="BF31:BF32"/>
    <mergeCell ref="AY29:AY30"/>
    <mergeCell ref="AZ29:AZ30"/>
    <mergeCell ref="BA29:BA30"/>
    <mergeCell ref="BB29:BB30"/>
    <mergeCell ref="BC29:BC30"/>
    <mergeCell ref="AU29:AU30"/>
    <mergeCell ref="BD27:BD28"/>
    <mergeCell ref="BF27:BF28"/>
    <mergeCell ref="BG27:BG28"/>
    <mergeCell ref="BA25:BA26"/>
    <mergeCell ref="BB25:BB26"/>
    <mergeCell ref="BC25:BC26"/>
    <mergeCell ref="BD25:BD26"/>
    <mergeCell ref="BF25:BF26"/>
    <mergeCell ref="AZ25:AZ26"/>
    <mergeCell ref="BG25:BG26"/>
    <mergeCell ref="AU25:AU26"/>
    <mergeCell ref="AV25:AV26"/>
    <mergeCell ref="BB23:BB24"/>
    <mergeCell ref="BC23:BC24"/>
    <mergeCell ref="AV29:AV30"/>
    <mergeCell ref="AW29:AW30"/>
    <mergeCell ref="BB27:BB28"/>
    <mergeCell ref="BC27:BC28"/>
    <mergeCell ref="AW25:AW26"/>
    <mergeCell ref="AX25:AX26"/>
    <mergeCell ref="AY25:AY26"/>
    <mergeCell ref="AX29:AX30"/>
    <mergeCell ref="AU27:AU28"/>
    <mergeCell ref="AV27:AV28"/>
    <mergeCell ref="AW27:AW28"/>
    <mergeCell ref="AX27:AX28"/>
    <mergeCell ref="AY27:AY28"/>
    <mergeCell ref="AZ27:AZ28"/>
    <mergeCell ref="BA27:BA28"/>
    <mergeCell ref="AU23:AU24"/>
    <mergeCell ref="AV23:AV24"/>
    <mergeCell ref="BB19:BB20"/>
    <mergeCell ref="BC19:BC20"/>
    <mergeCell ref="BD19:BD20"/>
    <mergeCell ref="BF23:BF24"/>
    <mergeCell ref="BG23:BG24"/>
    <mergeCell ref="AW23:AW24"/>
    <mergeCell ref="AX23:AX24"/>
    <mergeCell ref="AY23:AY24"/>
    <mergeCell ref="AZ23:AZ24"/>
    <mergeCell ref="BA23:BA24"/>
    <mergeCell ref="BC21:BC22"/>
    <mergeCell ref="BD21:BD22"/>
    <mergeCell ref="BF21:BF22"/>
    <mergeCell ref="BG21:BG22"/>
    <mergeCell ref="AW21:AW22"/>
    <mergeCell ref="AX21:AX22"/>
    <mergeCell ref="AY21:AY22"/>
    <mergeCell ref="AZ21:AZ22"/>
    <mergeCell ref="BA21:BA22"/>
    <mergeCell ref="BD23:BD24"/>
    <mergeCell ref="BF19:BF20"/>
    <mergeCell ref="BG19:BG20"/>
    <mergeCell ref="AW19:AW20"/>
    <mergeCell ref="AX19:AX20"/>
    <mergeCell ref="BF17:BF18"/>
    <mergeCell ref="BG17:BG18"/>
    <mergeCell ref="AW17:AW18"/>
    <mergeCell ref="AX17:AX18"/>
    <mergeCell ref="AY17:AY18"/>
    <mergeCell ref="AZ17:AZ18"/>
    <mergeCell ref="BA17:BA18"/>
    <mergeCell ref="AZ15:AZ16"/>
    <mergeCell ref="BA15:BA16"/>
    <mergeCell ref="BG15:BG16"/>
    <mergeCell ref="AY19:AY20"/>
    <mergeCell ref="AZ19:AZ20"/>
    <mergeCell ref="BA19:BA20"/>
    <mergeCell ref="BB21:BB22"/>
    <mergeCell ref="BN12:BN15"/>
    <mergeCell ref="BO12:BO15"/>
    <mergeCell ref="AS13:AS14"/>
    <mergeCell ref="AT13:AT14"/>
    <mergeCell ref="AU13:AU14"/>
    <mergeCell ref="AV13:AV14"/>
    <mergeCell ref="AW13:AW14"/>
    <mergeCell ref="AX13:AX14"/>
    <mergeCell ref="AY13:AY14"/>
    <mergeCell ref="AZ13:AZ14"/>
    <mergeCell ref="BA13:BA14"/>
    <mergeCell ref="BB13:BB14"/>
    <mergeCell ref="BC13:BC14"/>
    <mergeCell ref="BD13:BD14"/>
    <mergeCell ref="BF13:BF14"/>
    <mergeCell ref="BG13:BG14"/>
    <mergeCell ref="BB15:BB16"/>
    <mergeCell ref="BC15:BC16"/>
    <mergeCell ref="BD15:BD16"/>
    <mergeCell ref="BF15:BF16"/>
    <mergeCell ref="BI9:BJ9"/>
    <mergeCell ref="AS11:AS12"/>
    <mergeCell ref="AT11:AT12"/>
    <mergeCell ref="AU11:AU12"/>
    <mergeCell ref="AV11:AV12"/>
    <mergeCell ref="AW11:AW12"/>
    <mergeCell ref="AX11:AX12"/>
    <mergeCell ref="AY11:AY12"/>
    <mergeCell ref="AZ11:AZ12"/>
    <mergeCell ref="BA11:BA12"/>
    <mergeCell ref="BB11:BB12"/>
    <mergeCell ref="BC11:BC12"/>
    <mergeCell ref="BD11:BD12"/>
    <mergeCell ref="BF11:BF12"/>
    <mergeCell ref="BG11:BG12"/>
    <mergeCell ref="BI11:BL11"/>
    <mergeCell ref="BB9:BB10"/>
    <mergeCell ref="BC9:BC10"/>
    <mergeCell ref="BD9:BD10"/>
    <mergeCell ref="BF9:BF10"/>
    <mergeCell ref="BG9:BG10"/>
    <mergeCell ref="AW9:AW10"/>
    <mergeCell ref="AX9:AX10"/>
    <mergeCell ref="AY9:AY10"/>
    <mergeCell ref="BF7:BF8"/>
    <mergeCell ref="BG7:BG8"/>
    <mergeCell ref="AW7:AW8"/>
    <mergeCell ref="AX7:AX8"/>
    <mergeCell ref="AY7:AY8"/>
    <mergeCell ref="AZ7:AZ8"/>
    <mergeCell ref="BA7:BA8"/>
    <mergeCell ref="BF3:BG3"/>
    <mergeCell ref="BF5:BG5"/>
    <mergeCell ref="CB8:CB10"/>
    <mergeCell ref="CF8:CF10"/>
    <mergeCell ref="CE8:CE10"/>
    <mergeCell ref="CD8:CD10"/>
    <mergeCell ref="CC8:CC10"/>
    <mergeCell ref="W52:Y52"/>
    <mergeCell ref="W53:Y53"/>
    <mergeCell ref="W54:Y54"/>
    <mergeCell ref="W55:Y55"/>
    <mergeCell ref="AM42:AM44"/>
    <mergeCell ref="AN42:AN44"/>
    <mergeCell ref="AO42:AO44"/>
    <mergeCell ref="BG39:BG40"/>
    <mergeCell ref="AS41:AS42"/>
    <mergeCell ref="AT41:AT42"/>
    <mergeCell ref="AU41:AU42"/>
    <mergeCell ref="AV41:AV42"/>
    <mergeCell ref="AZ9:AZ10"/>
    <mergeCell ref="BA9:BA10"/>
    <mergeCell ref="AR9:AR18"/>
    <mergeCell ref="AS9:AS10"/>
    <mergeCell ref="AU9:AU10"/>
    <mergeCell ref="AV9:AV10"/>
    <mergeCell ref="AS15:AS16"/>
    <mergeCell ref="AB7:AB10"/>
    <mergeCell ref="AM39:AM41"/>
    <mergeCell ref="C40:D40"/>
    <mergeCell ref="A37:B50"/>
    <mergeCell ref="C37:D37"/>
    <mergeCell ref="C45:D45"/>
    <mergeCell ref="AM45:AM47"/>
    <mergeCell ref="C41:D41"/>
    <mergeCell ref="C42:D42"/>
    <mergeCell ref="C43:D43"/>
    <mergeCell ref="C44:D44"/>
    <mergeCell ref="C50:F50"/>
    <mergeCell ref="C46:D46"/>
    <mergeCell ref="C47:D47"/>
    <mergeCell ref="C48:D48"/>
    <mergeCell ref="C49:D49"/>
    <mergeCell ref="AL36:AL47"/>
    <mergeCell ref="AM36:AM38"/>
    <mergeCell ref="AN45:AN47"/>
    <mergeCell ref="J7:J10"/>
    <mergeCell ref="K7:K10"/>
    <mergeCell ref="G7:G10"/>
    <mergeCell ref="C35:D36"/>
    <mergeCell ref="E35:E36"/>
    <mergeCell ref="F35:F36"/>
    <mergeCell ref="C38:D38"/>
    <mergeCell ref="AS29:AS30"/>
    <mergeCell ref="AO36:AO38"/>
    <mergeCell ref="AO45:AO47"/>
    <mergeCell ref="AO39:AO41"/>
    <mergeCell ref="AN39:AN41"/>
    <mergeCell ref="AN36:AN38"/>
    <mergeCell ref="A32:F32"/>
    <mergeCell ref="A33:F33"/>
    <mergeCell ref="A11:A31"/>
    <mergeCell ref="B31:F31"/>
    <mergeCell ref="AC7:AC10"/>
    <mergeCell ref="AD7:AD10"/>
    <mergeCell ref="AE7:AE10"/>
    <mergeCell ref="T7:T10"/>
    <mergeCell ref="U7:U10"/>
    <mergeCell ref="V7:V10"/>
    <mergeCell ref="AT29:AT30"/>
    <mergeCell ref="AR7:AR8"/>
    <mergeCell ref="AS7:AS8"/>
    <mergeCell ref="AT7:AT8"/>
    <mergeCell ref="AR19:AR28"/>
    <mergeCell ref="AS19:AS20"/>
    <mergeCell ref="AT19:AT20"/>
    <mergeCell ref="AT15:AT16"/>
    <mergeCell ref="AS17:AS18"/>
    <mergeCell ref="AT17:AT18"/>
    <mergeCell ref="AT21:AT22"/>
    <mergeCell ref="AS23:AS24"/>
    <mergeCell ref="AT23:AT24"/>
    <mergeCell ref="AT9:AT10"/>
    <mergeCell ref="AS27:AS28"/>
    <mergeCell ref="AT27:AT28"/>
    <mergeCell ref="AS25:AS26"/>
    <mergeCell ref="AT25:AT26"/>
    <mergeCell ref="AR29:AR38"/>
    <mergeCell ref="AU19:AU20"/>
    <mergeCell ref="AV19:AV20"/>
    <mergeCell ref="AS21:AS22"/>
    <mergeCell ref="L7:L10"/>
    <mergeCell ref="M7:M10"/>
    <mergeCell ref="AL7:AL10"/>
    <mergeCell ref="AM7:AM10"/>
    <mergeCell ref="AN7:AN10"/>
    <mergeCell ref="AO7:AO10"/>
    <mergeCell ref="AU15:AU16"/>
    <mergeCell ref="AV15:AV16"/>
    <mergeCell ref="AU17:AU18"/>
    <mergeCell ref="AV17:AV18"/>
    <mergeCell ref="AU21:AU22"/>
    <mergeCell ref="AV21:AV22"/>
    <mergeCell ref="AF7:AF10"/>
    <mergeCell ref="AG7:AG10"/>
    <mergeCell ref="AH7:AH10"/>
    <mergeCell ref="AI7:AI10"/>
    <mergeCell ref="AJ7:AJ10"/>
    <mergeCell ref="AK7:AK10"/>
    <mergeCell ref="Z7:Z10"/>
    <mergeCell ref="AA7:AA10"/>
    <mergeCell ref="X7:X10"/>
    <mergeCell ref="A52:E55"/>
    <mergeCell ref="AE5:AK5"/>
    <mergeCell ref="A1:E1"/>
    <mergeCell ref="A3:G5"/>
    <mergeCell ref="H3:Z5"/>
    <mergeCell ref="AB5:AD5"/>
    <mergeCell ref="A7:B10"/>
    <mergeCell ref="C7:C10"/>
    <mergeCell ref="D7:D10"/>
    <mergeCell ref="E7:E10"/>
    <mergeCell ref="F7:F10"/>
    <mergeCell ref="S7:S10"/>
    <mergeCell ref="H7:H10"/>
    <mergeCell ref="N7:N10"/>
    <mergeCell ref="O7:O10"/>
    <mergeCell ref="P7:P10"/>
    <mergeCell ref="Q7:Q10"/>
    <mergeCell ref="R7:R10"/>
    <mergeCell ref="I7:I10"/>
    <mergeCell ref="Y7:Y10"/>
    <mergeCell ref="G35:AK35"/>
    <mergeCell ref="C39:D39"/>
    <mergeCell ref="W7:W10"/>
    <mergeCell ref="A35:B36"/>
    <mergeCell ref="BG51:BG52"/>
    <mergeCell ref="AS49:AS50"/>
    <mergeCell ref="AT49:AT50"/>
    <mergeCell ref="AU49:AU50"/>
    <mergeCell ref="AV49:AV50"/>
    <mergeCell ref="AW49:AW50"/>
    <mergeCell ref="AX49:AX50"/>
    <mergeCell ref="AY49:AY50"/>
    <mergeCell ref="AZ49:AZ50"/>
    <mergeCell ref="BA49:BA50"/>
    <mergeCell ref="AW51:AW52"/>
    <mergeCell ref="AX51:AX52"/>
    <mergeCell ref="AY51:AY52"/>
    <mergeCell ref="AZ51:AZ52"/>
    <mergeCell ref="BA51:BA52"/>
    <mergeCell ref="BB51:BB52"/>
    <mergeCell ref="BC51:BC52"/>
    <mergeCell ref="BD51:BD52"/>
    <mergeCell ref="BF51:BF52"/>
    <mergeCell ref="BB53:BB54"/>
    <mergeCell ref="BC53:BC54"/>
    <mergeCell ref="BD53:BD54"/>
    <mergeCell ref="BF53:BF54"/>
    <mergeCell ref="BG53:BG54"/>
    <mergeCell ref="AR49:AR54"/>
    <mergeCell ref="AS53:AS54"/>
    <mergeCell ref="AT53:AT54"/>
    <mergeCell ref="AU53:AU54"/>
    <mergeCell ref="AV53:AV54"/>
    <mergeCell ref="AW53:AW54"/>
    <mergeCell ref="AX53:AX54"/>
    <mergeCell ref="AY53:AY54"/>
    <mergeCell ref="AZ53:AZ54"/>
    <mergeCell ref="BA53:BA54"/>
    <mergeCell ref="BB49:BB50"/>
    <mergeCell ref="BC49:BC50"/>
    <mergeCell ref="BD49:BD50"/>
    <mergeCell ref="BF49:BF50"/>
    <mergeCell ref="BG49:BG50"/>
    <mergeCell ref="AS51:AS52"/>
    <mergeCell ref="AT51:AT52"/>
    <mergeCell ref="AU51:AU52"/>
    <mergeCell ref="AV51:AV52"/>
  </mergeCells>
  <phoneticPr fontId="1"/>
  <conditionalFormatting sqref="B11:B30 E11:AK30 F37:AK49">
    <cfRule type="containsBlanks" dxfId="34" priority="31" stopIfTrue="1">
      <formula>LEN(TRIM(B11))=0</formula>
    </cfRule>
  </conditionalFormatting>
  <conditionalFormatting sqref="G33:AK33">
    <cfRule type="containsBlanks" dxfId="33" priority="29" stopIfTrue="1">
      <formula>LEN(TRIM(G33))=0</formula>
    </cfRule>
  </conditionalFormatting>
  <conditionalFormatting sqref="G53:V53">
    <cfRule type="containsBlanks" dxfId="32" priority="28" stopIfTrue="1">
      <formula>LEN(TRIM(G53))=0</formula>
    </cfRule>
  </conditionalFormatting>
  <conditionalFormatting sqref="AE5 AM5">
    <cfRule type="containsBlanks" dxfId="31" priority="25" stopIfTrue="1">
      <formula>LEN(TRIM(AE5))=0</formula>
    </cfRule>
  </conditionalFormatting>
  <conditionalFormatting sqref="AU9:AU18 AS9:AS18 AS49:AS54 AU49:AU54 BF3 BF5">
    <cfRule type="containsBlanks" dxfId="30" priority="10">
      <formula>LEN(TRIM(AS3))=0</formula>
    </cfRule>
  </conditionalFormatting>
  <conditionalFormatting sqref="G36:AK36 G7:AK10">
    <cfRule type="expression" dxfId="29" priority="2" stopIfTrue="1">
      <formula>WEEKDAY(G7,1)=1</formula>
    </cfRule>
    <cfRule type="expression" dxfId="28" priority="27" stopIfTrue="1">
      <formula>WEEKDAY(G7,1)=7</formula>
    </cfRule>
  </conditionalFormatting>
  <conditionalFormatting sqref="G7:AK10">
    <cfRule type="expression" dxfId="27" priority="3">
      <formula>COUNTIF(祝日1,G7)=1</formula>
    </cfRule>
  </conditionalFormatting>
  <conditionalFormatting sqref="G36:AK36">
    <cfRule type="expression" dxfId="26" priority="26" stopIfTrue="1">
      <formula>COUNTIF(祝日1,G36)=1</formula>
    </cfRule>
  </conditionalFormatting>
  <conditionalFormatting sqref="AV9:AV18 AZ9:AZ18 BB9:BB18 BG9:BG18 AV49:AV54 BF49:BG54">
    <cfRule type="containsBlanks" dxfId="25" priority="1">
      <formula>LEN(TRIM(AV9))=0</formula>
    </cfRule>
  </conditionalFormatting>
  <dataValidations count="6">
    <dataValidation type="list" allowBlank="1" showInputMessage="1" showErrorMessage="1" sqref="WWP983080:WXT983080 KE33:LI33 UA33:VE33 ADW33:AFA33 ANS33:AOW33 AXO33:AYS33 BHK33:BIO33 BRG33:BSK33 CBC33:CCG33 CKY33:CMC33 CUU33:CVY33 DEQ33:DFU33 DOM33:DPQ33 DYI33:DZM33 EIE33:EJI33 ESA33:ETE33 FBW33:FDA33 FLS33:FMW33 FVO33:FWS33 GFK33:GGO33 GPG33:GQK33 GZC33:HAG33 HIY33:HKC33 HSU33:HTY33 ICQ33:IDU33 IMM33:INQ33 IWI33:IXM33 JGE33:JHI33 JQA33:JRE33 JZW33:KBA33 KJS33:KKW33 KTO33:KUS33 LDK33:LEO33 LNG33:LOK33 LXC33:LYG33 MGY33:MIC33 MQU33:MRY33 NAQ33:NBU33 NKM33:NLQ33 NUI33:NVM33 OEE33:OFI33 OOA33:OPE33 OXW33:OZA33 PHS33:PIW33 PRO33:PSS33 QBK33:QCO33 QLG33:QMK33 QVC33:QWG33 REY33:RGC33 ROU33:RPY33 RYQ33:RZU33 SIM33:SJQ33 SSI33:STM33 TCE33:TDI33 TMA33:TNE33 TVW33:TXA33 UFS33:UGW33 UPO33:UQS33 UZK33:VAO33 VJG33:VKK33 VTC33:VUG33 WCY33:WEC33 WMU33:WNY33 WWQ33:WXU33 F65576:AK65576 KD65576:LH65576 TZ65576:VD65576 ADV65576:AEZ65576 ANR65576:AOV65576 AXN65576:AYR65576 BHJ65576:BIN65576 BRF65576:BSJ65576 CBB65576:CCF65576 CKX65576:CMB65576 CUT65576:CVX65576 DEP65576:DFT65576 DOL65576:DPP65576 DYH65576:DZL65576 EID65576:EJH65576 ERZ65576:ETD65576 FBV65576:FCZ65576 FLR65576:FMV65576 FVN65576:FWR65576 GFJ65576:GGN65576 GPF65576:GQJ65576 GZB65576:HAF65576 HIX65576:HKB65576 HST65576:HTX65576 ICP65576:IDT65576 IML65576:INP65576 IWH65576:IXL65576 JGD65576:JHH65576 JPZ65576:JRD65576 JZV65576:KAZ65576 KJR65576:KKV65576 KTN65576:KUR65576 LDJ65576:LEN65576 LNF65576:LOJ65576 LXB65576:LYF65576 MGX65576:MIB65576 MQT65576:MRX65576 NAP65576:NBT65576 NKL65576:NLP65576 NUH65576:NVL65576 OED65576:OFH65576 ONZ65576:OPD65576 OXV65576:OYZ65576 PHR65576:PIV65576 PRN65576:PSR65576 QBJ65576:QCN65576 QLF65576:QMJ65576 QVB65576:QWF65576 REX65576:RGB65576 ROT65576:RPX65576 RYP65576:RZT65576 SIL65576:SJP65576 SSH65576:STL65576 TCD65576:TDH65576 TLZ65576:TND65576 TVV65576:TWZ65576 UFR65576:UGV65576 UPN65576:UQR65576 UZJ65576:VAN65576 VJF65576:VKJ65576 VTB65576:VUF65576 WCX65576:WEB65576 WMT65576:WNX65576 WWP65576:WXT65576 F131112:AK131112 KD131112:LH131112 TZ131112:VD131112 ADV131112:AEZ131112 ANR131112:AOV131112 AXN131112:AYR131112 BHJ131112:BIN131112 BRF131112:BSJ131112 CBB131112:CCF131112 CKX131112:CMB131112 CUT131112:CVX131112 DEP131112:DFT131112 DOL131112:DPP131112 DYH131112:DZL131112 EID131112:EJH131112 ERZ131112:ETD131112 FBV131112:FCZ131112 FLR131112:FMV131112 FVN131112:FWR131112 GFJ131112:GGN131112 GPF131112:GQJ131112 GZB131112:HAF131112 HIX131112:HKB131112 HST131112:HTX131112 ICP131112:IDT131112 IML131112:INP131112 IWH131112:IXL131112 JGD131112:JHH131112 JPZ131112:JRD131112 JZV131112:KAZ131112 KJR131112:KKV131112 KTN131112:KUR131112 LDJ131112:LEN131112 LNF131112:LOJ131112 LXB131112:LYF131112 MGX131112:MIB131112 MQT131112:MRX131112 NAP131112:NBT131112 NKL131112:NLP131112 NUH131112:NVL131112 OED131112:OFH131112 ONZ131112:OPD131112 OXV131112:OYZ131112 PHR131112:PIV131112 PRN131112:PSR131112 QBJ131112:QCN131112 QLF131112:QMJ131112 QVB131112:QWF131112 REX131112:RGB131112 ROT131112:RPX131112 RYP131112:RZT131112 SIL131112:SJP131112 SSH131112:STL131112 TCD131112:TDH131112 TLZ131112:TND131112 TVV131112:TWZ131112 UFR131112:UGV131112 UPN131112:UQR131112 UZJ131112:VAN131112 VJF131112:VKJ131112 VTB131112:VUF131112 WCX131112:WEB131112 WMT131112:WNX131112 WWP131112:WXT131112 F196648:AK196648 KD196648:LH196648 TZ196648:VD196648 ADV196648:AEZ196648 ANR196648:AOV196648 AXN196648:AYR196648 BHJ196648:BIN196648 BRF196648:BSJ196648 CBB196648:CCF196648 CKX196648:CMB196648 CUT196648:CVX196648 DEP196648:DFT196648 DOL196648:DPP196648 DYH196648:DZL196648 EID196648:EJH196648 ERZ196648:ETD196648 FBV196648:FCZ196648 FLR196648:FMV196648 FVN196648:FWR196648 GFJ196648:GGN196648 GPF196648:GQJ196648 GZB196648:HAF196648 HIX196648:HKB196648 HST196648:HTX196648 ICP196648:IDT196648 IML196648:INP196648 IWH196648:IXL196648 JGD196648:JHH196648 JPZ196648:JRD196648 JZV196648:KAZ196648 KJR196648:KKV196648 KTN196648:KUR196648 LDJ196648:LEN196648 LNF196648:LOJ196648 LXB196648:LYF196648 MGX196648:MIB196648 MQT196648:MRX196648 NAP196648:NBT196648 NKL196648:NLP196648 NUH196648:NVL196648 OED196648:OFH196648 ONZ196648:OPD196648 OXV196648:OYZ196648 PHR196648:PIV196648 PRN196648:PSR196648 QBJ196648:QCN196648 QLF196648:QMJ196648 QVB196648:QWF196648 REX196648:RGB196648 ROT196648:RPX196648 RYP196648:RZT196648 SIL196648:SJP196648 SSH196648:STL196648 TCD196648:TDH196648 TLZ196648:TND196648 TVV196648:TWZ196648 UFR196648:UGV196648 UPN196648:UQR196648 UZJ196648:VAN196648 VJF196648:VKJ196648 VTB196648:VUF196648 WCX196648:WEB196648 WMT196648:WNX196648 WWP196648:WXT196648 F262184:AK262184 KD262184:LH262184 TZ262184:VD262184 ADV262184:AEZ262184 ANR262184:AOV262184 AXN262184:AYR262184 BHJ262184:BIN262184 BRF262184:BSJ262184 CBB262184:CCF262184 CKX262184:CMB262184 CUT262184:CVX262184 DEP262184:DFT262184 DOL262184:DPP262184 DYH262184:DZL262184 EID262184:EJH262184 ERZ262184:ETD262184 FBV262184:FCZ262184 FLR262184:FMV262184 FVN262184:FWR262184 GFJ262184:GGN262184 GPF262184:GQJ262184 GZB262184:HAF262184 HIX262184:HKB262184 HST262184:HTX262184 ICP262184:IDT262184 IML262184:INP262184 IWH262184:IXL262184 JGD262184:JHH262184 JPZ262184:JRD262184 JZV262184:KAZ262184 KJR262184:KKV262184 KTN262184:KUR262184 LDJ262184:LEN262184 LNF262184:LOJ262184 LXB262184:LYF262184 MGX262184:MIB262184 MQT262184:MRX262184 NAP262184:NBT262184 NKL262184:NLP262184 NUH262184:NVL262184 OED262184:OFH262184 ONZ262184:OPD262184 OXV262184:OYZ262184 PHR262184:PIV262184 PRN262184:PSR262184 QBJ262184:QCN262184 QLF262184:QMJ262184 QVB262184:QWF262184 REX262184:RGB262184 ROT262184:RPX262184 RYP262184:RZT262184 SIL262184:SJP262184 SSH262184:STL262184 TCD262184:TDH262184 TLZ262184:TND262184 TVV262184:TWZ262184 UFR262184:UGV262184 UPN262184:UQR262184 UZJ262184:VAN262184 VJF262184:VKJ262184 VTB262184:VUF262184 WCX262184:WEB262184 WMT262184:WNX262184 WWP262184:WXT262184 F327720:AK327720 KD327720:LH327720 TZ327720:VD327720 ADV327720:AEZ327720 ANR327720:AOV327720 AXN327720:AYR327720 BHJ327720:BIN327720 BRF327720:BSJ327720 CBB327720:CCF327720 CKX327720:CMB327720 CUT327720:CVX327720 DEP327720:DFT327720 DOL327720:DPP327720 DYH327720:DZL327720 EID327720:EJH327720 ERZ327720:ETD327720 FBV327720:FCZ327720 FLR327720:FMV327720 FVN327720:FWR327720 GFJ327720:GGN327720 GPF327720:GQJ327720 GZB327720:HAF327720 HIX327720:HKB327720 HST327720:HTX327720 ICP327720:IDT327720 IML327720:INP327720 IWH327720:IXL327720 JGD327720:JHH327720 JPZ327720:JRD327720 JZV327720:KAZ327720 KJR327720:KKV327720 KTN327720:KUR327720 LDJ327720:LEN327720 LNF327720:LOJ327720 LXB327720:LYF327720 MGX327720:MIB327720 MQT327720:MRX327720 NAP327720:NBT327720 NKL327720:NLP327720 NUH327720:NVL327720 OED327720:OFH327720 ONZ327720:OPD327720 OXV327720:OYZ327720 PHR327720:PIV327720 PRN327720:PSR327720 QBJ327720:QCN327720 QLF327720:QMJ327720 QVB327720:QWF327720 REX327720:RGB327720 ROT327720:RPX327720 RYP327720:RZT327720 SIL327720:SJP327720 SSH327720:STL327720 TCD327720:TDH327720 TLZ327720:TND327720 TVV327720:TWZ327720 UFR327720:UGV327720 UPN327720:UQR327720 UZJ327720:VAN327720 VJF327720:VKJ327720 VTB327720:VUF327720 WCX327720:WEB327720 WMT327720:WNX327720 WWP327720:WXT327720 F393256:AK393256 KD393256:LH393256 TZ393256:VD393256 ADV393256:AEZ393256 ANR393256:AOV393256 AXN393256:AYR393256 BHJ393256:BIN393256 BRF393256:BSJ393256 CBB393256:CCF393256 CKX393256:CMB393256 CUT393256:CVX393256 DEP393256:DFT393256 DOL393256:DPP393256 DYH393256:DZL393256 EID393256:EJH393256 ERZ393256:ETD393256 FBV393256:FCZ393256 FLR393256:FMV393256 FVN393256:FWR393256 GFJ393256:GGN393256 GPF393256:GQJ393256 GZB393256:HAF393256 HIX393256:HKB393256 HST393256:HTX393256 ICP393256:IDT393256 IML393256:INP393256 IWH393256:IXL393256 JGD393256:JHH393256 JPZ393256:JRD393256 JZV393256:KAZ393256 KJR393256:KKV393256 KTN393256:KUR393256 LDJ393256:LEN393256 LNF393256:LOJ393256 LXB393256:LYF393256 MGX393256:MIB393256 MQT393256:MRX393256 NAP393256:NBT393256 NKL393256:NLP393256 NUH393256:NVL393256 OED393256:OFH393256 ONZ393256:OPD393256 OXV393256:OYZ393256 PHR393256:PIV393256 PRN393256:PSR393256 QBJ393256:QCN393256 QLF393256:QMJ393256 QVB393256:QWF393256 REX393256:RGB393256 ROT393256:RPX393256 RYP393256:RZT393256 SIL393256:SJP393256 SSH393256:STL393256 TCD393256:TDH393256 TLZ393256:TND393256 TVV393256:TWZ393256 UFR393256:UGV393256 UPN393256:UQR393256 UZJ393256:VAN393256 VJF393256:VKJ393256 VTB393256:VUF393256 WCX393256:WEB393256 WMT393256:WNX393256 WWP393256:WXT393256 F458792:AK458792 KD458792:LH458792 TZ458792:VD458792 ADV458792:AEZ458792 ANR458792:AOV458792 AXN458792:AYR458792 BHJ458792:BIN458792 BRF458792:BSJ458792 CBB458792:CCF458792 CKX458792:CMB458792 CUT458792:CVX458792 DEP458792:DFT458792 DOL458792:DPP458792 DYH458792:DZL458792 EID458792:EJH458792 ERZ458792:ETD458792 FBV458792:FCZ458792 FLR458792:FMV458792 FVN458792:FWR458792 GFJ458792:GGN458792 GPF458792:GQJ458792 GZB458792:HAF458792 HIX458792:HKB458792 HST458792:HTX458792 ICP458792:IDT458792 IML458792:INP458792 IWH458792:IXL458792 JGD458792:JHH458792 JPZ458792:JRD458792 JZV458792:KAZ458792 KJR458792:KKV458792 KTN458792:KUR458792 LDJ458792:LEN458792 LNF458792:LOJ458792 LXB458792:LYF458792 MGX458792:MIB458792 MQT458792:MRX458792 NAP458792:NBT458792 NKL458792:NLP458792 NUH458792:NVL458792 OED458792:OFH458792 ONZ458792:OPD458792 OXV458792:OYZ458792 PHR458792:PIV458792 PRN458792:PSR458792 QBJ458792:QCN458792 QLF458792:QMJ458792 QVB458792:QWF458792 REX458792:RGB458792 ROT458792:RPX458792 RYP458792:RZT458792 SIL458792:SJP458792 SSH458792:STL458792 TCD458792:TDH458792 TLZ458792:TND458792 TVV458792:TWZ458792 UFR458792:UGV458792 UPN458792:UQR458792 UZJ458792:VAN458792 VJF458792:VKJ458792 VTB458792:VUF458792 WCX458792:WEB458792 WMT458792:WNX458792 WWP458792:WXT458792 F524328:AK524328 KD524328:LH524328 TZ524328:VD524328 ADV524328:AEZ524328 ANR524328:AOV524328 AXN524328:AYR524328 BHJ524328:BIN524328 BRF524328:BSJ524328 CBB524328:CCF524328 CKX524328:CMB524328 CUT524328:CVX524328 DEP524328:DFT524328 DOL524328:DPP524328 DYH524328:DZL524328 EID524328:EJH524328 ERZ524328:ETD524328 FBV524328:FCZ524328 FLR524328:FMV524328 FVN524328:FWR524328 GFJ524328:GGN524328 GPF524328:GQJ524328 GZB524328:HAF524328 HIX524328:HKB524328 HST524328:HTX524328 ICP524328:IDT524328 IML524328:INP524328 IWH524328:IXL524328 JGD524328:JHH524328 JPZ524328:JRD524328 JZV524328:KAZ524328 KJR524328:KKV524328 KTN524328:KUR524328 LDJ524328:LEN524328 LNF524328:LOJ524328 LXB524328:LYF524328 MGX524328:MIB524328 MQT524328:MRX524328 NAP524328:NBT524328 NKL524328:NLP524328 NUH524328:NVL524328 OED524328:OFH524328 ONZ524328:OPD524328 OXV524328:OYZ524328 PHR524328:PIV524328 PRN524328:PSR524328 QBJ524328:QCN524328 QLF524328:QMJ524328 QVB524328:QWF524328 REX524328:RGB524328 ROT524328:RPX524328 RYP524328:RZT524328 SIL524328:SJP524328 SSH524328:STL524328 TCD524328:TDH524328 TLZ524328:TND524328 TVV524328:TWZ524328 UFR524328:UGV524328 UPN524328:UQR524328 UZJ524328:VAN524328 VJF524328:VKJ524328 VTB524328:VUF524328 WCX524328:WEB524328 WMT524328:WNX524328 WWP524328:WXT524328 F589864:AK589864 KD589864:LH589864 TZ589864:VD589864 ADV589864:AEZ589864 ANR589864:AOV589864 AXN589864:AYR589864 BHJ589864:BIN589864 BRF589864:BSJ589864 CBB589864:CCF589864 CKX589864:CMB589864 CUT589864:CVX589864 DEP589864:DFT589864 DOL589864:DPP589864 DYH589864:DZL589864 EID589864:EJH589864 ERZ589864:ETD589864 FBV589864:FCZ589864 FLR589864:FMV589864 FVN589864:FWR589864 GFJ589864:GGN589864 GPF589864:GQJ589864 GZB589864:HAF589864 HIX589864:HKB589864 HST589864:HTX589864 ICP589864:IDT589864 IML589864:INP589864 IWH589864:IXL589864 JGD589864:JHH589864 JPZ589864:JRD589864 JZV589864:KAZ589864 KJR589864:KKV589864 KTN589864:KUR589864 LDJ589864:LEN589864 LNF589864:LOJ589864 LXB589864:LYF589864 MGX589864:MIB589864 MQT589864:MRX589864 NAP589864:NBT589864 NKL589864:NLP589864 NUH589864:NVL589864 OED589864:OFH589864 ONZ589864:OPD589864 OXV589864:OYZ589864 PHR589864:PIV589864 PRN589864:PSR589864 QBJ589864:QCN589864 QLF589864:QMJ589864 QVB589864:QWF589864 REX589864:RGB589864 ROT589864:RPX589864 RYP589864:RZT589864 SIL589864:SJP589864 SSH589864:STL589864 TCD589864:TDH589864 TLZ589864:TND589864 TVV589864:TWZ589864 UFR589864:UGV589864 UPN589864:UQR589864 UZJ589864:VAN589864 VJF589864:VKJ589864 VTB589864:VUF589864 WCX589864:WEB589864 WMT589864:WNX589864 WWP589864:WXT589864 F655400:AK655400 KD655400:LH655400 TZ655400:VD655400 ADV655400:AEZ655400 ANR655400:AOV655400 AXN655400:AYR655400 BHJ655400:BIN655400 BRF655400:BSJ655400 CBB655400:CCF655400 CKX655400:CMB655400 CUT655400:CVX655400 DEP655400:DFT655400 DOL655400:DPP655400 DYH655400:DZL655400 EID655400:EJH655400 ERZ655400:ETD655400 FBV655400:FCZ655400 FLR655400:FMV655400 FVN655400:FWR655400 GFJ655400:GGN655400 GPF655400:GQJ655400 GZB655400:HAF655400 HIX655400:HKB655400 HST655400:HTX655400 ICP655400:IDT655400 IML655400:INP655400 IWH655400:IXL655400 JGD655400:JHH655400 JPZ655400:JRD655400 JZV655400:KAZ655400 KJR655400:KKV655400 KTN655400:KUR655400 LDJ655400:LEN655400 LNF655400:LOJ655400 LXB655400:LYF655400 MGX655400:MIB655400 MQT655400:MRX655400 NAP655400:NBT655400 NKL655400:NLP655400 NUH655400:NVL655400 OED655400:OFH655400 ONZ655400:OPD655400 OXV655400:OYZ655400 PHR655400:PIV655400 PRN655400:PSR655400 QBJ655400:QCN655400 QLF655400:QMJ655400 QVB655400:QWF655400 REX655400:RGB655400 ROT655400:RPX655400 RYP655400:RZT655400 SIL655400:SJP655400 SSH655400:STL655400 TCD655400:TDH655400 TLZ655400:TND655400 TVV655400:TWZ655400 UFR655400:UGV655400 UPN655400:UQR655400 UZJ655400:VAN655400 VJF655400:VKJ655400 VTB655400:VUF655400 WCX655400:WEB655400 WMT655400:WNX655400 WWP655400:WXT655400 F720936:AK720936 KD720936:LH720936 TZ720936:VD720936 ADV720936:AEZ720936 ANR720936:AOV720936 AXN720936:AYR720936 BHJ720936:BIN720936 BRF720936:BSJ720936 CBB720936:CCF720936 CKX720936:CMB720936 CUT720936:CVX720936 DEP720936:DFT720936 DOL720936:DPP720936 DYH720936:DZL720936 EID720936:EJH720936 ERZ720936:ETD720936 FBV720936:FCZ720936 FLR720936:FMV720936 FVN720936:FWR720936 GFJ720936:GGN720936 GPF720936:GQJ720936 GZB720936:HAF720936 HIX720936:HKB720936 HST720936:HTX720936 ICP720936:IDT720936 IML720936:INP720936 IWH720936:IXL720936 JGD720936:JHH720936 JPZ720936:JRD720936 JZV720936:KAZ720936 KJR720936:KKV720936 KTN720936:KUR720936 LDJ720936:LEN720936 LNF720936:LOJ720936 LXB720936:LYF720936 MGX720936:MIB720936 MQT720936:MRX720936 NAP720936:NBT720936 NKL720936:NLP720936 NUH720936:NVL720936 OED720936:OFH720936 ONZ720936:OPD720936 OXV720936:OYZ720936 PHR720936:PIV720936 PRN720936:PSR720936 QBJ720936:QCN720936 QLF720936:QMJ720936 QVB720936:QWF720936 REX720936:RGB720936 ROT720936:RPX720936 RYP720936:RZT720936 SIL720936:SJP720936 SSH720936:STL720936 TCD720936:TDH720936 TLZ720936:TND720936 TVV720936:TWZ720936 UFR720936:UGV720936 UPN720936:UQR720936 UZJ720936:VAN720936 VJF720936:VKJ720936 VTB720936:VUF720936 WCX720936:WEB720936 WMT720936:WNX720936 WWP720936:WXT720936 F786472:AK786472 KD786472:LH786472 TZ786472:VD786472 ADV786472:AEZ786472 ANR786472:AOV786472 AXN786472:AYR786472 BHJ786472:BIN786472 BRF786472:BSJ786472 CBB786472:CCF786472 CKX786472:CMB786472 CUT786472:CVX786472 DEP786472:DFT786472 DOL786472:DPP786472 DYH786472:DZL786472 EID786472:EJH786472 ERZ786472:ETD786472 FBV786472:FCZ786472 FLR786472:FMV786472 FVN786472:FWR786472 GFJ786472:GGN786472 GPF786472:GQJ786472 GZB786472:HAF786472 HIX786472:HKB786472 HST786472:HTX786472 ICP786472:IDT786472 IML786472:INP786472 IWH786472:IXL786472 JGD786472:JHH786472 JPZ786472:JRD786472 JZV786472:KAZ786472 KJR786472:KKV786472 KTN786472:KUR786472 LDJ786472:LEN786472 LNF786472:LOJ786472 LXB786472:LYF786472 MGX786472:MIB786472 MQT786472:MRX786472 NAP786472:NBT786472 NKL786472:NLP786472 NUH786472:NVL786472 OED786472:OFH786472 ONZ786472:OPD786472 OXV786472:OYZ786472 PHR786472:PIV786472 PRN786472:PSR786472 QBJ786472:QCN786472 QLF786472:QMJ786472 QVB786472:QWF786472 REX786472:RGB786472 ROT786472:RPX786472 RYP786472:RZT786472 SIL786472:SJP786472 SSH786472:STL786472 TCD786472:TDH786472 TLZ786472:TND786472 TVV786472:TWZ786472 UFR786472:UGV786472 UPN786472:UQR786472 UZJ786472:VAN786472 VJF786472:VKJ786472 VTB786472:VUF786472 WCX786472:WEB786472 WMT786472:WNX786472 WWP786472:WXT786472 F852008:AK852008 KD852008:LH852008 TZ852008:VD852008 ADV852008:AEZ852008 ANR852008:AOV852008 AXN852008:AYR852008 BHJ852008:BIN852008 BRF852008:BSJ852008 CBB852008:CCF852008 CKX852008:CMB852008 CUT852008:CVX852008 DEP852008:DFT852008 DOL852008:DPP852008 DYH852008:DZL852008 EID852008:EJH852008 ERZ852008:ETD852008 FBV852008:FCZ852008 FLR852008:FMV852008 FVN852008:FWR852008 GFJ852008:GGN852008 GPF852008:GQJ852008 GZB852008:HAF852008 HIX852008:HKB852008 HST852008:HTX852008 ICP852008:IDT852008 IML852008:INP852008 IWH852008:IXL852008 JGD852008:JHH852008 JPZ852008:JRD852008 JZV852008:KAZ852008 KJR852008:KKV852008 KTN852008:KUR852008 LDJ852008:LEN852008 LNF852008:LOJ852008 LXB852008:LYF852008 MGX852008:MIB852008 MQT852008:MRX852008 NAP852008:NBT852008 NKL852008:NLP852008 NUH852008:NVL852008 OED852008:OFH852008 ONZ852008:OPD852008 OXV852008:OYZ852008 PHR852008:PIV852008 PRN852008:PSR852008 QBJ852008:QCN852008 QLF852008:QMJ852008 QVB852008:QWF852008 REX852008:RGB852008 ROT852008:RPX852008 RYP852008:RZT852008 SIL852008:SJP852008 SSH852008:STL852008 TCD852008:TDH852008 TLZ852008:TND852008 TVV852008:TWZ852008 UFR852008:UGV852008 UPN852008:UQR852008 UZJ852008:VAN852008 VJF852008:VKJ852008 VTB852008:VUF852008 WCX852008:WEB852008 WMT852008:WNX852008 WWP852008:WXT852008 F917544:AK917544 KD917544:LH917544 TZ917544:VD917544 ADV917544:AEZ917544 ANR917544:AOV917544 AXN917544:AYR917544 BHJ917544:BIN917544 BRF917544:BSJ917544 CBB917544:CCF917544 CKX917544:CMB917544 CUT917544:CVX917544 DEP917544:DFT917544 DOL917544:DPP917544 DYH917544:DZL917544 EID917544:EJH917544 ERZ917544:ETD917544 FBV917544:FCZ917544 FLR917544:FMV917544 FVN917544:FWR917544 GFJ917544:GGN917544 GPF917544:GQJ917544 GZB917544:HAF917544 HIX917544:HKB917544 HST917544:HTX917544 ICP917544:IDT917544 IML917544:INP917544 IWH917544:IXL917544 JGD917544:JHH917544 JPZ917544:JRD917544 JZV917544:KAZ917544 KJR917544:KKV917544 KTN917544:KUR917544 LDJ917544:LEN917544 LNF917544:LOJ917544 LXB917544:LYF917544 MGX917544:MIB917544 MQT917544:MRX917544 NAP917544:NBT917544 NKL917544:NLP917544 NUH917544:NVL917544 OED917544:OFH917544 ONZ917544:OPD917544 OXV917544:OYZ917544 PHR917544:PIV917544 PRN917544:PSR917544 QBJ917544:QCN917544 QLF917544:QMJ917544 QVB917544:QWF917544 REX917544:RGB917544 ROT917544:RPX917544 RYP917544:RZT917544 SIL917544:SJP917544 SSH917544:STL917544 TCD917544:TDH917544 TLZ917544:TND917544 TVV917544:TWZ917544 UFR917544:UGV917544 UPN917544:UQR917544 UZJ917544:VAN917544 VJF917544:VKJ917544 VTB917544:VUF917544 WCX917544:WEB917544 WMT917544:WNX917544 WWP917544:WXT917544 F983080:AK983080 KD983080:LH983080 TZ983080:VD983080 ADV983080:AEZ983080 ANR983080:AOV983080 AXN983080:AYR983080 BHJ983080:BIN983080 BRF983080:BSJ983080 CBB983080:CCF983080 CKX983080:CMB983080 CUT983080:CVX983080 DEP983080:DFT983080 DOL983080:DPP983080 DYH983080:DZL983080 EID983080:EJH983080 ERZ983080:ETD983080 FBV983080:FCZ983080 FLR983080:FMV983080 FVN983080:FWR983080 GFJ983080:GGN983080 GPF983080:GQJ983080 GZB983080:HAF983080 HIX983080:HKB983080 HST983080:HTX983080 ICP983080:IDT983080 IML983080:INP983080 IWH983080:IXL983080 JGD983080:JHH983080 JPZ983080:JRD983080 JZV983080:KAZ983080 KJR983080:KKV983080 KTN983080:KUR983080 LDJ983080:LEN983080 LNF983080:LOJ983080 LXB983080:LYF983080 MGX983080:MIB983080 MQT983080:MRX983080 NAP983080:NBT983080 NKL983080:NLP983080 NUH983080:NVL983080 OED983080:OFH983080 ONZ983080:OPD983080 OXV983080:OYZ983080 PHR983080:PIV983080 PRN983080:PSR983080 QBJ983080:QCN983080 QLF983080:QMJ983080 QVB983080:QWF983080 REX983080:RGB983080 ROT983080:RPX983080 RYP983080:RZT983080 SIL983080:SJP983080 SSH983080:STL983080 TCD983080:TDH983080 TLZ983080:TND983080 TVV983080:TWZ983080 UFR983080:UGV983080 UPN983080:UQR983080 UZJ983080:VAN983080 VJF983080:VKJ983080 VTB983080:VUF983080 WCX983080:WEB983080 WMT983080:WNX983080 G33:AK33">
      <formula1>"○"</formula1>
    </dataValidation>
    <dataValidation type="list" allowBlank="1" showInputMessage="1" showErrorMessage="1" sqref="WWP983058:WXT983077 KE11:LI30 UA11:VE30 ADW11:AFA30 ANS11:AOW30 AXO11:AYS30 BHK11:BIO30 BRG11:BSK30 CBC11:CCG30 CKY11:CMC30 CUU11:CVY30 DEQ11:DFU30 DOM11:DPQ30 DYI11:DZM30 EIE11:EJI30 ESA11:ETE30 FBW11:FDA30 FLS11:FMW30 FVO11:FWS30 GFK11:GGO30 GPG11:GQK30 GZC11:HAG30 HIY11:HKC30 HSU11:HTY30 ICQ11:IDU30 IMM11:INQ30 IWI11:IXM30 JGE11:JHI30 JQA11:JRE30 JZW11:KBA30 KJS11:KKW30 KTO11:KUS30 LDK11:LEO30 LNG11:LOK30 LXC11:LYG30 MGY11:MIC30 MQU11:MRY30 NAQ11:NBU30 NKM11:NLQ30 NUI11:NVM30 OEE11:OFI30 OOA11:OPE30 OXW11:OZA30 PHS11:PIW30 PRO11:PSS30 QBK11:QCO30 QLG11:QMK30 QVC11:QWG30 REY11:RGC30 ROU11:RPY30 RYQ11:RZU30 SIM11:SJQ30 SSI11:STM30 TCE11:TDI30 TMA11:TNE30 TVW11:TXA30 UFS11:UGW30 UPO11:UQS30 UZK11:VAO30 VJG11:VKK30 VTC11:VUG30 WCY11:WEC30 WMU11:WNY30 WWQ11:WXU30 F65554:AK65573 KD65554:LH65573 TZ65554:VD65573 ADV65554:AEZ65573 ANR65554:AOV65573 AXN65554:AYR65573 BHJ65554:BIN65573 BRF65554:BSJ65573 CBB65554:CCF65573 CKX65554:CMB65573 CUT65554:CVX65573 DEP65554:DFT65573 DOL65554:DPP65573 DYH65554:DZL65573 EID65554:EJH65573 ERZ65554:ETD65573 FBV65554:FCZ65573 FLR65554:FMV65573 FVN65554:FWR65573 GFJ65554:GGN65573 GPF65554:GQJ65573 GZB65554:HAF65573 HIX65554:HKB65573 HST65554:HTX65573 ICP65554:IDT65573 IML65554:INP65573 IWH65554:IXL65573 JGD65554:JHH65573 JPZ65554:JRD65573 JZV65554:KAZ65573 KJR65554:KKV65573 KTN65554:KUR65573 LDJ65554:LEN65573 LNF65554:LOJ65573 LXB65554:LYF65573 MGX65554:MIB65573 MQT65554:MRX65573 NAP65554:NBT65573 NKL65554:NLP65573 NUH65554:NVL65573 OED65554:OFH65573 ONZ65554:OPD65573 OXV65554:OYZ65573 PHR65554:PIV65573 PRN65554:PSR65573 QBJ65554:QCN65573 QLF65554:QMJ65573 QVB65554:QWF65573 REX65554:RGB65573 ROT65554:RPX65573 RYP65554:RZT65573 SIL65554:SJP65573 SSH65554:STL65573 TCD65554:TDH65573 TLZ65554:TND65573 TVV65554:TWZ65573 UFR65554:UGV65573 UPN65554:UQR65573 UZJ65554:VAN65573 VJF65554:VKJ65573 VTB65554:VUF65573 WCX65554:WEB65573 WMT65554:WNX65573 WWP65554:WXT65573 F131090:AK131109 KD131090:LH131109 TZ131090:VD131109 ADV131090:AEZ131109 ANR131090:AOV131109 AXN131090:AYR131109 BHJ131090:BIN131109 BRF131090:BSJ131109 CBB131090:CCF131109 CKX131090:CMB131109 CUT131090:CVX131109 DEP131090:DFT131109 DOL131090:DPP131109 DYH131090:DZL131109 EID131090:EJH131109 ERZ131090:ETD131109 FBV131090:FCZ131109 FLR131090:FMV131109 FVN131090:FWR131109 GFJ131090:GGN131109 GPF131090:GQJ131109 GZB131090:HAF131109 HIX131090:HKB131109 HST131090:HTX131109 ICP131090:IDT131109 IML131090:INP131109 IWH131090:IXL131109 JGD131090:JHH131109 JPZ131090:JRD131109 JZV131090:KAZ131109 KJR131090:KKV131109 KTN131090:KUR131109 LDJ131090:LEN131109 LNF131090:LOJ131109 LXB131090:LYF131109 MGX131090:MIB131109 MQT131090:MRX131109 NAP131090:NBT131109 NKL131090:NLP131109 NUH131090:NVL131109 OED131090:OFH131109 ONZ131090:OPD131109 OXV131090:OYZ131109 PHR131090:PIV131109 PRN131090:PSR131109 QBJ131090:QCN131109 QLF131090:QMJ131109 QVB131090:QWF131109 REX131090:RGB131109 ROT131090:RPX131109 RYP131090:RZT131109 SIL131090:SJP131109 SSH131090:STL131109 TCD131090:TDH131109 TLZ131090:TND131109 TVV131090:TWZ131109 UFR131090:UGV131109 UPN131090:UQR131109 UZJ131090:VAN131109 VJF131090:VKJ131109 VTB131090:VUF131109 WCX131090:WEB131109 WMT131090:WNX131109 WWP131090:WXT131109 F196626:AK196645 KD196626:LH196645 TZ196626:VD196645 ADV196626:AEZ196645 ANR196626:AOV196645 AXN196626:AYR196645 BHJ196626:BIN196645 BRF196626:BSJ196645 CBB196626:CCF196645 CKX196626:CMB196645 CUT196626:CVX196645 DEP196626:DFT196645 DOL196626:DPP196645 DYH196626:DZL196645 EID196626:EJH196645 ERZ196626:ETD196645 FBV196626:FCZ196645 FLR196626:FMV196645 FVN196626:FWR196645 GFJ196626:GGN196645 GPF196626:GQJ196645 GZB196626:HAF196645 HIX196626:HKB196645 HST196626:HTX196645 ICP196626:IDT196645 IML196626:INP196645 IWH196626:IXL196645 JGD196626:JHH196645 JPZ196626:JRD196645 JZV196626:KAZ196645 KJR196626:KKV196645 KTN196626:KUR196645 LDJ196626:LEN196645 LNF196626:LOJ196645 LXB196626:LYF196645 MGX196626:MIB196645 MQT196626:MRX196645 NAP196626:NBT196645 NKL196626:NLP196645 NUH196626:NVL196645 OED196626:OFH196645 ONZ196626:OPD196645 OXV196626:OYZ196645 PHR196626:PIV196645 PRN196626:PSR196645 QBJ196626:QCN196645 QLF196626:QMJ196645 QVB196626:QWF196645 REX196626:RGB196645 ROT196626:RPX196645 RYP196626:RZT196645 SIL196626:SJP196645 SSH196626:STL196645 TCD196626:TDH196645 TLZ196626:TND196645 TVV196626:TWZ196645 UFR196626:UGV196645 UPN196626:UQR196645 UZJ196626:VAN196645 VJF196626:VKJ196645 VTB196626:VUF196645 WCX196626:WEB196645 WMT196626:WNX196645 WWP196626:WXT196645 F262162:AK262181 KD262162:LH262181 TZ262162:VD262181 ADV262162:AEZ262181 ANR262162:AOV262181 AXN262162:AYR262181 BHJ262162:BIN262181 BRF262162:BSJ262181 CBB262162:CCF262181 CKX262162:CMB262181 CUT262162:CVX262181 DEP262162:DFT262181 DOL262162:DPP262181 DYH262162:DZL262181 EID262162:EJH262181 ERZ262162:ETD262181 FBV262162:FCZ262181 FLR262162:FMV262181 FVN262162:FWR262181 GFJ262162:GGN262181 GPF262162:GQJ262181 GZB262162:HAF262181 HIX262162:HKB262181 HST262162:HTX262181 ICP262162:IDT262181 IML262162:INP262181 IWH262162:IXL262181 JGD262162:JHH262181 JPZ262162:JRD262181 JZV262162:KAZ262181 KJR262162:KKV262181 KTN262162:KUR262181 LDJ262162:LEN262181 LNF262162:LOJ262181 LXB262162:LYF262181 MGX262162:MIB262181 MQT262162:MRX262181 NAP262162:NBT262181 NKL262162:NLP262181 NUH262162:NVL262181 OED262162:OFH262181 ONZ262162:OPD262181 OXV262162:OYZ262181 PHR262162:PIV262181 PRN262162:PSR262181 QBJ262162:QCN262181 QLF262162:QMJ262181 QVB262162:QWF262181 REX262162:RGB262181 ROT262162:RPX262181 RYP262162:RZT262181 SIL262162:SJP262181 SSH262162:STL262181 TCD262162:TDH262181 TLZ262162:TND262181 TVV262162:TWZ262181 UFR262162:UGV262181 UPN262162:UQR262181 UZJ262162:VAN262181 VJF262162:VKJ262181 VTB262162:VUF262181 WCX262162:WEB262181 WMT262162:WNX262181 WWP262162:WXT262181 F327698:AK327717 KD327698:LH327717 TZ327698:VD327717 ADV327698:AEZ327717 ANR327698:AOV327717 AXN327698:AYR327717 BHJ327698:BIN327717 BRF327698:BSJ327717 CBB327698:CCF327717 CKX327698:CMB327717 CUT327698:CVX327717 DEP327698:DFT327717 DOL327698:DPP327717 DYH327698:DZL327717 EID327698:EJH327717 ERZ327698:ETD327717 FBV327698:FCZ327717 FLR327698:FMV327717 FVN327698:FWR327717 GFJ327698:GGN327717 GPF327698:GQJ327717 GZB327698:HAF327717 HIX327698:HKB327717 HST327698:HTX327717 ICP327698:IDT327717 IML327698:INP327717 IWH327698:IXL327717 JGD327698:JHH327717 JPZ327698:JRD327717 JZV327698:KAZ327717 KJR327698:KKV327717 KTN327698:KUR327717 LDJ327698:LEN327717 LNF327698:LOJ327717 LXB327698:LYF327717 MGX327698:MIB327717 MQT327698:MRX327717 NAP327698:NBT327717 NKL327698:NLP327717 NUH327698:NVL327717 OED327698:OFH327717 ONZ327698:OPD327717 OXV327698:OYZ327717 PHR327698:PIV327717 PRN327698:PSR327717 QBJ327698:QCN327717 QLF327698:QMJ327717 QVB327698:QWF327717 REX327698:RGB327717 ROT327698:RPX327717 RYP327698:RZT327717 SIL327698:SJP327717 SSH327698:STL327717 TCD327698:TDH327717 TLZ327698:TND327717 TVV327698:TWZ327717 UFR327698:UGV327717 UPN327698:UQR327717 UZJ327698:VAN327717 VJF327698:VKJ327717 VTB327698:VUF327717 WCX327698:WEB327717 WMT327698:WNX327717 WWP327698:WXT327717 F393234:AK393253 KD393234:LH393253 TZ393234:VD393253 ADV393234:AEZ393253 ANR393234:AOV393253 AXN393234:AYR393253 BHJ393234:BIN393253 BRF393234:BSJ393253 CBB393234:CCF393253 CKX393234:CMB393253 CUT393234:CVX393253 DEP393234:DFT393253 DOL393234:DPP393253 DYH393234:DZL393253 EID393234:EJH393253 ERZ393234:ETD393253 FBV393234:FCZ393253 FLR393234:FMV393253 FVN393234:FWR393253 GFJ393234:GGN393253 GPF393234:GQJ393253 GZB393234:HAF393253 HIX393234:HKB393253 HST393234:HTX393253 ICP393234:IDT393253 IML393234:INP393253 IWH393234:IXL393253 JGD393234:JHH393253 JPZ393234:JRD393253 JZV393234:KAZ393253 KJR393234:KKV393253 KTN393234:KUR393253 LDJ393234:LEN393253 LNF393234:LOJ393253 LXB393234:LYF393253 MGX393234:MIB393253 MQT393234:MRX393253 NAP393234:NBT393253 NKL393234:NLP393253 NUH393234:NVL393253 OED393234:OFH393253 ONZ393234:OPD393253 OXV393234:OYZ393253 PHR393234:PIV393253 PRN393234:PSR393253 QBJ393234:QCN393253 QLF393234:QMJ393253 QVB393234:QWF393253 REX393234:RGB393253 ROT393234:RPX393253 RYP393234:RZT393253 SIL393234:SJP393253 SSH393234:STL393253 TCD393234:TDH393253 TLZ393234:TND393253 TVV393234:TWZ393253 UFR393234:UGV393253 UPN393234:UQR393253 UZJ393234:VAN393253 VJF393234:VKJ393253 VTB393234:VUF393253 WCX393234:WEB393253 WMT393234:WNX393253 WWP393234:WXT393253 F458770:AK458789 KD458770:LH458789 TZ458770:VD458789 ADV458770:AEZ458789 ANR458770:AOV458789 AXN458770:AYR458789 BHJ458770:BIN458789 BRF458770:BSJ458789 CBB458770:CCF458789 CKX458770:CMB458789 CUT458770:CVX458789 DEP458770:DFT458789 DOL458770:DPP458789 DYH458770:DZL458789 EID458770:EJH458789 ERZ458770:ETD458789 FBV458770:FCZ458789 FLR458770:FMV458789 FVN458770:FWR458789 GFJ458770:GGN458789 GPF458770:GQJ458789 GZB458770:HAF458789 HIX458770:HKB458789 HST458770:HTX458789 ICP458770:IDT458789 IML458770:INP458789 IWH458770:IXL458789 JGD458770:JHH458789 JPZ458770:JRD458789 JZV458770:KAZ458789 KJR458770:KKV458789 KTN458770:KUR458789 LDJ458770:LEN458789 LNF458770:LOJ458789 LXB458770:LYF458789 MGX458770:MIB458789 MQT458770:MRX458789 NAP458770:NBT458789 NKL458770:NLP458789 NUH458770:NVL458789 OED458770:OFH458789 ONZ458770:OPD458789 OXV458770:OYZ458789 PHR458770:PIV458789 PRN458770:PSR458789 QBJ458770:QCN458789 QLF458770:QMJ458789 QVB458770:QWF458789 REX458770:RGB458789 ROT458770:RPX458789 RYP458770:RZT458789 SIL458770:SJP458789 SSH458770:STL458789 TCD458770:TDH458789 TLZ458770:TND458789 TVV458770:TWZ458789 UFR458770:UGV458789 UPN458770:UQR458789 UZJ458770:VAN458789 VJF458770:VKJ458789 VTB458770:VUF458789 WCX458770:WEB458789 WMT458770:WNX458789 WWP458770:WXT458789 F524306:AK524325 KD524306:LH524325 TZ524306:VD524325 ADV524306:AEZ524325 ANR524306:AOV524325 AXN524306:AYR524325 BHJ524306:BIN524325 BRF524306:BSJ524325 CBB524306:CCF524325 CKX524306:CMB524325 CUT524306:CVX524325 DEP524306:DFT524325 DOL524306:DPP524325 DYH524306:DZL524325 EID524306:EJH524325 ERZ524306:ETD524325 FBV524306:FCZ524325 FLR524306:FMV524325 FVN524306:FWR524325 GFJ524306:GGN524325 GPF524306:GQJ524325 GZB524306:HAF524325 HIX524306:HKB524325 HST524306:HTX524325 ICP524306:IDT524325 IML524306:INP524325 IWH524306:IXL524325 JGD524306:JHH524325 JPZ524306:JRD524325 JZV524306:KAZ524325 KJR524306:KKV524325 KTN524306:KUR524325 LDJ524306:LEN524325 LNF524306:LOJ524325 LXB524306:LYF524325 MGX524306:MIB524325 MQT524306:MRX524325 NAP524306:NBT524325 NKL524306:NLP524325 NUH524306:NVL524325 OED524306:OFH524325 ONZ524306:OPD524325 OXV524306:OYZ524325 PHR524306:PIV524325 PRN524306:PSR524325 QBJ524306:QCN524325 QLF524306:QMJ524325 QVB524306:QWF524325 REX524306:RGB524325 ROT524306:RPX524325 RYP524306:RZT524325 SIL524306:SJP524325 SSH524306:STL524325 TCD524306:TDH524325 TLZ524306:TND524325 TVV524306:TWZ524325 UFR524306:UGV524325 UPN524306:UQR524325 UZJ524306:VAN524325 VJF524306:VKJ524325 VTB524306:VUF524325 WCX524306:WEB524325 WMT524306:WNX524325 WWP524306:WXT524325 F589842:AK589861 KD589842:LH589861 TZ589842:VD589861 ADV589842:AEZ589861 ANR589842:AOV589861 AXN589842:AYR589861 BHJ589842:BIN589861 BRF589842:BSJ589861 CBB589842:CCF589861 CKX589842:CMB589861 CUT589842:CVX589861 DEP589842:DFT589861 DOL589842:DPP589861 DYH589842:DZL589861 EID589842:EJH589861 ERZ589842:ETD589861 FBV589842:FCZ589861 FLR589842:FMV589861 FVN589842:FWR589861 GFJ589842:GGN589861 GPF589842:GQJ589861 GZB589842:HAF589861 HIX589842:HKB589861 HST589842:HTX589861 ICP589842:IDT589861 IML589842:INP589861 IWH589842:IXL589861 JGD589842:JHH589861 JPZ589842:JRD589861 JZV589842:KAZ589861 KJR589842:KKV589861 KTN589842:KUR589861 LDJ589842:LEN589861 LNF589842:LOJ589861 LXB589842:LYF589861 MGX589842:MIB589861 MQT589842:MRX589861 NAP589842:NBT589861 NKL589842:NLP589861 NUH589842:NVL589861 OED589842:OFH589861 ONZ589842:OPD589861 OXV589842:OYZ589861 PHR589842:PIV589861 PRN589842:PSR589861 QBJ589842:QCN589861 QLF589842:QMJ589861 QVB589842:QWF589861 REX589842:RGB589861 ROT589842:RPX589861 RYP589842:RZT589861 SIL589842:SJP589861 SSH589842:STL589861 TCD589842:TDH589861 TLZ589842:TND589861 TVV589842:TWZ589861 UFR589842:UGV589861 UPN589842:UQR589861 UZJ589842:VAN589861 VJF589842:VKJ589861 VTB589842:VUF589861 WCX589842:WEB589861 WMT589842:WNX589861 WWP589842:WXT589861 F655378:AK655397 KD655378:LH655397 TZ655378:VD655397 ADV655378:AEZ655397 ANR655378:AOV655397 AXN655378:AYR655397 BHJ655378:BIN655397 BRF655378:BSJ655397 CBB655378:CCF655397 CKX655378:CMB655397 CUT655378:CVX655397 DEP655378:DFT655397 DOL655378:DPP655397 DYH655378:DZL655397 EID655378:EJH655397 ERZ655378:ETD655397 FBV655378:FCZ655397 FLR655378:FMV655397 FVN655378:FWR655397 GFJ655378:GGN655397 GPF655378:GQJ655397 GZB655378:HAF655397 HIX655378:HKB655397 HST655378:HTX655397 ICP655378:IDT655397 IML655378:INP655397 IWH655378:IXL655397 JGD655378:JHH655397 JPZ655378:JRD655397 JZV655378:KAZ655397 KJR655378:KKV655397 KTN655378:KUR655397 LDJ655378:LEN655397 LNF655378:LOJ655397 LXB655378:LYF655397 MGX655378:MIB655397 MQT655378:MRX655397 NAP655378:NBT655397 NKL655378:NLP655397 NUH655378:NVL655397 OED655378:OFH655397 ONZ655378:OPD655397 OXV655378:OYZ655397 PHR655378:PIV655397 PRN655378:PSR655397 QBJ655378:QCN655397 QLF655378:QMJ655397 QVB655378:QWF655397 REX655378:RGB655397 ROT655378:RPX655397 RYP655378:RZT655397 SIL655378:SJP655397 SSH655378:STL655397 TCD655378:TDH655397 TLZ655378:TND655397 TVV655378:TWZ655397 UFR655378:UGV655397 UPN655378:UQR655397 UZJ655378:VAN655397 VJF655378:VKJ655397 VTB655378:VUF655397 WCX655378:WEB655397 WMT655378:WNX655397 WWP655378:WXT655397 F720914:AK720933 KD720914:LH720933 TZ720914:VD720933 ADV720914:AEZ720933 ANR720914:AOV720933 AXN720914:AYR720933 BHJ720914:BIN720933 BRF720914:BSJ720933 CBB720914:CCF720933 CKX720914:CMB720933 CUT720914:CVX720933 DEP720914:DFT720933 DOL720914:DPP720933 DYH720914:DZL720933 EID720914:EJH720933 ERZ720914:ETD720933 FBV720914:FCZ720933 FLR720914:FMV720933 FVN720914:FWR720933 GFJ720914:GGN720933 GPF720914:GQJ720933 GZB720914:HAF720933 HIX720914:HKB720933 HST720914:HTX720933 ICP720914:IDT720933 IML720914:INP720933 IWH720914:IXL720933 JGD720914:JHH720933 JPZ720914:JRD720933 JZV720914:KAZ720933 KJR720914:KKV720933 KTN720914:KUR720933 LDJ720914:LEN720933 LNF720914:LOJ720933 LXB720914:LYF720933 MGX720914:MIB720933 MQT720914:MRX720933 NAP720914:NBT720933 NKL720914:NLP720933 NUH720914:NVL720933 OED720914:OFH720933 ONZ720914:OPD720933 OXV720914:OYZ720933 PHR720914:PIV720933 PRN720914:PSR720933 QBJ720914:QCN720933 QLF720914:QMJ720933 QVB720914:QWF720933 REX720914:RGB720933 ROT720914:RPX720933 RYP720914:RZT720933 SIL720914:SJP720933 SSH720914:STL720933 TCD720914:TDH720933 TLZ720914:TND720933 TVV720914:TWZ720933 UFR720914:UGV720933 UPN720914:UQR720933 UZJ720914:VAN720933 VJF720914:VKJ720933 VTB720914:VUF720933 WCX720914:WEB720933 WMT720914:WNX720933 WWP720914:WXT720933 F786450:AK786469 KD786450:LH786469 TZ786450:VD786469 ADV786450:AEZ786469 ANR786450:AOV786469 AXN786450:AYR786469 BHJ786450:BIN786469 BRF786450:BSJ786469 CBB786450:CCF786469 CKX786450:CMB786469 CUT786450:CVX786469 DEP786450:DFT786469 DOL786450:DPP786469 DYH786450:DZL786469 EID786450:EJH786469 ERZ786450:ETD786469 FBV786450:FCZ786469 FLR786450:FMV786469 FVN786450:FWR786469 GFJ786450:GGN786469 GPF786450:GQJ786469 GZB786450:HAF786469 HIX786450:HKB786469 HST786450:HTX786469 ICP786450:IDT786469 IML786450:INP786469 IWH786450:IXL786469 JGD786450:JHH786469 JPZ786450:JRD786469 JZV786450:KAZ786469 KJR786450:KKV786469 KTN786450:KUR786469 LDJ786450:LEN786469 LNF786450:LOJ786469 LXB786450:LYF786469 MGX786450:MIB786469 MQT786450:MRX786469 NAP786450:NBT786469 NKL786450:NLP786469 NUH786450:NVL786469 OED786450:OFH786469 ONZ786450:OPD786469 OXV786450:OYZ786469 PHR786450:PIV786469 PRN786450:PSR786469 QBJ786450:QCN786469 QLF786450:QMJ786469 QVB786450:QWF786469 REX786450:RGB786469 ROT786450:RPX786469 RYP786450:RZT786469 SIL786450:SJP786469 SSH786450:STL786469 TCD786450:TDH786469 TLZ786450:TND786469 TVV786450:TWZ786469 UFR786450:UGV786469 UPN786450:UQR786469 UZJ786450:VAN786469 VJF786450:VKJ786469 VTB786450:VUF786469 WCX786450:WEB786469 WMT786450:WNX786469 WWP786450:WXT786469 F851986:AK852005 KD851986:LH852005 TZ851986:VD852005 ADV851986:AEZ852005 ANR851986:AOV852005 AXN851986:AYR852005 BHJ851986:BIN852005 BRF851986:BSJ852005 CBB851986:CCF852005 CKX851986:CMB852005 CUT851986:CVX852005 DEP851986:DFT852005 DOL851986:DPP852005 DYH851986:DZL852005 EID851986:EJH852005 ERZ851986:ETD852005 FBV851986:FCZ852005 FLR851986:FMV852005 FVN851986:FWR852005 GFJ851986:GGN852005 GPF851986:GQJ852005 GZB851986:HAF852005 HIX851986:HKB852005 HST851986:HTX852005 ICP851986:IDT852005 IML851986:INP852005 IWH851986:IXL852005 JGD851986:JHH852005 JPZ851986:JRD852005 JZV851986:KAZ852005 KJR851986:KKV852005 KTN851986:KUR852005 LDJ851986:LEN852005 LNF851986:LOJ852005 LXB851986:LYF852005 MGX851986:MIB852005 MQT851986:MRX852005 NAP851986:NBT852005 NKL851986:NLP852005 NUH851986:NVL852005 OED851986:OFH852005 ONZ851986:OPD852005 OXV851986:OYZ852005 PHR851986:PIV852005 PRN851986:PSR852005 QBJ851986:QCN852005 QLF851986:QMJ852005 QVB851986:QWF852005 REX851986:RGB852005 ROT851986:RPX852005 RYP851986:RZT852005 SIL851986:SJP852005 SSH851986:STL852005 TCD851986:TDH852005 TLZ851986:TND852005 TVV851986:TWZ852005 UFR851986:UGV852005 UPN851986:UQR852005 UZJ851986:VAN852005 VJF851986:VKJ852005 VTB851986:VUF852005 WCX851986:WEB852005 WMT851986:WNX852005 WWP851986:WXT852005 F917522:AK917541 KD917522:LH917541 TZ917522:VD917541 ADV917522:AEZ917541 ANR917522:AOV917541 AXN917522:AYR917541 BHJ917522:BIN917541 BRF917522:BSJ917541 CBB917522:CCF917541 CKX917522:CMB917541 CUT917522:CVX917541 DEP917522:DFT917541 DOL917522:DPP917541 DYH917522:DZL917541 EID917522:EJH917541 ERZ917522:ETD917541 FBV917522:FCZ917541 FLR917522:FMV917541 FVN917522:FWR917541 GFJ917522:GGN917541 GPF917522:GQJ917541 GZB917522:HAF917541 HIX917522:HKB917541 HST917522:HTX917541 ICP917522:IDT917541 IML917522:INP917541 IWH917522:IXL917541 JGD917522:JHH917541 JPZ917522:JRD917541 JZV917522:KAZ917541 KJR917522:KKV917541 KTN917522:KUR917541 LDJ917522:LEN917541 LNF917522:LOJ917541 LXB917522:LYF917541 MGX917522:MIB917541 MQT917522:MRX917541 NAP917522:NBT917541 NKL917522:NLP917541 NUH917522:NVL917541 OED917522:OFH917541 ONZ917522:OPD917541 OXV917522:OYZ917541 PHR917522:PIV917541 PRN917522:PSR917541 QBJ917522:QCN917541 QLF917522:QMJ917541 QVB917522:QWF917541 REX917522:RGB917541 ROT917522:RPX917541 RYP917522:RZT917541 SIL917522:SJP917541 SSH917522:STL917541 TCD917522:TDH917541 TLZ917522:TND917541 TVV917522:TWZ917541 UFR917522:UGV917541 UPN917522:UQR917541 UZJ917522:VAN917541 VJF917522:VKJ917541 VTB917522:VUF917541 WCX917522:WEB917541 WMT917522:WNX917541 WWP917522:WXT917541 F983058:AK983077 KD983058:LH983077 TZ983058:VD983077 ADV983058:AEZ983077 ANR983058:AOV983077 AXN983058:AYR983077 BHJ983058:BIN983077 BRF983058:BSJ983077 CBB983058:CCF983077 CKX983058:CMB983077 CUT983058:CVX983077 DEP983058:DFT983077 DOL983058:DPP983077 DYH983058:DZL983077 EID983058:EJH983077 ERZ983058:ETD983077 FBV983058:FCZ983077 FLR983058:FMV983077 FVN983058:FWR983077 GFJ983058:GGN983077 GPF983058:GQJ983077 GZB983058:HAF983077 HIX983058:HKB983077 HST983058:HTX983077 ICP983058:IDT983077 IML983058:INP983077 IWH983058:IXL983077 JGD983058:JHH983077 JPZ983058:JRD983077 JZV983058:KAZ983077 KJR983058:KKV983077 KTN983058:KUR983077 LDJ983058:LEN983077 LNF983058:LOJ983077 LXB983058:LYF983077 MGX983058:MIB983077 MQT983058:MRX983077 NAP983058:NBT983077 NKL983058:NLP983077 NUH983058:NVL983077 OED983058:OFH983077 ONZ983058:OPD983077 OXV983058:OYZ983077 PHR983058:PIV983077 PRN983058:PSR983077 QBJ983058:QCN983077 QLF983058:QMJ983077 QVB983058:QWF983077 REX983058:RGB983077 ROT983058:RPX983077 RYP983058:RZT983077 SIL983058:SJP983077 SSH983058:STL983077 TCD983058:TDH983077 TLZ983058:TND983077 TVV983058:TWZ983077 UFR983058:UGV983077 UPN983058:UQR983077 UZJ983058:VAN983077 VJF983058:VKJ983077 VTB983058:VUF983077 WCX983058:WEB983077 WMT983058:WNX983077 G11:AK30">
      <formula1>$K$68:$K$83</formula1>
    </dataValidation>
    <dataValidation type="list" allowBlank="1" showInputMessage="1" showErrorMessage="1" sqref="WWP983084:WXT983096 KE37:LI49 UA37:VE49 ADW37:AFA49 ANS37:AOW49 AXO37:AYS49 BHK37:BIO49 BRG37:BSK49 CBC37:CCG49 CKY37:CMC49 CUU37:CVY49 DEQ37:DFU49 DOM37:DPQ49 DYI37:DZM49 EIE37:EJI49 ESA37:ETE49 FBW37:FDA49 FLS37:FMW49 FVO37:FWS49 GFK37:GGO49 GPG37:GQK49 GZC37:HAG49 HIY37:HKC49 HSU37:HTY49 ICQ37:IDU49 IMM37:INQ49 IWI37:IXM49 JGE37:JHI49 JQA37:JRE49 JZW37:KBA49 KJS37:KKW49 KTO37:KUS49 LDK37:LEO49 LNG37:LOK49 LXC37:LYG49 MGY37:MIC49 MQU37:MRY49 NAQ37:NBU49 NKM37:NLQ49 NUI37:NVM49 OEE37:OFI49 OOA37:OPE49 OXW37:OZA49 PHS37:PIW49 PRO37:PSS49 QBK37:QCO49 QLG37:QMK49 QVC37:QWG49 REY37:RGC49 ROU37:RPY49 RYQ37:RZU49 SIM37:SJQ49 SSI37:STM49 TCE37:TDI49 TMA37:TNE49 TVW37:TXA49 UFS37:UGW49 UPO37:UQS49 UZK37:VAO49 VJG37:VKK49 VTC37:VUG49 WCY37:WEC49 WMU37:WNY49 WWQ37:WXU49 F65580:AK65592 KD65580:LH65592 TZ65580:VD65592 ADV65580:AEZ65592 ANR65580:AOV65592 AXN65580:AYR65592 BHJ65580:BIN65592 BRF65580:BSJ65592 CBB65580:CCF65592 CKX65580:CMB65592 CUT65580:CVX65592 DEP65580:DFT65592 DOL65580:DPP65592 DYH65580:DZL65592 EID65580:EJH65592 ERZ65580:ETD65592 FBV65580:FCZ65592 FLR65580:FMV65592 FVN65580:FWR65592 GFJ65580:GGN65592 GPF65580:GQJ65592 GZB65580:HAF65592 HIX65580:HKB65592 HST65580:HTX65592 ICP65580:IDT65592 IML65580:INP65592 IWH65580:IXL65592 JGD65580:JHH65592 JPZ65580:JRD65592 JZV65580:KAZ65592 KJR65580:KKV65592 KTN65580:KUR65592 LDJ65580:LEN65592 LNF65580:LOJ65592 LXB65580:LYF65592 MGX65580:MIB65592 MQT65580:MRX65592 NAP65580:NBT65592 NKL65580:NLP65592 NUH65580:NVL65592 OED65580:OFH65592 ONZ65580:OPD65592 OXV65580:OYZ65592 PHR65580:PIV65592 PRN65580:PSR65592 QBJ65580:QCN65592 QLF65580:QMJ65592 QVB65580:QWF65592 REX65580:RGB65592 ROT65580:RPX65592 RYP65580:RZT65592 SIL65580:SJP65592 SSH65580:STL65592 TCD65580:TDH65592 TLZ65580:TND65592 TVV65580:TWZ65592 UFR65580:UGV65592 UPN65580:UQR65592 UZJ65580:VAN65592 VJF65580:VKJ65592 VTB65580:VUF65592 WCX65580:WEB65592 WMT65580:WNX65592 WWP65580:WXT65592 F131116:AK131128 KD131116:LH131128 TZ131116:VD131128 ADV131116:AEZ131128 ANR131116:AOV131128 AXN131116:AYR131128 BHJ131116:BIN131128 BRF131116:BSJ131128 CBB131116:CCF131128 CKX131116:CMB131128 CUT131116:CVX131128 DEP131116:DFT131128 DOL131116:DPP131128 DYH131116:DZL131128 EID131116:EJH131128 ERZ131116:ETD131128 FBV131116:FCZ131128 FLR131116:FMV131128 FVN131116:FWR131128 GFJ131116:GGN131128 GPF131116:GQJ131128 GZB131116:HAF131128 HIX131116:HKB131128 HST131116:HTX131128 ICP131116:IDT131128 IML131116:INP131128 IWH131116:IXL131128 JGD131116:JHH131128 JPZ131116:JRD131128 JZV131116:KAZ131128 KJR131116:KKV131128 KTN131116:KUR131128 LDJ131116:LEN131128 LNF131116:LOJ131128 LXB131116:LYF131128 MGX131116:MIB131128 MQT131116:MRX131128 NAP131116:NBT131128 NKL131116:NLP131128 NUH131116:NVL131128 OED131116:OFH131128 ONZ131116:OPD131128 OXV131116:OYZ131128 PHR131116:PIV131128 PRN131116:PSR131128 QBJ131116:QCN131128 QLF131116:QMJ131128 QVB131116:QWF131128 REX131116:RGB131128 ROT131116:RPX131128 RYP131116:RZT131128 SIL131116:SJP131128 SSH131116:STL131128 TCD131116:TDH131128 TLZ131116:TND131128 TVV131116:TWZ131128 UFR131116:UGV131128 UPN131116:UQR131128 UZJ131116:VAN131128 VJF131116:VKJ131128 VTB131116:VUF131128 WCX131116:WEB131128 WMT131116:WNX131128 WWP131116:WXT131128 F196652:AK196664 KD196652:LH196664 TZ196652:VD196664 ADV196652:AEZ196664 ANR196652:AOV196664 AXN196652:AYR196664 BHJ196652:BIN196664 BRF196652:BSJ196664 CBB196652:CCF196664 CKX196652:CMB196664 CUT196652:CVX196664 DEP196652:DFT196664 DOL196652:DPP196664 DYH196652:DZL196664 EID196652:EJH196664 ERZ196652:ETD196664 FBV196652:FCZ196664 FLR196652:FMV196664 FVN196652:FWR196664 GFJ196652:GGN196664 GPF196652:GQJ196664 GZB196652:HAF196664 HIX196652:HKB196664 HST196652:HTX196664 ICP196652:IDT196664 IML196652:INP196664 IWH196652:IXL196664 JGD196652:JHH196664 JPZ196652:JRD196664 JZV196652:KAZ196664 KJR196652:KKV196664 KTN196652:KUR196664 LDJ196652:LEN196664 LNF196652:LOJ196664 LXB196652:LYF196664 MGX196652:MIB196664 MQT196652:MRX196664 NAP196652:NBT196664 NKL196652:NLP196664 NUH196652:NVL196664 OED196652:OFH196664 ONZ196652:OPD196664 OXV196652:OYZ196664 PHR196652:PIV196664 PRN196652:PSR196664 QBJ196652:QCN196664 QLF196652:QMJ196664 QVB196652:QWF196664 REX196652:RGB196664 ROT196652:RPX196664 RYP196652:RZT196664 SIL196652:SJP196664 SSH196652:STL196664 TCD196652:TDH196664 TLZ196652:TND196664 TVV196652:TWZ196664 UFR196652:UGV196664 UPN196652:UQR196664 UZJ196652:VAN196664 VJF196652:VKJ196664 VTB196652:VUF196664 WCX196652:WEB196664 WMT196652:WNX196664 WWP196652:WXT196664 F262188:AK262200 KD262188:LH262200 TZ262188:VD262200 ADV262188:AEZ262200 ANR262188:AOV262200 AXN262188:AYR262200 BHJ262188:BIN262200 BRF262188:BSJ262200 CBB262188:CCF262200 CKX262188:CMB262200 CUT262188:CVX262200 DEP262188:DFT262200 DOL262188:DPP262200 DYH262188:DZL262200 EID262188:EJH262200 ERZ262188:ETD262200 FBV262188:FCZ262200 FLR262188:FMV262200 FVN262188:FWR262200 GFJ262188:GGN262200 GPF262188:GQJ262200 GZB262188:HAF262200 HIX262188:HKB262200 HST262188:HTX262200 ICP262188:IDT262200 IML262188:INP262200 IWH262188:IXL262200 JGD262188:JHH262200 JPZ262188:JRD262200 JZV262188:KAZ262200 KJR262188:KKV262200 KTN262188:KUR262200 LDJ262188:LEN262200 LNF262188:LOJ262200 LXB262188:LYF262200 MGX262188:MIB262200 MQT262188:MRX262200 NAP262188:NBT262200 NKL262188:NLP262200 NUH262188:NVL262200 OED262188:OFH262200 ONZ262188:OPD262200 OXV262188:OYZ262200 PHR262188:PIV262200 PRN262188:PSR262200 QBJ262188:QCN262200 QLF262188:QMJ262200 QVB262188:QWF262200 REX262188:RGB262200 ROT262188:RPX262200 RYP262188:RZT262200 SIL262188:SJP262200 SSH262188:STL262200 TCD262188:TDH262200 TLZ262188:TND262200 TVV262188:TWZ262200 UFR262188:UGV262200 UPN262188:UQR262200 UZJ262188:VAN262200 VJF262188:VKJ262200 VTB262188:VUF262200 WCX262188:WEB262200 WMT262188:WNX262200 WWP262188:WXT262200 F327724:AK327736 KD327724:LH327736 TZ327724:VD327736 ADV327724:AEZ327736 ANR327724:AOV327736 AXN327724:AYR327736 BHJ327724:BIN327736 BRF327724:BSJ327736 CBB327724:CCF327736 CKX327724:CMB327736 CUT327724:CVX327736 DEP327724:DFT327736 DOL327724:DPP327736 DYH327724:DZL327736 EID327724:EJH327736 ERZ327724:ETD327736 FBV327724:FCZ327736 FLR327724:FMV327736 FVN327724:FWR327736 GFJ327724:GGN327736 GPF327724:GQJ327736 GZB327724:HAF327736 HIX327724:HKB327736 HST327724:HTX327736 ICP327724:IDT327736 IML327724:INP327736 IWH327724:IXL327736 JGD327724:JHH327736 JPZ327724:JRD327736 JZV327724:KAZ327736 KJR327724:KKV327736 KTN327724:KUR327736 LDJ327724:LEN327736 LNF327724:LOJ327736 LXB327724:LYF327736 MGX327724:MIB327736 MQT327724:MRX327736 NAP327724:NBT327736 NKL327724:NLP327736 NUH327724:NVL327736 OED327724:OFH327736 ONZ327724:OPD327736 OXV327724:OYZ327736 PHR327724:PIV327736 PRN327724:PSR327736 QBJ327724:QCN327736 QLF327724:QMJ327736 QVB327724:QWF327736 REX327724:RGB327736 ROT327724:RPX327736 RYP327724:RZT327736 SIL327724:SJP327736 SSH327724:STL327736 TCD327724:TDH327736 TLZ327724:TND327736 TVV327724:TWZ327736 UFR327724:UGV327736 UPN327724:UQR327736 UZJ327724:VAN327736 VJF327724:VKJ327736 VTB327724:VUF327736 WCX327724:WEB327736 WMT327724:WNX327736 WWP327724:WXT327736 F393260:AK393272 KD393260:LH393272 TZ393260:VD393272 ADV393260:AEZ393272 ANR393260:AOV393272 AXN393260:AYR393272 BHJ393260:BIN393272 BRF393260:BSJ393272 CBB393260:CCF393272 CKX393260:CMB393272 CUT393260:CVX393272 DEP393260:DFT393272 DOL393260:DPP393272 DYH393260:DZL393272 EID393260:EJH393272 ERZ393260:ETD393272 FBV393260:FCZ393272 FLR393260:FMV393272 FVN393260:FWR393272 GFJ393260:GGN393272 GPF393260:GQJ393272 GZB393260:HAF393272 HIX393260:HKB393272 HST393260:HTX393272 ICP393260:IDT393272 IML393260:INP393272 IWH393260:IXL393272 JGD393260:JHH393272 JPZ393260:JRD393272 JZV393260:KAZ393272 KJR393260:KKV393272 KTN393260:KUR393272 LDJ393260:LEN393272 LNF393260:LOJ393272 LXB393260:LYF393272 MGX393260:MIB393272 MQT393260:MRX393272 NAP393260:NBT393272 NKL393260:NLP393272 NUH393260:NVL393272 OED393260:OFH393272 ONZ393260:OPD393272 OXV393260:OYZ393272 PHR393260:PIV393272 PRN393260:PSR393272 QBJ393260:QCN393272 QLF393260:QMJ393272 QVB393260:QWF393272 REX393260:RGB393272 ROT393260:RPX393272 RYP393260:RZT393272 SIL393260:SJP393272 SSH393260:STL393272 TCD393260:TDH393272 TLZ393260:TND393272 TVV393260:TWZ393272 UFR393260:UGV393272 UPN393260:UQR393272 UZJ393260:VAN393272 VJF393260:VKJ393272 VTB393260:VUF393272 WCX393260:WEB393272 WMT393260:WNX393272 WWP393260:WXT393272 F458796:AK458808 KD458796:LH458808 TZ458796:VD458808 ADV458796:AEZ458808 ANR458796:AOV458808 AXN458796:AYR458808 BHJ458796:BIN458808 BRF458796:BSJ458808 CBB458796:CCF458808 CKX458796:CMB458808 CUT458796:CVX458808 DEP458796:DFT458808 DOL458796:DPP458808 DYH458796:DZL458808 EID458796:EJH458808 ERZ458796:ETD458808 FBV458796:FCZ458808 FLR458796:FMV458808 FVN458796:FWR458808 GFJ458796:GGN458808 GPF458796:GQJ458808 GZB458796:HAF458808 HIX458796:HKB458808 HST458796:HTX458808 ICP458796:IDT458808 IML458796:INP458808 IWH458796:IXL458808 JGD458796:JHH458808 JPZ458796:JRD458808 JZV458796:KAZ458808 KJR458796:KKV458808 KTN458796:KUR458808 LDJ458796:LEN458808 LNF458796:LOJ458808 LXB458796:LYF458808 MGX458796:MIB458808 MQT458796:MRX458808 NAP458796:NBT458808 NKL458796:NLP458808 NUH458796:NVL458808 OED458796:OFH458808 ONZ458796:OPD458808 OXV458796:OYZ458808 PHR458796:PIV458808 PRN458796:PSR458808 QBJ458796:QCN458808 QLF458796:QMJ458808 QVB458796:QWF458808 REX458796:RGB458808 ROT458796:RPX458808 RYP458796:RZT458808 SIL458796:SJP458808 SSH458796:STL458808 TCD458796:TDH458808 TLZ458796:TND458808 TVV458796:TWZ458808 UFR458796:UGV458808 UPN458796:UQR458808 UZJ458796:VAN458808 VJF458796:VKJ458808 VTB458796:VUF458808 WCX458796:WEB458808 WMT458796:WNX458808 WWP458796:WXT458808 F524332:AK524344 KD524332:LH524344 TZ524332:VD524344 ADV524332:AEZ524344 ANR524332:AOV524344 AXN524332:AYR524344 BHJ524332:BIN524344 BRF524332:BSJ524344 CBB524332:CCF524344 CKX524332:CMB524344 CUT524332:CVX524344 DEP524332:DFT524344 DOL524332:DPP524344 DYH524332:DZL524344 EID524332:EJH524344 ERZ524332:ETD524344 FBV524332:FCZ524344 FLR524332:FMV524344 FVN524332:FWR524344 GFJ524332:GGN524344 GPF524332:GQJ524344 GZB524332:HAF524344 HIX524332:HKB524344 HST524332:HTX524344 ICP524332:IDT524344 IML524332:INP524344 IWH524332:IXL524344 JGD524332:JHH524344 JPZ524332:JRD524344 JZV524332:KAZ524344 KJR524332:KKV524344 KTN524332:KUR524344 LDJ524332:LEN524344 LNF524332:LOJ524344 LXB524332:LYF524344 MGX524332:MIB524344 MQT524332:MRX524344 NAP524332:NBT524344 NKL524332:NLP524344 NUH524332:NVL524344 OED524332:OFH524344 ONZ524332:OPD524344 OXV524332:OYZ524344 PHR524332:PIV524344 PRN524332:PSR524344 QBJ524332:QCN524344 QLF524332:QMJ524344 QVB524332:QWF524344 REX524332:RGB524344 ROT524332:RPX524344 RYP524332:RZT524344 SIL524332:SJP524344 SSH524332:STL524344 TCD524332:TDH524344 TLZ524332:TND524344 TVV524332:TWZ524344 UFR524332:UGV524344 UPN524332:UQR524344 UZJ524332:VAN524344 VJF524332:VKJ524344 VTB524332:VUF524344 WCX524332:WEB524344 WMT524332:WNX524344 WWP524332:WXT524344 F589868:AK589880 KD589868:LH589880 TZ589868:VD589880 ADV589868:AEZ589880 ANR589868:AOV589880 AXN589868:AYR589880 BHJ589868:BIN589880 BRF589868:BSJ589880 CBB589868:CCF589880 CKX589868:CMB589880 CUT589868:CVX589880 DEP589868:DFT589880 DOL589868:DPP589880 DYH589868:DZL589880 EID589868:EJH589880 ERZ589868:ETD589880 FBV589868:FCZ589880 FLR589868:FMV589880 FVN589868:FWR589880 GFJ589868:GGN589880 GPF589868:GQJ589880 GZB589868:HAF589880 HIX589868:HKB589880 HST589868:HTX589880 ICP589868:IDT589880 IML589868:INP589880 IWH589868:IXL589880 JGD589868:JHH589880 JPZ589868:JRD589880 JZV589868:KAZ589880 KJR589868:KKV589880 KTN589868:KUR589880 LDJ589868:LEN589880 LNF589868:LOJ589880 LXB589868:LYF589880 MGX589868:MIB589880 MQT589868:MRX589880 NAP589868:NBT589880 NKL589868:NLP589880 NUH589868:NVL589880 OED589868:OFH589880 ONZ589868:OPD589880 OXV589868:OYZ589880 PHR589868:PIV589880 PRN589868:PSR589880 QBJ589868:QCN589880 QLF589868:QMJ589880 QVB589868:QWF589880 REX589868:RGB589880 ROT589868:RPX589880 RYP589868:RZT589880 SIL589868:SJP589880 SSH589868:STL589880 TCD589868:TDH589880 TLZ589868:TND589880 TVV589868:TWZ589880 UFR589868:UGV589880 UPN589868:UQR589880 UZJ589868:VAN589880 VJF589868:VKJ589880 VTB589868:VUF589880 WCX589868:WEB589880 WMT589868:WNX589880 WWP589868:WXT589880 F655404:AK655416 KD655404:LH655416 TZ655404:VD655416 ADV655404:AEZ655416 ANR655404:AOV655416 AXN655404:AYR655416 BHJ655404:BIN655416 BRF655404:BSJ655416 CBB655404:CCF655416 CKX655404:CMB655416 CUT655404:CVX655416 DEP655404:DFT655416 DOL655404:DPP655416 DYH655404:DZL655416 EID655404:EJH655416 ERZ655404:ETD655416 FBV655404:FCZ655416 FLR655404:FMV655416 FVN655404:FWR655416 GFJ655404:GGN655416 GPF655404:GQJ655416 GZB655404:HAF655416 HIX655404:HKB655416 HST655404:HTX655416 ICP655404:IDT655416 IML655404:INP655416 IWH655404:IXL655416 JGD655404:JHH655416 JPZ655404:JRD655416 JZV655404:KAZ655416 KJR655404:KKV655416 KTN655404:KUR655416 LDJ655404:LEN655416 LNF655404:LOJ655416 LXB655404:LYF655416 MGX655404:MIB655416 MQT655404:MRX655416 NAP655404:NBT655416 NKL655404:NLP655416 NUH655404:NVL655416 OED655404:OFH655416 ONZ655404:OPD655416 OXV655404:OYZ655416 PHR655404:PIV655416 PRN655404:PSR655416 QBJ655404:QCN655416 QLF655404:QMJ655416 QVB655404:QWF655416 REX655404:RGB655416 ROT655404:RPX655416 RYP655404:RZT655416 SIL655404:SJP655416 SSH655404:STL655416 TCD655404:TDH655416 TLZ655404:TND655416 TVV655404:TWZ655416 UFR655404:UGV655416 UPN655404:UQR655416 UZJ655404:VAN655416 VJF655404:VKJ655416 VTB655404:VUF655416 WCX655404:WEB655416 WMT655404:WNX655416 WWP655404:WXT655416 F720940:AK720952 KD720940:LH720952 TZ720940:VD720952 ADV720940:AEZ720952 ANR720940:AOV720952 AXN720940:AYR720952 BHJ720940:BIN720952 BRF720940:BSJ720952 CBB720940:CCF720952 CKX720940:CMB720952 CUT720940:CVX720952 DEP720940:DFT720952 DOL720940:DPP720952 DYH720940:DZL720952 EID720940:EJH720952 ERZ720940:ETD720952 FBV720940:FCZ720952 FLR720940:FMV720952 FVN720940:FWR720952 GFJ720940:GGN720952 GPF720940:GQJ720952 GZB720940:HAF720952 HIX720940:HKB720952 HST720940:HTX720952 ICP720940:IDT720952 IML720940:INP720952 IWH720940:IXL720952 JGD720940:JHH720952 JPZ720940:JRD720952 JZV720940:KAZ720952 KJR720940:KKV720952 KTN720940:KUR720952 LDJ720940:LEN720952 LNF720940:LOJ720952 LXB720940:LYF720952 MGX720940:MIB720952 MQT720940:MRX720952 NAP720940:NBT720952 NKL720940:NLP720952 NUH720940:NVL720952 OED720940:OFH720952 ONZ720940:OPD720952 OXV720940:OYZ720952 PHR720940:PIV720952 PRN720940:PSR720952 QBJ720940:QCN720952 QLF720940:QMJ720952 QVB720940:QWF720952 REX720940:RGB720952 ROT720940:RPX720952 RYP720940:RZT720952 SIL720940:SJP720952 SSH720940:STL720952 TCD720940:TDH720952 TLZ720940:TND720952 TVV720940:TWZ720952 UFR720940:UGV720952 UPN720940:UQR720952 UZJ720940:VAN720952 VJF720940:VKJ720952 VTB720940:VUF720952 WCX720940:WEB720952 WMT720940:WNX720952 WWP720940:WXT720952 F786476:AK786488 KD786476:LH786488 TZ786476:VD786488 ADV786476:AEZ786488 ANR786476:AOV786488 AXN786476:AYR786488 BHJ786476:BIN786488 BRF786476:BSJ786488 CBB786476:CCF786488 CKX786476:CMB786488 CUT786476:CVX786488 DEP786476:DFT786488 DOL786476:DPP786488 DYH786476:DZL786488 EID786476:EJH786488 ERZ786476:ETD786488 FBV786476:FCZ786488 FLR786476:FMV786488 FVN786476:FWR786488 GFJ786476:GGN786488 GPF786476:GQJ786488 GZB786476:HAF786488 HIX786476:HKB786488 HST786476:HTX786488 ICP786476:IDT786488 IML786476:INP786488 IWH786476:IXL786488 JGD786476:JHH786488 JPZ786476:JRD786488 JZV786476:KAZ786488 KJR786476:KKV786488 KTN786476:KUR786488 LDJ786476:LEN786488 LNF786476:LOJ786488 LXB786476:LYF786488 MGX786476:MIB786488 MQT786476:MRX786488 NAP786476:NBT786488 NKL786476:NLP786488 NUH786476:NVL786488 OED786476:OFH786488 ONZ786476:OPD786488 OXV786476:OYZ786488 PHR786476:PIV786488 PRN786476:PSR786488 QBJ786476:QCN786488 QLF786476:QMJ786488 QVB786476:QWF786488 REX786476:RGB786488 ROT786476:RPX786488 RYP786476:RZT786488 SIL786476:SJP786488 SSH786476:STL786488 TCD786476:TDH786488 TLZ786476:TND786488 TVV786476:TWZ786488 UFR786476:UGV786488 UPN786476:UQR786488 UZJ786476:VAN786488 VJF786476:VKJ786488 VTB786476:VUF786488 WCX786476:WEB786488 WMT786476:WNX786488 WWP786476:WXT786488 F852012:AK852024 KD852012:LH852024 TZ852012:VD852024 ADV852012:AEZ852024 ANR852012:AOV852024 AXN852012:AYR852024 BHJ852012:BIN852024 BRF852012:BSJ852024 CBB852012:CCF852024 CKX852012:CMB852024 CUT852012:CVX852024 DEP852012:DFT852024 DOL852012:DPP852024 DYH852012:DZL852024 EID852012:EJH852024 ERZ852012:ETD852024 FBV852012:FCZ852024 FLR852012:FMV852024 FVN852012:FWR852024 GFJ852012:GGN852024 GPF852012:GQJ852024 GZB852012:HAF852024 HIX852012:HKB852024 HST852012:HTX852024 ICP852012:IDT852024 IML852012:INP852024 IWH852012:IXL852024 JGD852012:JHH852024 JPZ852012:JRD852024 JZV852012:KAZ852024 KJR852012:KKV852024 KTN852012:KUR852024 LDJ852012:LEN852024 LNF852012:LOJ852024 LXB852012:LYF852024 MGX852012:MIB852024 MQT852012:MRX852024 NAP852012:NBT852024 NKL852012:NLP852024 NUH852012:NVL852024 OED852012:OFH852024 ONZ852012:OPD852024 OXV852012:OYZ852024 PHR852012:PIV852024 PRN852012:PSR852024 QBJ852012:QCN852024 QLF852012:QMJ852024 QVB852012:QWF852024 REX852012:RGB852024 ROT852012:RPX852024 RYP852012:RZT852024 SIL852012:SJP852024 SSH852012:STL852024 TCD852012:TDH852024 TLZ852012:TND852024 TVV852012:TWZ852024 UFR852012:UGV852024 UPN852012:UQR852024 UZJ852012:VAN852024 VJF852012:VKJ852024 VTB852012:VUF852024 WCX852012:WEB852024 WMT852012:WNX852024 WWP852012:WXT852024 F917548:AK917560 KD917548:LH917560 TZ917548:VD917560 ADV917548:AEZ917560 ANR917548:AOV917560 AXN917548:AYR917560 BHJ917548:BIN917560 BRF917548:BSJ917560 CBB917548:CCF917560 CKX917548:CMB917560 CUT917548:CVX917560 DEP917548:DFT917560 DOL917548:DPP917560 DYH917548:DZL917560 EID917548:EJH917560 ERZ917548:ETD917560 FBV917548:FCZ917560 FLR917548:FMV917560 FVN917548:FWR917560 GFJ917548:GGN917560 GPF917548:GQJ917560 GZB917548:HAF917560 HIX917548:HKB917560 HST917548:HTX917560 ICP917548:IDT917560 IML917548:INP917560 IWH917548:IXL917560 JGD917548:JHH917560 JPZ917548:JRD917560 JZV917548:KAZ917560 KJR917548:KKV917560 KTN917548:KUR917560 LDJ917548:LEN917560 LNF917548:LOJ917560 LXB917548:LYF917560 MGX917548:MIB917560 MQT917548:MRX917560 NAP917548:NBT917560 NKL917548:NLP917560 NUH917548:NVL917560 OED917548:OFH917560 ONZ917548:OPD917560 OXV917548:OYZ917560 PHR917548:PIV917560 PRN917548:PSR917560 QBJ917548:QCN917560 QLF917548:QMJ917560 QVB917548:QWF917560 REX917548:RGB917560 ROT917548:RPX917560 RYP917548:RZT917560 SIL917548:SJP917560 SSH917548:STL917560 TCD917548:TDH917560 TLZ917548:TND917560 TVV917548:TWZ917560 UFR917548:UGV917560 UPN917548:UQR917560 UZJ917548:VAN917560 VJF917548:VKJ917560 VTB917548:VUF917560 WCX917548:WEB917560 WMT917548:WNX917560 WWP917548:WXT917560 F983084:AK983096 KD983084:LH983096 TZ983084:VD983096 ADV983084:AEZ983096 ANR983084:AOV983096 AXN983084:AYR983096 BHJ983084:BIN983096 BRF983084:BSJ983096 CBB983084:CCF983096 CKX983084:CMB983096 CUT983084:CVX983096 DEP983084:DFT983096 DOL983084:DPP983096 DYH983084:DZL983096 EID983084:EJH983096 ERZ983084:ETD983096 FBV983084:FCZ983096 FLR983084:FMV983096 FVN983084:FWR983096 GFJ983084:GGN983096 GPF983084:GQJ983096 GZB983084:HAF983096 HIX983084:HKB983096 HST983084:HTX983096 ICP983084:IDT983096 IML983084:INP983096 IWH983084:IXL983096 JGD983084:JHH983096 JPZ983084:JRD983096 JZV983084:KAZ983096 KJR983084:KKV983096 KTN983084:KUR983096 LDJ983084:LEN983096 LNF983084:LOJ983096 LXB983084:LYF983096 MGX983084:MIB983096 MQT983084:MRX983096 NAP983084:NBT983096 NKL983084:NLP983096 NUH983084:NVL983096 OED983084:OFH983096 ONZ983084:OPD983096 OXV983084:OYZ983096 PHR983084:PIV983096 PRN983084:PSR983096 QBJ983084:QCN983096 QLF983084:QMJ983096 QVB983084:QWF983096 REX983084:RGB983096 ROT983084:RPX983096 RYP983084:RZT983096 SIL983084:SJP983096 SSH983084:STL983096 TCD983084:TDH983096 TLZ983084:TND983096 TVV983084:TWZ983096 UFR983084:UGV983096 UPN983084:UQR983096 UZJ983084:VAN983096 VJF983084:VKJ983096 VTB983084:VUF983096 WCX983084:WEB983096 WMT983084:WNX983096 G37:AK49">
      <formula1>"出"</formula1>
    </dataValidation>
    <dataValidation type="whole" operator="lessThanOrEqual" allowBlank="1" showInputMessage="1" showErrorMessage="1" error="月当たりの上限額は２万円となります。_x000a_（男性研修生は対象外）" sqref="BE983066:BF983095 BE65562:BF65591 BE131098:BF131127 BE196634:BF196663 BE262170:BF262199 BE327706:BF327735 BE393242:BF393271 BE458778:BF458807 BE524314:BF524343 BE589850:BF589879 BE655386:BF655415 BE720922:BF720951 BE786458:BF786487 BE851994:BF852023 BE917530:BF917559 BE19:BE54">
      <formula1>20000</formula1>
    </dataValidation>
    <dataValidation type="list" allowBlank="1" showInputMessage="1" showErrorMessage="1" sqref="B11:B30">
      <formula1>"TR,多能工"</formula1>
    </dataValidation>
    <dataValidation type="whole" operator="lessThanOrEqual" allowBlank="1" showInputMessage="1" showErrorMessage="1" error="研修生1人当たりの上限額は、11万円となります。" sqref="BF49:BF54">
      <formula1>110000</formula1>
    </dataValidation>
  </dataValidations>
  <printOptions horizontalCentered="1" verticalCentered="1"/>
  <pageMargins left="0.31496062992125984" right="0.19685039370078741" top="0.39370078740157483" bottom="0" header="0" footer="0.19685039370078741"/>
  <pageSetup paperSize="9" scale="59" orientation="landscape" r:id="rId1"/>
  <headerFooter alignWithMargins="0"/>
  <colBreaks count="1" manualBreakCount="1">
    <brk id="43"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F107"/>
  <sheetViews>
    <sheetView view="pageBreakPreview" zoomScale="60" zoomScaleNormal="75" workbookViewId="0">
      <selection activeCell="AE5" sqref="AE5:AK5"/>
    </sheetView>
  </sheetViews>
  <sheetFormatPr defaultRowHeight="13.5"/>
  <cols>
    <col min="1" max="1" width="7.625" style="4" customWidth="1"/>
    <col min="2" max="2" width="7.875" style="4" customWidth="1"/>
    <col min="3" max="4" width="4.75" style="4" customWidth="1"/>
    <col min="5" max="5" width="8.375" style="4" customWidth="1"/>
    <col min="6" max="6" width="17.125" style="4" customWidth="1"/>
    <col min="7" max="36" width="4.625" style="4" customWidth="1"/>
    <col min="37" max="37" width="4.25" style="4" hidden="1" customWidth="1"/>
    <col min="38" max="38" width="9.875" style="4" customWidth="1"/>
    <col min="39" max="39" width="14.625" style="4" customWidth="1"/>
    <col min="40" max="40" width="12.375" style="4" bestFit="1" customWidth="1"/>
    <col min="41" max="41" width="12.5" style="4" bestFit="1" customWidth="1"/>
    <col min="42" max="43" width="2.625" style="4" customWidth="1"/>
    <col min="44" max="44" width="3.625" style="4" customWidth="1"/>
    <col min="45" max="45" width="3.875" style="4" bestFit="1" customWidth="1"/>
    <col min="46" max="46" width="3.875" style="4" customWidth="1"/>
    <col min="47" max="47" width="19.375" style="4" customWidth="1"/>
    <col min="48" max="56" width="15.625" style="4" customWidth="1"/>
    <col min="57" max="58" width="16.625" style="4" customWidth="1"/>
    <col min="59" max="59" width="30.625" style="4" customWidth="1"/>
    <col min="60" max="60" width="9" style="4" customWidth="1"/>
    <col min="61" max="79" width="9" style="4" hidden="1" customWidth="1"/>
    <col min="80" max="80" width="30.5" style="76" hidden="1" customWidth="1"/>
    <col min="81" max="82" width="13.375" style="76" hidden="1" customWidth="1"/>
    <col min="83" max="84" width="17" style="76" hidden="1" customWidth="1"/>
    <col min="85" max="284" width="9" style="4"/>
    <col min="285" max="286" width="7.875" style="4" customWidth="1"/>
    <col min="287" max="288" width="4.75" style="4" customWidth="1"/>
    <col min="289" max="289" width="17.125" style="4" customWidth="1"/>
    <col min="290" max="319" width="4.125" style="4" customWidth="1"/>
    <col min="320" max="320" width="0" style="4" hidden="1" customWidth="1"/>
    <col min="321" max="321" width="9.875" style="4" customWidth="1"/>
    <col min="322" max="322" width="14.625" style="4" customWidth="1"/>
    <col min="323" max="324" width="9.875" style="4" customWidth="1"/>
    <col min="325" max="326" width="7.625" style="4" customWidth="1"/>
    <col min="327" max="327" width="9" style="4" customWidth="1"/>
    <col min="328" max="334" width="0" style="4" hidden="1" customWidth="1"/>
    <col min="335" max="540" width="9" style="4"/>
    <col min="541" max="542" width="7.875" style="4" customWidth="1"/>
    <col min="543" max="544" width="4.75" style="4" customWidth="1"/>
    <col min="545" max="545" width="17.125" style="4" customWidth="1"/>
    <col min="546" max="575" width="4.125" style="4" customWidth="1"/>
    <col min="576" max="576" width="0" style="4" hidden="1" customWidth="1"/>
    <col min="577" max="577" width="9.875" style="4" customWidth="1"/>
    <col min="578" max="578" width="14.625" style="4" customWidth="1"/>
    <col min="579" max="580" width="9.875" style="4" customWidth="1"/>
    <col min="581" max="582" width="7.625" style="4" customWidth="1"/>
    <col min="583" max="583" width="9" style="4" customWidth="1"/>
    <col min="584" max="590" width="0" style="4" hidden="1" customWidth="1"/>
    <col min="591" max="796" width="9" style="4"/>
    <col min="797" max="798" width="7.875" style="4" customWidth="1"/>
    <col min="799" max="800" width="4.75" style="4" customWidth="1"/>
    <col min="801" max="801" width="17.125" style="4" customWidth="1"/>
    <col min="802" max="831" width="4.125" style="4" customWidth="1"/>
    <col min="832" max="832" width="0" style="4" hidden="1" customWidth="1"/>
    <col min="833" max="833" width="9.875" style="4" customWidth="1"/>
    <col min="834" max="834" width="14.625" style="4" customWidth="1"/>
    <col min="835" max="836" width="9.875" style="4" customWidth="1"/>
    <col min="837" max="838" width="7.625" style="4" customWidth="1"/>
    <col min="839" max="839" width="9" style="4" customWidth="1"/>
    <col min="840" max="846" width="0" style="4" hidden="1" customWidth="1"/>
    <col min="847" max="1052" width="9" style="4"/>
    <col min="1053" max="1054" width="7.875" style="4" customWidth="1"/>
    <col min="1055" max="1056" width="4.75" style="4" customWidth="1"/>
    <col min="1057" max="1057" width="17.125" style="4" customWidth="1"/>
    <col min="1058" max="1087" width="4.125" style="4" customWidth="1"/>
    <col min="1088" max="1088" width="0" style="4" hidden="1" customWidth="1"/>
    <col min="1089" max="1089" width="9.875" style="4" customWidth="1"/>
    <col min="1090" max="1090" width="14.625" style="4" customWidth="1"/>
    <col min="1091" max="1092" width="9.875" style="4" customWidth="1"/>
    <col min="1093" max="1094" width="7.625" style="4" customWidth="1"/>
    <col min="1095" max="1095" width="9" style="4" customWidth="1"/>
    <col min="1096" max="1102" width="0" style="4" hidden="1" customWidth="1"/>
    <col min="1103" max="1308" width="9" style="4"/>
    <col min="1309" max="1310" width="7.875" style="4" customWidth="1"/>
    <col min="1311" max="1312" width="4.75" style="4" customWidth="1"/>
    <col min="1313" max="1313" width="17.125" style="4" customWidth="1"/>
    <col min="1314" max="1343" width="4.125" style="4" customWidth="1"/>
    <col min="1344" max="1344" width="0" style="4" hidden="1" customWidth="1"/>
    <col min="1345" max="1345" width="9.875" style="4" customWidth="1"/>
    <col min="1346" max="1346" width="14.625" style="4" customWidth="1"/>
    <col min="1347" max="1348" width="9.875" style="4" customWidth="1"/>
    <col min="1349" max="1350" width="7.625" style="4" customWidth="1"/>
    <col min="1351" max="1351" width="9" style="4" customWidth="1"/>
    <col min="1352" max="1358" width="0" style="4" hidden="1" customWidth="1"/>
    <col min="1359" max="1564" width="9" style="4"/>
    <col min="1565" max="1566" width="7.875" style="4" customWidth="1"/>
    <col min="1567" max="1568" width="4.75" style="4" customWidth="1"/>
    <col min="1569" max="1569" width="17.125" style="4" customWidth="1"/>
    <col min="1570" max="1599" width="4.125" style="4" customWidth="1"/>
    <col min="1600" max="1600" width="0" style="4" hidden="1" customWidth="1"/>
    <col min="1601" max="1601" width="9.875" style="4" customWidth="1"/>
    <col min="1602" max="1602" width="14.625" style="4" customWidth="1"/>
    <col min="1603" max="1604" width="9.875" style="4" customWidth="1"/>
    <col min="1605" max="1606" width="7.625" style="4" customWidth="1"/>
    <col min="1607" max="1607" width="9" style="4" customWidth="1"/>
    <col min="1608" max="1614" width="0" style="4" hidden="1" customWidth="1"/>
    <col min="1615" max="1820" width="9" style="4"/>
    <col min="1821" max="1822" width="7.875" style="4" customWidth="1"/>
    <col min="1823" max="1824" width="4.75" style="4" customWidth="1"/>
    <col min="1825" max="1825" width="17.125" style="4" customWidth="1"/>
    <col min="1826" max="1855" width="4.125" style="4" customWidth="1"/>
    <col min="1856" max="1856" width="0" style="4" hidden="1" customWidth="1"/>
    <col min="1857" max="1857" width="9.875" style="4" customWidth="1"/>
    <col min="1858" max="1858" width="14.625" style="4" customWidth="1"/>
    <col min="1859" max="1860" width="9.875" style="4" customWidth="1"/>
    <col min="1861" max="1862" width="7.625" style="4" customWidth="1"/>
    <col min="1863" max="1863" width="9" style="4" customWidth="1"/>
    <col min="1864" max="1870" width="0" style="4" hidden="1" customWidth="1"/>
    <col min="1871" max="2076" width="9" style="4"/>
    <col min="2077" max="2078" width="7.875" style="4" customWidth="1"/>
    <col min="2079" max="2080" width="4.75" style="4" customWidth="1"/>
    <col min="2081" max="2081" width="17.125" style="4" customWidth="1"/>
    <col min="2082" max="2111" width="4.125" style="4" customWidth="1"/>
    <col min="2112" max="2112" width="0" style="4" hidden="1" customWidth="1"/>
    <col min="2113" max="2113" width="9.875" style="4" customWidth="1"/>
    <col min="2114" max="2114" width="14.625" style="4" customWidth="1"/>
    <col min="2115" max="2116" width="9.875" style="4" customWidth="1"/>
    <col min="2117" max="2118" width="7.625" style="4" customWidth="1"/>
    <col min="2119" max="2119" width="9" style="4" customWidth="1"/>
    <col min="2120" max="2126" width="0" style="4" hidden="1" customWidth="1"/>
    <col min="2127" max="2332" width="9" style="4"/>
    <col min="2333" max="2334" width="7.875" style="4" customWidth="1"/>
    <col min="2335" max="2336" width="4.75" style="4" customWidth="1"/>
    <col min="2337" max="2337" width="17.125" style="4" customWidth="1"/>
    <col min="2338" max="2367" width="4.125" style="4" customWidth="1"/>
    <col min="2368" max="2368" width="0" style="4" hidden="1" customWidth="1"/>
    <col min="2369" max="2369" width="9.875" style="4" customWidth="1"/>
    <col min="2370" max="2370" width="14.625" style="4" customWidth="1"/>
    <col min="2371" max="2372" width="9.875" style="4" customWidth="1"/>
    <col min="2373" max="2374" width="7.625" style="4" customWidth="1"/>
    <col min="2375" max="2375" width="9" style="4" customWidth="1"/>
    <col min="2376" max="2382" width="0" style="4" hidden="1" customWidth="1"/>
    <col min="2383" max="2588" width="9" style="4"/>
    <col min="2589" max="2590" width="7.875" style="4" customWidth="1"/>
    <col min="2591" max="2592" width="4.75" style="4" customWidth="1"/>
    <col min="2593" max="2593" width="17.125" style="4" customWidth="1"/>
    <col min="2594" max="2623" width="4.125" style="4" customWidth="1"/>
    <col min="2624" max="2624" width="0" style="4" hidden="1" customWidth="1"/>
    <col min="2625" max="2625" width="9.875" style="4" customWidth="1"/>
    <col min="2626" max="2626" width="14.625" style="4" customWidth="1"/>
    <col min="2627" max="2628" width="9.875" style="4" customWidth="1"/>
    <col min="2629" max="2630" width="7.625" style="4" customWidth="1"/>
    <col min="2631" max="2631" width="9" style="4" customWidth="1"/>
    <col min="2632" max="2638" width="0" style="4" hidden="1" customWidth="1"/>
    <col min="2639" max="2844" width="9" style="4"/>
    <col min="2845" max="2846" width="7.875" style="4" customWidth="1"/>
    <col min="2847" max="2848" width="4.75" style="4" customWidth="1"/>
    <col min="2849" max="2849" width="17.125" style="4" customWidth="1"/>
    <col min="2850" max="2879" width="4.125" style="4" customWidth="1"/>
    <col min="2880" max="2880" width="0" style="4" hidden="1" customWidth="1"/>
    <col min="2881" max="2881" width="9.875" style="4" customWidth="1"/>
    <col min="2882" max="2882" width="14.625" style="4" customWidth="1"/>
    <col min="2883" max="2884" width="9.875" style="4" customWidth="1"/>
    <col min="2885" max="2886" width="7.625" style="4" customWidth="1"/>
    <col min="2887" max="2887" width="9" style="4" customWidth="1"/>
    <col min="2888" max="2894" width="0" style="4" hidden="1" customWidth="1"/>
    <col min="2895" max="3100" width="9" style="4"/>
    <col min="3101" max="3102" width="7.875" style="4" customWidth="1"/>
    <col min="3103" max="3104" width="4.75" style="4" customWidth="1"/>
    <col min="3105" max="3105" width="17.125" style="4" customWidth="1"/>
    <col min="3106" max="3135" width="4.125" style="4" customWidth="1"/>
    <col min="3136" max="3136" width="0" style="4" hidden="1" customWidth="1"/>
    <col min="3137" max="3137" width="9.875" style="4" customWidth="1"/>
    <col min="3138" max="3138" width="14.625" style="4" customWidth="1"/>
    <col min="3139" max="3140" width="9.875" style="4" customWidth="1"/>
    <col min="3141" max="3142" width="7.625" style="4" customWidth="1"/>
    <col min="3143" max="3143" width="9" style="4" customWidth="1"/>
    <col min="3144" max="3150" width="0" style="4" hidden="1" customWidth="1"/>
    <col min="3151" max="3356" width="9" style="4"/>
    <col min="3357" max="3358" width="7.875" style="4" customWidth="1"/>
    <col min="3359" max="3360" width="4.75" style="4" customWidth="1"/>
    <col min="3361" max="3361" width="17.125" style="4" customWidth="1"/>
    <col min="3362" max="3391" width="4.125" style="4" customWidth="1"/>
    <col min="3392" max="3392" width="0" style="4" hidden="1" customWidth="1"/>
    <col min="3393" max="3393" width="9.875" style="4" customWidth="1"/>
    <col min="3394" max="3394" width="14.625" style="4" customWidth="1"/>
    <col min="3395" max="3396" width="9.875" style="4" customWidth="1"/>
    <col min="3397" max="3398" width="7.625" style="4" customWidth="1"/>
    <col min="3399" max="3399" width="9" style="4" customWidth="1"/>
    <col min="3400" max="3406" width="0" style="4" hidden="1" customWidth="1"/>
    <col min="3407" max="3612" width="9" style="4"/>
    <col min="3613" max="3614" width="7.875" style="4" customWidth="1"/>
    <col min="3615" max="3616" width="4.75" style="4" customWidth="1"/>
    <col min="3617" max="3617" width="17.125" style="4" customWidth="1"/>
    <col min="3618" max="3647" width="4.125" style="4" customWidth="1"/>
    <col min="3648" max="3648" width="0" style="4" hidden="1" customWidth="1"/>
    <col min="3649" max="3649" width="9.875" style="4" customWidth="1"/>
    <col min="3650" max="3650" width="14.625" style="4" customWidth="1"/>
    <col min="3651" max="3652" width="9.875" style="4" customWidth="1"/>
    <col min="3653" max="3654" width="7.625" style="4" customWidth="1"/>
    <col min="3655" max="3655" width="9" style="4" customWidth="1"/>
    <col min="3656" max="3662" width="0" style="4" hidden="1" customWidth="1"/>
    <col min="3663" max="3868" width="9" style="4"/>
    <col min="3869" max="3870" width="7.875" style="4" customWidth="1"/>
    <col min="3871" max="3872" width="4.75" style="4" customWidth="1"/>
    <col min="3873" max="3873" width="17.125" style="4" customWidth="1"/>
    <col min="3874" max="3903" width="4.125" style="4" customWidth="1"/>
    <col min="3904" max="3904" width="0" style="4" hidden="1" customWidth="1"/>
    <col min="3905" max="3905" width="9.875" style="4" customWidth="1"/>
    <col min="3906" max="3906" width="14.625" style="4" customWidth="1"/>
    <col min="3907" max="3908" width="9.875" style="4" customWidth="1"/>
    <col min="3909" max="3910" width="7.625" style="4" customWidth="1"/>
    <col min="3911" max="3911" width="9" style="4" customWidth="1"/>
    <col min="3912" max="3918" width="0" style="4" hidden="1" customWidth="1"/>
    <col min="3919" max="4124" width="9" style="4"/>
    <col min="4125" max="4126" width="7.875" style="4" customWidth="1"/>
    <col min="4127" max="4128" width="4.75" style="4" customWidth="1"/>
    <col min="4129" max="4129" width="17.125" style="4" customWidth="1"/>
    <col min="4130" max="4159" width="4.125" style="4" customWidth="1"/>
    <col min="4160" max="4160" width="0" style="4" hidden="1" customWidth="1"/>
    <col min="4161" max="4161" width="9.875" style="4" customWidth="1"/>
    <col min="4162" max="4162" width="14.625" style="4" customWidth="1"/>
    <col min="4163" max="4164" width="9.875" style="4" customWidth="1"/>
    <col min="4165" max="4166" width="7.625" style="4" customWidth="1"/>
    <col min="4167" max="4167" width="9" style="4" customWidth="1"/>
    <col min="4168" max="4174" width="0" style="4" hidden="1" customWidth="1"/>
    <col min="4175" max="4380" width="9" style="4"/>
    <col min="4381" max="4382" width="7.875" style="4" customWidth="1"/>
    <col min="4383" max="4384" width="4.75" style="4" customWidth="1"/>
    <col min="4385" max="4385" width="17.125" style="4" customWidth="1"/>
    <col min="4386" max="4415" width="4.125" style="4" customWidth="1"/>
    <col min="4416" max="4416" width="0" style="4" hidden="1" customWidth="1"/>
    <col min="4417" max="4417" width="9.875" style="4" customWidth="1"/>
    <col min="4418" max="4418" width="14.625" style="4" customWidth="1"/>
    <col min="4419" max="4420" width="9.875" style="4" customWidth="1"/>
    <col min="4421" max="4422" width="7.625" style="4" customWidth="1"/>
    <col min="4423" max="4423" width="9" style="4" customWidth="1"/>
    <col min="4424" max="4430" width="0" style="4" hidden="1" customWidth="1"/>
    <col min="4431" max="4636" width="9" style="4"/>
    <col min="4637" max="4638" width="7.875" style="4" customWidth="1"/>
    <col min="4639" max="4640" width="4.75" style="4" customWidth="1"/>
    <col min="4641" max="4641" width="17.125" style="4" customWidth="1"/>
    <col min="4642" max="4671" width="4.125" style="4" customWidth="1"/>
    <col min="4672" max="4672" width="0" style="4" hidden="1" customWidth="1"/>
    <col min="4673" max="4673" width="9.875" style="4" customWidth="1"/>
    <col min="4674" max="4674" width="14.625" style="4" customWidth="1"/>
    <col min="4675" max="4676" width="9.875" style="4" customWidth="1"/>
    <col min="4677" max="4678" width="7.625" style="4" customWidth="1"/>
    <col min="4679" max="4679" width="9" style="4" customWidth="1"/>
    <col min="4680" max="4686" width="0" style="4" hidden="1" customWidth="1"/>
    <col min="4687" max="4892" width="9" style="4"/>
    <col min="4893" max="4894" width="7.875" style="4" customWidth="1"/>
    <col min="4895" max="4896" width="4.75" style="4" customWidth="1"/>
    <col min="4897" max="4897" width="17.125" style="4" customWidth="1"/>
    <col min="4898" max="4927" width="4.125" style="4" customWidth="1"/>
    <col min="4928" max="4928" width="0" style="4" hidden="1" customWidth="1"/>
    <col min="4929" max="4929" width="9.875" style="4" customWidth="1"/>
    <col min="4930" max="4930" width="14.625" style="4" customWidth="1"/>
    <col min="4931" max="4932" width="9.875" style="4" customWidth="1"/>
    <col min="4933" max="4934" width="7.625" style="4" customWidth="1"/>
    <col min="4935" max="4935" width="9" style="4" customWidth="1"/>
    <col min="4936" max="4942" width="0" style="4" hidden="1" customWidth="1"/>
    <col min="4943" max="5148" width="9" style="4"/>
    <col min="5149" max="5150" width="7.875" style="4" customWidth="1"/>
    <col min="5151" max="5152" width="4.75" style="4" customWidth="1"/>
    <col min="5153" max="5153" width="17.125" style="4" customWidth="1"/>
    <col min="5154" max="5183" width="4.125" style="4" customWidth="1"/>
    <col min="5184" max="5184" width="0" style="4" hidden="1" customWidth="1"/>
    <col min="5185" max="5185" width="9.875" style="4" customWidth="1"/>
    <col min="5186" max="5186" width="14.625" style="4" customWidth="1"/>
    <col min="5187" max="5188" width="9.875" style="4" customWidth="1"/>
    <col min="5189" max="5190" width="7.625" style="4" customWidth="1"/>
    <col min="5191" max="5191" width="9" style="4" customWidth="1"/>
    <col min="5192" max="5198" width="0" style="4" hidden="1" customWidth="1"/>
    <col min="5199" max="5404" width="9" style="4"/>
    <col min="5405" max="5406" width="7.875" style="4" customWidth="1"/>
    <col min="5407" max="5408" width="4.75" style="4" customWidth="1"/>
    <col min="5409" max="5409" width="17.125" style="4" customWidth="1"/>
    <col min="5410" max="5439" width="4.125" style="4" customWidth="1"/>
    <col min="5440" max="5440" width="0" style="4" hidden="1" customWidth="1"/>
    <col min="5441" max="5441" width="9.875" style="4" customWidth="1"/>
    <col min="5442" max="5442" width="14.625" style="4" customWidth="1"/>
    <col min="5443" max="5444" width="9.875" style="4" customWidth="1"/>
    <col min="5445" max="5446" width="7.625" style="4" customWidth="1"/>
    <col min="5447" max="5447" width="9" style="4" customWidth="1"/>
    <col min="5448" max="5454" width="0" style="4" hidden="1" customWidth="1"/>
    <col min="5455" max="5660" width="9" style="4"/>
    <col min="5661" max="5662" width="7.875" style="4" customWidth="1"/>
    <col min="5663" max="5664" width="4.75" style="4" customWidth="1"/>
    <col min="5665" max="5665" width="17.125" style="4" customWidth="1"/>
    <col min="5666" max="5695" width="4.125" style="4" customWidth="1"/>
    <col min="5696" max="5696" width="0" style="4" hidden="1" customWidth="1"/>
    <col min="5697" max="5697" width="9.875" style="4" customWidth="1"/>
    <col min="5698" max="5698" width="14.625" style="4" customWidth="1"/>
    <col min="5699" max="5700" width="9.875" style="4" customWidth="1"/>
    <col min="5701" max="5702" width="7.625" style="4" customWidth="1"/>
    <col min="5703" max="5703" width="9" style="4" customWidth="1"/>
    <col min="5704" max="5710" width="0" style="4" hidden="1" customWidth="1"/>
    <col min="5711" max="5916" width="9" style="4"/>
    <col min="5917" max="5918" width="7.875" style="4" customWidth="1"/>
    <col min="5919" max="5920" width="4.75" style="4" customWidth="1"/>
    <col min="5921" max="5921" width="17.125" style="4" customWidth="1"/>
    <col min="5922" max="5951" width="4.125" style="4" customWidth="1"/>
    <col min="5952" max="5952" width="0" style="4" hidden="1" customWidth="1"/>
    <col min="5953" max="5953" width="9.875" style="4" customWidth="1"/>
    <col min="5954" max="5954" width="14.625" style="4" customWidth="1"/>
    <col min="5955" max="5956" width="9.875" style="4" customWidth="1"/>
    <col min="5957" max="5958" width="7.625" style="4" customWidth="1"/>
    <col min="5959" max="5959" width="9" style="4" customWidth="1"/>
    <col min="5960" max="5966" width="0" style="4" hidden="1" customWidth="1"/>
    <col min="5967" max="6172" width="9" style="4"/>
    <col min="6173" max="6174" width="7.875" style="4" customWidth="1"/>
    <col min="6175" max="6176" width="4.75" style="4" customWidth="1"/>
    <col min="6177" max="6177" width="17.125" style="4" customWidth="1"/>
    <col min="6178" max="6207" width="4.125" style="4" customWidth="1"/>
    <col min="6208" max="6208" width="0" style="4" hidden="1" customWidth="1"/>
    <col min="6209" max="6209" width="9.875" style="4" customWidth="1"/>
    <col min="6210" max="6210" width="14.625" style="4" customWidth="1"/>
    <col min="6211" max="6212" width="9.875" style="4" customWidth="1"/>
    <col min="6213" max="6214" width="7.625" style="4" customWidth="1"/>
    <col min="6215" max="6215" width="9" style="4" customWidth="1"/>
    <col min="6216" max="6222" width="0" style="4" hidden="1" customWidth="1"/>
    <col min="6223" max="6428" width="9" style="4"/>
    <col min="6429" max="6430" width="7.875" style="4" customWidth="1"/>
    <col min="6431" max="6432" width="4.75" style="4" customWidth="1"/>
    <col min="6433" max="6433" width="17.125" style="4" customWidth="1"/>
    <col min="6434" max="6463" width="4.125" style="4" customWidth="1"/>
    <col min="6464" max="6464" width="0" style="4" hidden="1" customWidth="1"/>
    <col min="6465" max="6465" width="9.875" style="4" customWidth="1"/>
    <col min="6466" max="6466" width="14.625" style="4" customWidth="1"/>
    <col min="6467" max="6468" width="9.875" style="4" customWidth="1"/>
    <col min="6469" max="6470" width="7.625" style="4" customWidth="1"/>
    <col min="6471" max="6471" width="9" style="4" customWidth="1"/>
    <col min="6472" max="6478" width="0" style="4" hidden="1" customWidth="1"/>
    <col min="6479" max="6684" width="9" style="4"/>
    <col min="6685" max="6686" width="7.875" style="4" customWidth="1"/>
    <col min="6687" max="6688" width="4.75" style="4" customWidth="1"/>
    <col min="6689" max="6689" width="17.125" style="4" customWidth="1"/>
    <col min="6690" max="6719" width="4.125" style="4" customWidth="1"/>
    <col min="6720" max="6720" width="0" style="4" hidden="1" customWidth="1"/>
    <col min="6721" max="6721" width="9.875" style="4" customWidth="1"/>
    <col min="6722" max="6722" width="14.625" style="4" customWidth="1"/>
    <col min="6723" max="6724" width="9.875" style="4" customWidth="1"/>
    <col min="6725" max="6726" width="7.625" style="4" customWidth="1"/>
    <col min="6727" max="6727" width="9" style="4" customWidth="1"/>
    <col min="6728" max="6734" width="0" style="4" hidden="1" customWidth="1"/>
    <col min="6735" max="6940" width="9" style="4"/>
    <col min="6941" max="6942" width="7.875" style="4" customWidth="1"/>
    <col min="6943" max="6944" width="4.75" style="4" customWidth="1"/>
    <col min="6945" max="6945" width="17.125" style="4" customWidth="1"/>
    <col min="6946" max="6975" width="4.125" style="4" customWidth="1"/>
    <col min="6976" max="6976" width="0" style="4" hidden="1" customWidth="1"/>
    <col min="6977" max="6977" width="9.875" style="4" customWidth="1"/>
    <col min="6978" max="6978" width="14.625" style="4" customWidth="1"/>
    <col min="6979" max="6980" width="9.875" style="4" customWidth="1"/>
    <col min="6981" max="6982" width="7.625" style="4" customWidth="1"/>
    <col min="6983" max="6983" width="9" style="4" customWidth="1"/>
    <col min="6984" max="6990" width="0" style="4" hidden="1" customWidth="1"/>
    <col min="6991" max="7196" width="9" style="4"/>
    <col min="7197" max="7198" width="7.875" style="4" customWidth="1"/>
    <col min="7199" max="7200" width="4.75" style="4" customWidth="1"/>
    <col min="7201" max="7201" width="17.125" style="4" customWidth="1"/>
    <col min="7202" max="7231" width="4.125" style="4" customWidth="1"/>
    <col min="7232" max="7232" width="0" style="4" hidden="1" customWidth="1"/>
    <col min="7233" max="7233" width="9.875" style="4" customWidth="1"/>
    <col min="7234" max="7234" width="14.625" style="4" customWidth="1"/>
    <col min="7235" max="7236" width="9.875" style="4" customWidth="1"/>
    <col min="7237" max="7238" width="7.625" style="4" customWidth="1"/>
    <col min="7239" max="7239" width="9" style="4" customWidth="1"/>
    <col min="7240" max="7246" width="0" style="4" hidden="1" customWidth="1"/>
    <col min="7247" max="7452" width="9" style="4"/>
    <col min="7453" max="7454" width="7.875" style="4" customWidth="1"/>
    <col min="7455" max="7456" width="4.75" style="4" customWidth="1"/>
    <col min="7457" max="7457" width="17.125" style="4" customWidth="1"/>
    <col min="7458" max="7487" width="4.125" style="4" customWidth="1"/>
    <col min="7488" max="7488" width="0" style="4" hidden="1" customWidth="1"/>
    <col min="7489" max="7489" width="9.875" style="4" customWidth="1"/>
    <col min="7490" max="7490" width="14.625" style="4" customWidth="1"/>
    <col min="7491" max="7492" width="9.875" style="4" customWidth="1"/>
    <col min="7493" max="7494" width="7.625" style="4" customWidth="1"/>
    <col min="7495" max="7495" width="9" style="4" customWidth="1"/>
    <col min="7496" max="7502" width="0" style="4" hidden="1" customWidth="1"/>
    <col min="7503" max="7708" width="9" style="4"/>
    <col min="7709" max="7710" width="7.875" style="4" customWidth="1"/>
    <col min="7711" max="7712" width="4.75" style="4" customWidth="1"/>
    <col min="7713" max="7713" width="17.125" style="4" customWidth="1"/>
    <col min="7714" max="7743" width="4.125" style="4" customWidth="1"/>
    <col min="7744" max="7744" width="0" style="4" hidden="1" customWidth="1"/>
    <col min="7745" max="7745" width="9.875" style="4" customWidth="1"/>
    <col min="7746" max="7746" width="14.625" style="4" customWidth="1"/>
    <col min="7747" max="7748" width="9.875" style="4" customWidth="1"/>
    <col min="7749" max="7750" width="7.625" style="4" customWidth="1"/>
    <col min="7751" max="7751" width="9" style="4" customWidth="1"/>
    <col min="7752" max="7758" width="0" style="4" hidden="1" customWidth="1"/>
    <col min="7759" max="7964" width="9" style="4"/>
    <col min="7965" max="7966" width="7.875" style="4" customWidth="1"/>
    <col min="7967" max="7968" width="4.75" style="4" customWidth="1"/>
    <col min="7969" max="7969" width="17.125" style="4" customWidth="1"/>
    <col min="7970" max="7999" width="4.125" style="4" customWidth="1"/>
    <col min="8000" max="8000" width="0" style="4" hidden="1" customWidth="1"/>
    <col min="8001" max="8001" width="9.875" style="4" customWidth="1"/>
    <col min="8002" max="8002" width="14.625" style="4" customWidth="1"/>
    <col min="8003" max="8004" width="9.875" style="4" customWidth="1"/>
    <col min="8005" max="8006" width="7.625" style="4" customWidth="1"/>
    <col min="8007" max="8007" width="9" style="4" customWidth="1"/>
    <col min="8008" max="8014" width="0" style="4" hidden="1" customWidth="1"/>
    <col min="8015" max="8220" width="9" style="4"/>
    <col min="8221" max="8222" width="7.875" style="4" customWidth="1"/>
    <col min="8223" max="8224" width="4.75" style="4" customWidth="1"/>
    <col min="8225" max="8225" width="17.125" style="4" customWidth="1"/>
    <col min="8226" max="8255" width="4.125" style="4" customWidth="1"/>
    <col min="8256" max="8256" width="0" style="4" hidden="1" customWidth="1"/>
    <col min="8257" max="8257" width="9.875" style="4" customWidth="1"/>
    <col min="8258" max="8258" width="14.625" style="4" customWidth="1"/>
    <col min="8259" max="8260" width="9.875" style="4" customWidth="1"/>
    <col min="8261" max="8262" width="7.625" style="4" customWidth="1"/>
    <col min="8263" max="8263" width="9" style="4" customWidth="1"/>
    <col min="8264" max="8270" width="0" style="4" hidden="1" customWidth="1"/>
    <col min="8271" max="8476" width="9" style="4"/>
    <col min="8477" max="8478" width="7.875" style="4" customWidth="1"/>
    <col min="8479" max="8480" width="4.75" style="4" customWidth="1"/>
    <col min="8481" max="8481" width="17.125" style="4" customWidth="1"/>
    <col min="8482" max="8511" width="4.125" style="4" customWidth="1"/>
    <col min="8512" max="8512" width="0" style="4" hidden="1" customWidth="1"/>
    <col min="8513" max="8513" width="9.875" style="4" customWidth="1"/>
    <col min="8514" max="8514" width="14.625" style="4" customWidth="1"/>
    <col min="8515" max="8516" width="9.875" style="4" customWidth="1"/>
    <col min="8517" max="8518" width="7.625" style="4" customWidth="1"/>
    <col min="8519" max="8519" width="9" style="4" customWidth="1"/>
    <col min="8520" max="8526" width="0" style="4" hidden="1" customWidth="1"/>
    <col min="8527" max="8732" width="9" style="4"/>
    <col min="8733" max="8734" width="7.875" style="4" customWidth="1"/>
    <col min="8735" max="8736" width="4.75" style="4" customWidth="1"/>
    <col min="8737" max="8737" width="17.125" style="4" customWidth="1"/>
    <col min="8738" max="8767" width="4.125" style="4" customWidth="1"/>
    <col min="8768" max="8768" width="0" style="4" hidden="1" customWidth="1"/>
    <col min="8769" max="8769" width="9.875" style="4" customWidth="1"/>
    <col min="8770" max="8770" width="14.625" style="4" customWidth="1"/>
    <col min="8771" max="8772" width="9.875" style="4" customWidth="1"/>
    <col min="8773" max="8774" width="7.625" style="4" customWidth="1"/>
    <col min="8775" max="8775" width="9" style="4" customWidth="1"/>
    <col min="8776" max="8782" width="0" style="4" hidden="1" customWidth="1"/>
    <col min="8783" max="8988" width="9" style="4"/>
    <col min="8989" max="8990" width="7.875" style="4" customWidth="1"/>
    <col min="8991" max="8992" width="4.75" style="4" customWidth="1"/>
    <col min="8993" max="8993" width="17.125" style="4" customWidth="1"/>
    <col min="8994" max="9023" width="4.125" style="4" customWidth="1"/>
    <col min="9024" max="9024" width="0" style="4" hidden="1" customWidth="1"/>
    <col min="9025" max="9025" width="9.875" style="4" customWidth="1"/>
    <col min="9026" max="9026" width="14.625" style="4" customWidth="1"/>
    <col min="9027" max="9028" width="9.875" style="4" customWidth="1"/>
    <col min="9029" max="9030" width="7.625" style="4" customWidth="1"/>
    <col min="9031" max="9031" width="9" style="4" customWidth="1"/>
    <col min="9032" max="9038" width="0" style="4" hidden="1" customWidth="1"/>
    <col min="9039" max="9244" width="9" style="4"/>
    <col min="9245" max="9246" width="7.875" style="4" customWidth="1"/>
    <col min="9247" max="9248" width="4.75" style="4" customWidth="1"/>
    <col min="9249" max="9249" width="17.125" style="4" customWidth="1"/>
    <col min="9250" max="9279" width="4.125" style="4" customWidth="1"/>
    <col min="9280" max="9280" width="0" style="4" hidden="1" customWidth="1"/>
    <col min="9281" max="9281" width="9.875" style="4" customWidth="1"/>
    <col min="9282" max="9282" width="14.625" style="4" customWidth="1"/>
    <col min="9283" max="9284" width="9.875" style="4" customWidth="1"/>
    <col min="9285" max="9286" width="7.625" style="4" customWidth="1"/>
    <col min="9287" max="9287" width="9" style="4" customWidth="1"/>
    <col min="9288" max="9294" width="0" style="4" hidden="1" customWidth="1"/>
    <col min="9295" max="9500" width="9" style="4"/>
    <col min="9501" max="9502" width="7.875" style="4" customWidth="1"/>
    <col min="9503" max="9504" width="4.75" style="4" customWidth="1"/>
    <col min="9505" max="9505" width="17.125" style="4" customWidth="1"/>
    <col min="9506" max="9535" width="4.125" style="4" customWidth="1"/>
    <col min="9536" max="9536" width="0" style="4" hidden="1" customWidth="1"/>
    <col min="9537" max="9537" width="9.875" style="4" customWidth="1"/>
    <col min="9538" max="9538" width="14.625" style="4" customWidth="1"/>
    <col min="9539" max="9540" width="9.875" style="4" customWidth="1"/>
    <col min="9541" max="9542" width="7.625" style="4" customWidth="1"/>
    <col min="9543" max="9543" width="9" style="4" customWidth="1"/>
    <col min="9544" max="9550" width="0" style="4" hidden="1" customWidth="1"/>
    <col min="9551" max="9756" width="9" style="4"/>
    <col min="9757" max="9758" width="7.875" style="4" customWidth="1"/>
    <col min="9759" max="9760" width="4.75" style="4" customWidth="1"/>
    <col min="9761" max="9761" width="17.125" style="4" customWidth="1"/>
    <col min="9762" max="9791" width="4.125" style="4" customWidth="1"/>
    <col min="9792" max="9792" width="0" style="4" hidden="1" customWidth="1"/>
    <col min="9793" max="9793" width="9.875" style="4" customWidth="1"/>
    <col min="9794" max="9794" width="14.625" style="4" customWidth="1"/>
    <col min="9795" max="9796" width="9.875" style="4" customWidth="1"/>
    <col min="9797" max="9798" width="7.625" style="4" customWidth="1"/>
    <col min="9799" max="9799" width="9" style="4" customWidth="1"/>
    <col min="9800" max="9806" width="0" style="4" hidden="1" customWidth="1"/>
    <col min="9807" max="10012" width="9" style="4"/>
    <col min="10013" max="10014" width="7.875" style="4" customWidth="1"/>
    <col min="10015" max="10016" width="4.75" style="4" customWidth="1"/>
    <col min="10017" max="10017" width="17.125" style="4" customWidth="1"/>
    <col min="10018" max="10047" width="4.125" style="4" customWidth="1"/>
    <col min="10048" max="10048" width="0" style="4" hidden="1" customWidth="1"/>
    <col min="10049" max="10049" width="9.875" style="4" customWidth="1"/>
    <col min="10050" max="10050" width="14.625" style="4" customWidth="1"/>
    <col min="10051" max="10052" width="9.875" style="4" customWidth="1"/>
    <col min="10053" max="10054" width="7.625" style="4" customWidth="1"/>
    <col min="10055" max="10055" width="9" style="4" customWidth="1"/>
    <col min="10056" max="10062" width="0" style="4" hidden="1" customWidth="1"/>
    <col min="10063" max="10268" width="9" style="4"/>
    <col min="10269" max="10270" width="7.875" style="4" customWidth="1"/>
    <col min="10271" max="10272" width="4.75" style="4" customWidth="1"/>
    <col min="10273" max="10273" width="17.125" style="4" customWidth="1"/>
    <col min="10274" max="10303" width="4.125" style="4" customWidth="1"/>
    <col min="10304" max="10304" width="0" style="4" hidden="1" customWidth="1"/>
    <col min="10305" max="10305" width="9.875" style="4" customWidth="1"/>
    <col min="10306" max="10306" width="14.625" style="4" customWidth="1"/>
    <col min="10307" max="10308" width="9.875" style="4" customWidth="1"/>
    <col min="10309" max="10310" width="7.625" style="4" customWidth="1"/>
    <col min="10311" max="10311" width="9" style="4" customWidth="1"/>
    <col min="10312" max="10318" width="0" style="4" hidden="1" customWidth="1"/>
    <col min="10319" max="10524" width="9" style="4"/>
    <col min="10525" max="10526" width="7.875" style="4" customWidth="1"/>
    <col min="10527" max="10528" width="4.75" style="4" customWidth="1"/>
    <col min="10529" max="10529" width="17.125" style="4" customWidth="1"/>
    <col min="10530" max="10559" width="4.125" style="4" customWidth="1"/>
    <col min="10560" max="10560" width="0" style="4" hidden="1" customWidth="1"/>
    <col min="10561" max="10561" width="9.875" style="4" customWidth="1"/>
    <col min="10562" max="10562" width="14.625" style="4" customWidth="1"/>
    <col min="10563" max="10564" width="9.875" style="4" customWidth="1"/>
    <col min="10565" max="10566" width="7.625" style="4" customWidth="1"/>
    <col min="10567" max="10567" width="9" style="4" customWidth="1"/>
    <col min="10568" max="10574" width="0" style="4" hidden="1" customWidth="1"/>
    <col min="10575" max="10780" width="9" style="4"/>
    <col min="10781" max="10782" width="7.875" style="4" customWidth="1"/>
    <col min="10783" max="10784" width="4.75" style="4" customWidth="1"/>
    <col min="10785" max="10785" width="17.125" style="4" customWidth="1"/>
    <col min="10786" max="10815" width="4.125" style="4" customWidth="1"/>
    <col min="10816" max="10816" width="0" style="4" hidden="1" customWidth="1"/>
    <col min="10817" max="10817" width="9.875" style="4" customWidth="1"/>
    <col min="10818" max="10818" width="14.625" style="4" customWidth="1"/>
    <col min="10819" max="10820" width="9.875" style="4" customWidth="1"/>
    <col min="10821" max="10822" width="7.625" style="4" customWidth="1"/>
    <col min="10823" max="10823" width="9" style="4" customWidth="1"/>
    <col min="10824" max="10830" width="0" style="4" hidden="1" customWidth="1"/>
    <col min="10831" max="11036" width="9" style="4"/>
    <col min="11037" max="11038" width="7.875" style="4" customWidth="1"/>
    <col min="11039" max="11040" width="4.75" style="4" customWidth="1"/>
    <col min="11041" max="11041" width="17.125" style="4" customWidth="1"/>
    <col min="11042" max="11071" width="4.125" style="4" customWidth="1"/>
    <col min="11072" max="11072" width="0" style="4" hidden="1" customWidth="1"/>
    <col min="11073" max="11073" width="9.875" style="4" customWidth="1"/>
    <col min="11074" max="11074" width="14.625" style="4" customWidth="1"/>
    <col min="11075" max="11076" width="9.875" style="4" customWidth="1"/>
    <col min="11077" max="11078" width="7.625" style="4" customWidth="1"/>
    <col min="11079" max="11079" width="9" style="4" customWidth="1"/>
    <col min="11080" max="11086" width="0" style="4" hidden="1" customWidth="1"/>
    <col min="11087" max="11292" width="9" style="4"/>
    <col min="11293" max="11294" width="7.875" style="4" customWidth="1"/>
    <col min="11295" max="11296" width="4.75" style="4" customWidth="1"/>
    <col min="11297" max="11297" width="17.125" style="4" customWidth="1"/>
    <col min="11298" max="11327" width="4.125" style="4" customWidth="1"/>
    <col min="11328" max="11328" width="0" style="4" hidden="1" customWidth="1"/>
    <col min="11329" max="11329" width="9.875" style="4" customWidth="1"/>
    <col min="11330" max="11330" width="14.625" style="4" customWidth="1"/>
    <col min="11331" max="11332" width="9.875" style="4" customWidth="1"/>
    <col min="11333" max="11334" width="7.625" style="4" customWidth="1"/>
    <col min="11335" max="11335" width="9" style="4" customWidth="1"/>
    <col min="11336" max="11342" width="0" style="4" hidden="1" customWidth="1"/>
    <col min="11343" max="11548" width="9" style="4"/>
    <col min="11549" max="11550" width="7.875" style="4" customWidth="1"/>
    <col min="11551" max="11552" width="4.75" style="4" customWidth="1"/>
    <col min="11553" max="11553" width="17.125" style="4" customWidth="1"/>
    <col min="11554" max="11583" width="4.125" style="4" customWidth="1"/>
    <col min="11584" max="11584" width="0" style="4" hidden="1" customWidth="1"/>
    <col min="11585" max="11585" width="9.875" style="4" customWidth="1"/>
    <col min="11586" max="11586" width="14.625" style="4" customWidth="1"/>
    <col min="11587" max="11588" width="9.875" style="4" customWidth="1"/>
    <col min="11589" max="11590" width="7.625" style="4" customWidth="1"/>
    <col min="11591" max="11591" width="9" style="4" customWidth="1"/>
    <col min="11592" max="11598" width="0" style="4" hidden="1" customWidth="1"/>
    <col min="11599" max="11804" width="9" style="4"/>
    <col min="11805" max="11806" width="7.875" style="4" customWidth="1"/>
    <col min="11807" max="11808" width="4.75" style="4" customWidth="1"/>
    <col min="11809" max="11809" width="17.125" style="4" customWidth="1"/>
    <col min="11810" max="11839" width="4.125" style="4" customWidth="1"/>
    <col min="11840" max="11840" width="0" style="4" hidden="1" customWidth="1"/>
    <col min="11841" max="11841" width="9.875" style="4" customWidth="1"/>
    <col min="11842" max="11842" width="14.625" style="4" customWidth="1"/>
    <col min="11843" max="11844" width="9.875" style="4" customWidth="1"/>
    <col min="11845" max="11846" width="7.625" style="4" customWidth="1"/>
    <col min="11847" max="11847" width="9" style="4" customWidth="1"/>
    <col min="11848" max="11854" width="0" style="4" hidden="1" customWidth="1"/>
    <col min="11855" max="12060" width="9" style="4"/>
    <col min="12061" max="12062" width="7.875" style="4" customWidth="1"/>
    <col min="12063" max="12064" width="4.75" style="4" customWidth="1"/>
    <col min="12065" max="12065" width="17.125" style="4" customWidth="1"/>
    <col min="12066" max="12095" width="4.125" style="4" customWidth="1"/>
    <col min="12096" max="12096" width="0" style="4" hidden="1" customWidth="1"/>
    <col min="12097" max="12097" width="9.875" style="4" customWidth="1"/>
    <col min="12098" max="12098" width="14.625" style="4" customWidth="1"/>
    <col min="12099" max="12100" width="9.875" style="4" customWidth="1"/>
    <col min="12101" max="12102" width="7.625" style="4" customWidth="1"/>
    <col min="12103" max="12103" width="9" style="4" customWidth="1"/>
    <col min="12104" max="12110" width="0" style="4" hidden="1" customWidth="1"/>
    <col min="12111" max="12316" width="9" style="4"/>
    <col min="12317" max="12318" width="7.875" style="4" customWidth="1"/>
    <col min="12319" max="12320" width="4.75" style="4" customWidth="1"/>
    <col min="12321" max="12321" width="17.125" style="4" customWidth="1"/>
    <col min="12322" max="12351" width="4.125" style="4" customWidth="1"/>
    <col min="12352" max="12352" width="0" style="4" hidden="1" customWidth="1"/>
    <col min="12353" max="12353" width="9.875" style="4" customWidth="1"/>
    <col min="12354" max="12354" width="14.625" style="4" customWidth="1"/>
    <col min="12355" max="12356" width="9.875" style="4" customWidth="1"/>
    <col min="12357" max="12358" width="7.625" style="4" customWidth="1"/>
    <col min="12359" max="12359" width="9" style="4" customWidth="1"/>
    <col min="12360" max="12366" width="0" style="4" hidden="1" customWidth="1"/>
    <col min="12367" max="12572" width="9" style="4"/>
    <col min="12573" max="12574" width="7.875" style="4" customWidth="1"/>
    <col min="12575" max="12576" width="4.75" style="4" customWidth="1"/>
    <col min="12577" max="12577" width="17.125" style="4" customWidth="1"/>
    <col min="12578" max="12607" width="4.125" style="4" customWidth="1"/>
    <col min="12608" max="12608" width="0" style="4" hidden="1" customWidth="1"/>
    <col min="12609" max="12609" width="9.875" style="4" customWidth="1"/>
    <col min="12610" max="12610" width="14.625" style="4" customWidth="1"/>
    <col min="12611" max="12612" width="9.875" style="4" customWidth="1"/>
    <col min="12613" max="12614" width="7.625" style="4" customWidth="1"/>
    <col min="12615" max="12615" width="9" style="4" customWidth="1"/>
    <col min="12616" max="12622" width="0" style="4" hidden="1" customWidth="1"/>
    <col min="12623" max="12828" width="9" style="4"/>
    <col min="12829" max="12830" width="7.875" style="4" customWidth="1"/>
    <col min="12831" max="12832" width="4.75" style="4" customWidth="1"/>
    <col min="12833" max="12833" width="17.125" style="4" customWidth="1"/>
    <col min="12834" max="12863" width="4.125" style="4" customWidth="1"/>
    <col min="12864" max="12864" width="0" style="4" hidden="1" customWidth="1"/>
    <col min="12865" max="12865" width="9.875" style="4" customWidth="1"/>
    <col min="12866" max="12866" width="14.625" style="4" customWidth="1"/>
    <col min="12867" max="12868" width="9.875" style="4" customWidth="1"/>
    <col min="12869" max="12870" width="7.625" style="4" customWidth="1"/>
    <col min="12871" max="12871" width="9" style="4" customWidth="1"/>
    <col min="12872" max="12878" width="0" style="4" hidden="1" customWidth="1"/>
    <col min="12879" max="13084" width="9" style="4"/>
    <col min="13085" max="13086" width="7.875" style="4" customWidth="1"/>
    <col min="13087" max="13088" width="4.75" style="4" customWidth="1"/>
    <col min="13089" max="13089" width="17.125" style="4" customWidth="1"/>
    <col min="13090" max="13119" width="4.125" style="4" customWidth="1"/>
    <col min="13120" max="13120" width="0" style="4" hidden="1" customWidth="1"/>
    <col min="13121" max="13121" width="9.875" style="4" customWidth="1"/>
    <col min="13122" max="13122" width="14.625" style="4" customWidth="1"/>
    <col min="13123" max="13124" width="9.875" style="4" customWidth="1"/>
    <col min="13125" max="13126" width="7.625" style="4" customWidth="1"/>
    <col min="13127" max="13127" width="9" style="4" customWidth="1"/>
    <col min="13128" max="13134" width="0" style="4" hidden="1" customWidth="1"/>
    <col min="13135" max="13340" width="9" style="4"/>
    <col min="13341" max="13342" width="7.875" style="4" customWidth="1"/>
    <col min="13343" max="13344" width="4.75" style="4" customWidth="1"/>
    <col min="13345" max="13345" width="17.125" style="4" customWidth="1"/>
    <col min="13346" max="13375" width="4.125" style="4" customWidth="1"/>
    <col min="13376" max="13376" width="0" style="4" hidden="1" customWidth="1"/>
    <col min="13377" max="13377" width="9.875" style="4" customWidth="1"/>
    <col min="13378" max="13378" width="14.625" style="4" customWidth="1"/>
    <col min="13379" max="13380" width="9.875" style="4" customWidth="1"/>
    <col min="13381" max="13382" width="7.625" style="4" customWidth="1"/>
    <col min="13383" max="13383" width="9" style="4" customWidth="1"/>
    <col min="13384" max="13390" width="0" style="4" hidden="1" customWidth="1"/>
    <col min="13391" max="13596" width="9" style="4"/>
    <col min="13597" max="13598" width="7.875" style="4" customWidth="1"/>
    <col min="13599" max="13600" width="4.75" style="4" customWidth="1"/>
    <col min="13601" max="13601" width="17.125" style="4" customWidth="1"/>
    <col min="13602" max="13631" width="4.125" style="4" customWidth="1"/>
    <col min="13632" max="13632" width="0" style="4" hidden="1" customWidth="1"/>
    <col min="13633" max="13633" width="9.875" style="4" customWidth="1"/>
    <col min="13634" max="13634" width="14.625" style="4" customWidth="1"/>
    <col min="13635" max="13636" width="9.875" style="4" customWidth="1"/>
    <col min="13637" max="13638" width="7.625" style="4" customWidth="1"/>
    <col min="13639" max="13639" width="9" style="4" customWidth="1"/>
    <col min="13640" max="13646" width="0" style="4" hidden="1" customWidth="1"/>
    <col min="13647" max="13852" width="9" style="4"/>
    <col min="13853" max="13854" width="7.875" style="4" customWidth="1"/>
    <col min="13855" max="13856" width="4.75" style="4" customWidth="1"/>
    <col min="13857" max="13857" width="17.125" style="4" customWidth="1"/>
    <col min="13858" max="13887" width="4.125" style="4" customWidth="1"/>
    <col min="13888" max="13888" width="0" style="4" hidden="1" customWidth="1"/>
    <col min="13889" max="13889" width="9.875" style="4" customWidth="1"/>
    <col min="13890" max="13890" width="14.625" style="4" customWidth="1"/>
    <col min="13891" max="13892" width="9.875" style="4" customWidth="1"/>
    <col min="13893" max="13894" width="7.625" style="4" customWidth="1"/>
    <col min="13895" max="13895" width="9" style="4" customWidth="1"/>
    <col min="13896" max="13902" width="0" style="4" hidden="1" customWidth="1"/>
    <col min="13903" max="14108" width="9" style="4"/>
    <col min="14109" max="14110" width="7.875" style="4" customWidth="1"/>
    <col min="14111" max="14112" width="4.75" style="4" customWidth="1"/>
    <col min="14113" max="14113" width="17.125" style="4" customWidth="1"/>
    <col min="14114" max="14143" width="4.125" style="4" customWidth="1"/>
    <col min="14144" max="14144" width="0" style="4" hidden="1" customWidth="1"/>
    <col min="14145" max="14145" width="9.875" style="4" customWidth="1"/>
    <col min="14146" max="14146" width="14.625" style="4" customWidth="1"/>
    <col min="14147" max="14148" width="9.875" style="4" customWidth="1"/>
    <col min="14149" max="14150" width="7.625" style="4" customWidth="1"/>
    <col min="14151" max="14151" width="9" style="4" customWidth="1"/>
    <col min="14152" max="14158" width="0" style="4" hidden="1" customWidth="1"/>
    <col min="14159" max="14364" width="9" style="4"/>
    <col min="14365" max="14366" width="7.875" style="4" customWidth="1"/>
    <col min="14367" max="14368" width="4.75" style="4" customWidth="1"/>
    <col min="14369" max="14369" width="17.125" style="4" customWidth="1"/>
    <col min="14370" max="14399" width="4.125" style="4" customWidth="1"/>
    <col min="14400" max="14400" width="0" style="4" hidden="1" customWidth="1"/>
    <col min="14401" max="14401" width="9.875" style="4" customWidth="1"/>
    <col min="14402" max="14402" width="14.625" style="4" customWidth="1"/>
    <col min="14403" max="14404" width="9.875" style="4" customWidth="1"/>
    <col min="14405" max="14406" width="7.625" style="4" customWidth="1"/>
    <col min="14407" max="14407" width="9" style="4" customWidth="1"/>
    <col min="14408" max="14414" width="0" style="4" hidden="1" customWidth="1"/>
    <col min="14415" max="14620" width="9" style="4"/>
    <col min="14621" max="14622" width="7.875" style="4" customWidth="1"/>
    <col min="14623" max="14624" width="4.75" style="4" customWidth="1"/>
    <col min="14625" max="14625" width="17.125" style="4" customWidth="1"/>
    <col min="14626" max="14655" width="4.125" style="4" customWidth="1"/>
    <col min="14656" max="14656" width="0" style="4" hidden="1" customWidth="1"/>
    <col min="14657" max="14657" width="9.875" style="4" customWidth="1"/>
    <col min="14658" max="14658" width="14.625" style="4" customWidth="1"/>
    <col min="14659" max="14660" width="9.875" style="4" customWidth="1"/>
    <col min="14661" max="14662" width="7.625" style="4" customWidth="1"/>
    <col min="14663" max="14663" width="9" style="4" customWidth="1"/>
    <col min="14664" max="14670" width="0" style="4" hidden="1" customWidth="1"/>
    <col min="14671" max="14876" width="9" style="4"/>
    <col min="14877" max="14878" width="7.875" style="4" customWidth="1"/>
    <col min="14879" max="14880" width="4.75" style="4" customWidth="1"/>
    <col min="14881" max="14881" width="17.125" style="4" customWidth="1"/>
    <col min="14882" max="14911" width="4.125" style="4" customWidth="1"/>
    <col min="14912" max="14912" width="0" style="4" hidden="1" customWidth="1"/>
    <col min="14913" max="14913" width="9.875" style="4" customWidth="1"/>
    <col min="14914" max="14914" width="14.625" style="4" customWidth="1"/>
    <col min="14915" max="14916" width="9.875" style="4" customWidth="1"/>
    <col min="14917" max="14918" width="7.625" style="4" customWidth="1"/>
    <col min="14919" max="14919" width="9" style="4" customWidth="1"/>
    <col min="14920" max="14926" width="0" style="4" hidden="1" customWidth="1"/>
    <col min="14927" max="15132" width="9" style="4"/>
    <col min="15133" max="15134" width="7.875" style="4" customWidth="1"/>
    <col min="15135" max="15136" width="4.75" style="4" customWidth="1"/>
    <col min="15137" max="15137" width="17.125" style="4" customWidth="1"/>
    <col min="15138" max="15167" width="4.125" style="4" customWidth="1"/>
    <col min="15168" max="15168" width="0" style="4" hidden="1" customWidth="1"/>
    <col min="15169" max="15169" width="9.875" style="4" customWidth="1"/>
    <col min="15170" max="15170" width="14.625" style="4" customWidth="1"/>
    <col min="15171" max="15172" width="9.875" style="4" customWidth="1"/>
    <col min="15173" max="15174" width="7.625" style="4" customWidth="1"/>
    <col min="15175" max="15175" width="9" style="4" customWidth="1"/>
    <col min="15176" max="15182" width="0" style="4" hidden="1" customWidth="1"/>
    <col min="15183" max="15388" width="9" style="4"/>
    <col min="15389" max="15390" width="7.875" style="4" customWidth="1"/>
    <col min="15391" max="15392" width="4.75" style="4" customWidth="1"/>
    <col min="15393" max="15393" width="17.125" style="4" customWidth="1"/>
    <col min="15394" max="15423" width="4.125" style="4" customWidth="1"/>
    <col min="15424" max="15424" width="0" style="4" hidden="1" customWidth="1"/>
    <col min="15425" max="15425" width="9.875" style="4" customWidth="1"/>
    <col min="15426" max="15426" width="14.625" style="4" customWidth="1"/>
    <col min="15427" max="15428" width="9.875" style="4" customWidth="1"/>
    <col min="15429" max="15430" width="7.625" style="4" customWidth="1"/>
    <col min="15431" max="15431" width="9" style="4" customWidth="1"/>
    <col min="15432" max="15438" width="0" style="4" hidden="1" customWidth="1"/>
    <col min="15439" max="15644" width="9" style="4"/>
    <col min="15645" max="15646" width="7.875" style="4" customWidth="1"/>
    <col min="15647" max="15648" width="4.75" style="4" customWidth="1"/>
    <col min="15649" max="15649" width="17.125" style="4" customWidth="1"/>
    <col min="15650" max="15679" width="4.125" style="4" customWidth="1"/>
    <col min="15680" max="15680" width="0" style="4" hidden="1" customWidth="1"/>
    <col min="15681" max="15681" width="9.875" style="4" customWidth="1"/>
    <col min="15682" max="15682" width="14.625" style="4" customWidth="1"/>
    <col min="15683" max="15684" width="9.875" style="4" customWidth="1"/>
    <col min="15685" max="15686" width="7.625" style="4" customWidth="1"/>
    <col min="15687" max="15687" width="9" style="4" customWidth="1"/>
    <col min="15688" max="15694" width="0" style="4" hidden="1" customWidth="1"/>
    <col min="15695" max="15900" width="9" style="4"/>
    <col min="15901" max="15902" width="7.875" style="4" customWidth="1"/>
    <col min="15903" max="15904" width="4.75" style="4" customWidth="1"/>
    <col min="15905" max="15905" width="17.125" style="4" customWidth="1"/>
    <col min="15906" max="15935" width="4.125" style="4" customWidth="1"/>
    <col min="15936" max="15936" width="0" style="4" hidden="1" customWidth="1"/>
    <col min="15937" max="15937" width="9.875" style="4" customWidth="1"/>
    <col min="15938" max="15938" width="14.625" style="4" customWidth="1"/>
    <col min="15939" max="15940" width="9.875" style="4" customWidth="1"/>
    <col min="15941" max="15942" width="7.625" style="4" customWidth="1"/>
    <col min="15943" max="15943" width="9" style="4" customWidth="1"/>
    <col min="15944" max="15950" width="0" style="4" hidden="1" customWidth="1"/>
    <col min="15951" max="16156" width="9" style="4"/>
    <col min="16157" max="16158" width="7.875" style="4" customWidth="1"/>
    <col min="16159" max="16160" width="4.75" style="4" customWidth="1"/>
    <col min="16161" max="16161" width="17.125" style="4" customWidth="1"/>
    <col min="16162" max="16191" width="4.125" style="4" customWidth="1"/>
    <col min="16192" max="16192" width="0" style="4" hidden="1" customWidth="1"/>
    <col min="16193" max="16193" width="9.875" style="4" customWidth="1"/>
    <col min="16194" max="16194" width="14.625" style="4" customWidth="1"/>
    <col min="16195" max="16196" width="9.875" style="4" customWidth="1"/>
    <col min="16197" max="16198" width="7.625" style="4" customWidth="1"/>
    <col min="16199" max="16199" width="9" style="4" customWidth="1"/>
    <col min="16200" max="16206" width="0" style="4" hidden="1" customWidth="1"/>
    <col min="16207" max="16384" width="9" style="4"/>
  </cols>
  <sheetData>
    <row r="1" spans="1:84" ht="24" customHeight="1">
      <c r="A1" s="516" t="s">
        <v>0</v>
      </c>
      <c r="B1" s="517"/>
      <c r="C1" s="517"/>
      <c r="D1" s="517"/>
      <c r="E1" s="518"/>
      <c r="F1" s="1"/>
      <c r="G1" s="631" t="s">
        <v>197</v>
      </c>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
      <c r="AN1" s="613" t="s">
        <v>1</v>
      </c>
      <c r="AO1" s="613"/>
      <c r="AQ1" s="59"/>
      <c r="AU1" s="227" t="s">
        <v>117</v>
      </c>
    </row>
    <row r="2" spans="1:84" ht="24" customHeight="1">
      <c r="A2" s="7"/>
      <c r="B2" s="7"/>
      <c r="C2" s="7"/>
      <c r="D2" s="7"/>
      <c r="E2" s="7"/>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11"/>
      <c r="AN2" s="614"/>
      <c r="AO2" s="614"/>
      <c r="AQ2" s="59"/>
    </row>
    <row r="3" spans="1:84" ht="24" customHeight="1">
      <c r="A3" s="519">
        <v>45473</v>
      </c>
      <c r="B3" s="519"/>
      <c r="C3" s="519"/>
      <c r="D3" s="519"/>
      <c r="E3" s="519"/>
      <c r="F3" s="519"/>
      <c r="G3" s="519"/>
      <c r="H3" s="520" t="s">
        <v>190</v>
      </c>
      <c r="I3" s="520"/>
      <c r="J3" s="520"/>
      <c r="K3" s="520"/>
      <c r="L3" s="520"/>
      <c r="M3" s="520"/>
      <c r="N3" s="520"/>
      <c r="O3" s="520"/>
      <c r="P3" s="520"/>
      <c r="Q3" s="520"/>
      <c r="R3" s="520"/>
      <c r="S3" s="520"/>
      <c r="T3" s="520"/>
      <c r="U3" s="520"/>
      <c r="V3" s="520"/>
      <c r="W3" s="520"/>
      <c r="X3" s="520"/>
      <c r="Y3" s="520"/>
      <c r="Z3" s="520"/>
      <c r="AJ3" s="11"/>
      <c r="AK3" s="11"/>
      <c r="AN3" s="614"/>
      <c r="AO3" s="614"/>
      <c r="AQ3" s="59"/>
      <c r="AS3" s="490">
        <f>A3</f>
        <v>45473</v>
      </c>
      <c r="AT3" s="491"/>
      <c r="AU3" s="491"/>
      <c r="AV3" s="491"/>
      <c r="AW3" s="492" t="s">
        <v>191</v>
      </c>
      <c r="AX3" s="492"/>
      <c r="AY3" s="492"/>
      <c r="AZ3" s="492"/>
      <c r="BA3" s="492"/>
      <c r="BB3" s="492"/>
      <c r="BC3" s="230"/>
      <c r="BE3" s="228" t="s">
        <v>2</v>
      </c>
      <c r="BF3" s="507" t="str">
        <f>IF(AE5="","",AE5)</f>
        <v/>
      </c>
      <c r="BG3" s="508"/>
    </row>
    <row r="4" spans="1:84" ht="8.1" customHeight="1">
      <c r="A4" s="519"/>
      <c r="B4" s="519"/>
      <c r="C4" s="519"/>
      <c r="D4" s="519"/>
      <c r="E4" s="519"/>
      <c r="F4" s="519"/>
      <c r="G4" s="519"/>
      <c r="H4" s="520"/>
      <c r="I4" s="520"/>
      <c r="J4" s="520"/>
      <c r="K4" s="520"/>
      <c r="L4" s="520"/>
      <c r="M4" s="520"/>
      <c r="N4" s="520"/>
      <c r="O4" s="520"/>
      <c r="P4" s="520"/>
      <c r="Q4" s="520"/>
      <c r="R4" s="520"/>
      <c r="S4" s="520"/>
      <c r="T4" s="520"/>
      <c r="U4" s="520"/>
      <c r="V4" s="520"/>
      <c r="W4" s="520"/>
      <c r="X4" s="520"/>
      <c r="Y4" s="520"/>
      <c r="Z4" s="520"/>
      <c r="AJ4" s="11"/>
      <c r="AK4" s="11"/>
      <c r="AO4" s="60"/>
      <c r="AQ4" s="59"/>
      <c r="AS4" s="491"/>
      <c r="AT4" s="491"/>
      <c r="AU4" s="491"/>
      <c r="AV4" s="491"/>
      <c r="AW4" s="492"/>
      <c r="AX4" s="492"/>
      <c r="AY4" s="492"/>
      <c r="AZ4" s="492"/>
      <c r="BA4" s="492"/>
      <c r="BB4" s="492"/>
      <c r="BC4" s="230"/>
      <c r="BE4" s="85"/>
    </row>
    <row r="5" spans="1:84" ht="24" customHeight="1">
      <c r="A5" s="519"/>
      <c r="B5" s="519"/>
      <c r="C5" s="519"/>
      <c r="D5" s="519"/>
      <c r="E5" s="519"/>
      <c r="F5" s="519"/>
      <c r="G5" s="519"/>
      <c r="H5" s="520"/>
      <c r="I5" s="520"/>
      <c r="J5" s="520"/>
      <c r="K5" s="520"/>
      <c r="L5" s="520"/>
      <c r="M5" s="520"/>
      <c r="N5" s="520"/>
      <c r="O5" s="520"/>
      <c r="P5" s="520"/>
      <c r="Q5" s="520"/>
      <c r="R5" s="520"/>
      <c r="S5" s="520"/>
      <c r="T5" s="520"/>
      <c r="U5" s="520"/>
      <c r="V5" s="520"/>
      <c r="W5" s="520"/>
      <c r="X5" s="520"/>
      <c r="Y5" s="520"/>
      <c r="Z5" s="520"/>
      <c r="AB5" s="521" t="s">
        <v>2</v>
      </c>
      <c r="AC5" s="521"/>
      <c r="AD5" s="521"/>
      <c r="AE5" s="612"/>
      <c r="AF5" s="612"/>
      <c r="AG5" s="612"/>
      <c r="AH5" s="612"/>
      <c r="AI5" s="612"/>
      <c r="AJ5" s="612"/>
      <c r="AK5" s="612"/>
      <c r="AL5" s="228" t="s">
        <v>3</v>
      </c>
      <c r="AM5" s="632"/>
      <c r="AN5" s="632"/>
      <c r="AO5" s="632"/>
      <c r="AQ5" s="59"/>
      <c r="AS5" s="491"/>
      <c r="AT5" s="491"/>
      <c r="AU5" s="491"/>
      <c r="AV5" s="491"/>
      <c r="AW5" s="492"/>
      <c r="AX5" s="492"/>
      <c r="AY5" s="492"/>
      <c r="AZ5" s="492"/>
      <c r="BA5" s="492"/>
      <c r="BB5" s="492"/>
      <c r="BC5" s="230"/>
      <c r="BE5" s="228" t="s">
        <v>118</v>
      </c>
      <c r="BF5" s="507" t="str">
        <f>IF(AM5="","",AM5)</f>
        <v/>
      </c>
      <c r="BG5" s="508"/>
    </row>
    <row r="6" spans="1:84" ht="8.1" customHeight="1" thickBot="1">
      <c r="N6" s="8"/>
      <c r="O6" s="8"/>
      <c r="P6" s="8"/>
      <c r="Q6" s="8"/>
      <c r="R6" s="8"/>
      <c r="S6" s="8"/>
      <c r="T6" s="8"/>
      <c r="U6" s="8"/>
      <c r="V6" s="8"/>
      <c r="W6" s="8"/>
      <c r="X6" s="8"/>
      <c r="Y6" s="8"/>
      <c r="Z6" s="8"/>
      <c r="AA6" s="8"/>
      <c r="AB6" s="8"/>
      <c r="AC6" s="8"/>
      <c r="AJ6" s="8"/>
      <c r="AK6" s="8"/>
      <c r="AN6" s="8"/>
      <c r="AQ6" s="59"/>
    </row>
    <row r="7" spans="1:84" ht="15.75" customHeight="1">
      <c r="A7" s="525" t="s">
        <v>4</v>
      </c>
      <c r="B7" s="526"/>
      <c r="C7" s="503" t="s">
        <v>5</v>
      </c>
      <c r="D7" s="503" t="s">
        <v>6</v>
      </c>
      <c r="E7" s="530" t="s">
        <v>111</v>
      </c>
      <c r="F7" s="530" t="s">
        <v>7</v>
      </c>
      <c r="G7" s="514">
        <f t="shared" ref="G7:AK7" si="0">G36</f>
        <v>45444</v>
      </c>
      <c r="H7" s="514">
        <f t="shared" si="0"/>
        <v>45445</v>
      </c>
      <c r="I7" s="514">
        <f t="shared" si="0"/>
        <v>45446</v>
      </c>
      <c r="J7" s="514">
        <f t="shared" si="0"/>
        <v>45447</v>
      </c>
      <c r="K7" s="514">
        <f t="shared" si="0"/>
        <v>45448</v>
      </c>
      <c r="L7" s="514">
        <f t="shared" si="0"/>
        <v>45449</v>
      </c>
      <c r="M7" s="514">
        <f t="shared" si="0"/>
        <v>45450</v>
      </c>
      <c r="N7" s="514">
        <f t="shared" si="0"/>
        <v>45451</v>
      </c>
      <c r="O7" s="514">
        <f t="shared" si="0"/>
        <v>45452</v>
      </c>
      <c r="P7" s="514">
        <f t="shared" si="0"/>
        <v>45453</v>
      </c>
      <c r="Q7" s="514">
        <f t="shared" si="0"/>
        <v>45454</v>
      </c>
      <c r="R7" s="514">
        <f t="shared" si="0"/>
        <v>45455</v>
      </c>
      <c r="S7" s="514">
        <f t="shared" si="0"/>
        <v>45456</v>
      </c>
      <c r="T7" s="514">
        <f t="shared" si="0"/>
        <v>45457</v>
      </c>
      <c r="U7" s="514">
        <f t="shared" si="0"/>
        <v>45458</v>
      </c>
      <c r="V7" s="514">
        <f t="shared" si="0"/>
        <v>45459</v>
      </c>
      <c r="W7" s="514">
        <f t="shared" si="0"/>
        <v>45460</v>
      </c>
      <c r="X7" s="514">
        <f t="shared" si="0"/>
        <v>45461</v>
      </c>
      <c r="Y7" s="514">
        <f t="shared" si="0"/>
        <v>45462</v>
      </c>
      <c r="Z7" s="514">
        <f t="shared" si="0"/>
        <v>45463</v>
      </c>
      <c r="AA7" s="514">
        <f t="shared" si="0"/>
        <v>45464</v>
      </c>
      <c r="AB7" s="514">
        <f t="shared" si="0"/>
        <v>45465</v>
      </c>
      <c r="AC7" s="514">
        <f t="shared" si="0"/>
        <v>45466</v>
      </c>
      <c r="AD7" s="514">
        <f t="shared" si="0"/>
        <v>45467</v>
      </c>
      <c r="AE7" s="514">
        <f t="shared" si="0"/>
        <v>45468</v>
      </c>
      <c r="AF7" s="514">
        <f t="shared" si="0"/>
        <v>45469</v>
      </c>
      <c r="AG7" s="514">
        <f t="shared" si="0"/>
        <v>45470</v>
      </c>
      <c r="AH7" s="514">
        <f t="shared" si="0"/>
        <v>45471</v>
      </c>
      <c r="AI7" s="514">
        <f t="shared" si="0"/>
        <v>45472</v>
      </c>
      <c r="AJ7" s="539">
        <f t="shared" si="0"/>
        <v>45473</v>
      </c>
      <c r="AK7" s="539">
        <f t="shared" si="0"/>
        <v>0</v>
      </c>
      <c r="AL7" s="533" t="s">
        <v>8</v>
      </c>
      <c r="AM7" s="533" t="s">
        <v>9</v>
      </c>
      <c r="AN7" s="533" t="s">
        <v>10</v>
      </c>
      <c r="AO7" s="533" t="s">
        <v>11</v>
      </c>
      <c r="AQ7" s="59"/>
      <c r="AR7" s="535"/>
      <c r="AS7" s="503" t="s">
        <v>137</v>
      </c>
      <c r="AT7" s="503" t="s">
        <v>119</v>
      </c>
      <c r="AU7" s="505" t="s">
        <v>120</v>
      </c>
      <c r="AV7" s="501" t="s">
        <v>121</v>
      </c>
      <c r="AW7" s="499" t="s">
        <v>122</v>
      </c>
      <c r="AX7" s="501" t="s">
        <v>123</v>
      </c>
      <c r="AY7" s="499" t="s">
        <v>124</v>
      </c>
      <c r="AZ7" s="501" t="s">
        <v>125</v>
      </c>
      <c r="BA7" s="499" t="s">
        <v>126</v>
      </c>
      <c r="BB7" s="627" t="s">
        <v>127</v>
      </c>
      <c r="BC7" s="628" t="s">
        <v>128</v>
      </c>
      <c r="BD7" s="630" t="s">
        <v>129</v>
      </c>
      <c r="BE7" s="495" t="s">
        <v>130</v>
      </c>
      <c r="BF7" s="495" t="s">
        <v>186</v>
      </c>
      <c r="BG7" s="497" t="s">
        <v>131</v>
      </c>
    </row>
    <row r="8" spans="1:84" ht="15.75" customHeight="1" thickBot="1">
      <c r="A8" s="527"/>
      <c r="B8" s="528"/>
      <c r="C8" s="529"/>
      <c r="D8" s="529"/>
      <c r="E8" s="531"/>
      <c r="F8" s="531"/>
      <c r="G8" s="515" t="s">
        <v>12</v>
      </c>
      <c r="H8" s="515" t="s">
        <v>13</v>
      </c>
      <c r="I8" s="515" t="s">
        <v>14</v>
      </c>
      <c r="J8" s="515" t="s">
        <v>15</v>
      </c>
      <c r="K8" s="515" t="s">
        <v>16</v>
      </c>
      <c r="L8" s="515" t="s">
        <v>17</v>
      </c>
      <c r="M8" s="515" t="s">
        <v>18</v>
      </c>
      <c r="N8" s="515" t="s">
        <v>19</v>
      </c>
      <c r="O8" s="515" t="s">
        <v>20</v>
      </c>
      <c r="P8" s="515" t="s">
        <v>21</v>
      </c>
      <c r="Q8" s="515" t="s">
        <v>22</v>
      </c>
      <c r="R8" s="515" t="s">
        <v>23</v>
      </c>
      <c r="S8" s="515" t="s">
        <v>24</v>
      </c>
      <c r="T8" s="515" t="s">
        <v>25</v>
      </c>
      <c r="U8" s="515" t="s">
        <v>26</v>
      </c>
      <c r="V8" s="515" t="s">
        <v>27</v>
      </c>
      <c r="W8" s="515">
        <v>0</v>
      </c>
      <c r="X8" s="515">
        <v>0</v>
      </c>
      <c r="Y8" s="515">
        <v>0</v>
      </c>
      <c r="Z8" s="515">
        <v>0</v>
      </c>
      <c r="AA8" s="515">
        <v>0</v>
      </c>
      <c r="AB8" s="515">
        <v>0</v>
      </c>
      <c r="AC8" s="515">
        <v>0</v>
      </c>
      <c r="AD8" s="515">
        <v>0</v>
      </c>
      <c r="AE8" s="515">
        <v>0</v>
      </c>
      <c r="AF8" s="515">
        <v>0</v>
      </c>
      <c r="AG8" s="515">
        <v>0</v>
      </c>
      <c r="AH8" s="515">
        <v>0</v>
      </c>
      <c r="AI8" s="515">
        <v>0</v>
      </c>
      <c r="AJ8" s="540">
        <v>0</v>
      </c>
      <c r="AK8" s="540">
        <v>0</v>
      </c>
      <c r="AL8" s="534"/>
      <c r="AM8" s="534"/>
      <c r="AN8" s="534"/>
      <c r="AO8" s="534"/>
      <c r="AQ8" s="59"/>
      <c r="AR8" s="536"/>
      <c r="AS8" s="504"/>
      <c r="AT8" s="504"/>
      <c r="AU8" s="506"/>
      <c r="AV8" s="502"/>
      <c r="AW8" s="500"/>
      <c r="AX8" s="502"/>
      <c r="AY8" s="500"/>
      <c r="AZ8" s="502"/>
      <c r="BA8" s="500"/>
      <c r="BB8" s="502"/>
      <c r="BC8" s="629"/>
      <c r="BD8" s="500"/>
      <c r="BE8" s="496"/>
      <c r="BF8" s="496"/>
      <c r="BG8" s="498"/>
      <c r="CB8" s="611" t="s">
        <v>112</v>
      </c>
      <c r="CC8" s="588" t="s">
        <v>113</v>
      </c>
      <c r="CD8" s="588" t="s">
        <v>114</v>
      </c>
      <c r="CE8" s="588" t="s">
        <v>115</v>
      </c>
      <c r="CF8" s="588" t="s">
        <v>116</v>
      </c>
    </row>
    <row r="9" spans="1:84" ht="15.75" customHeight="1">
      <c r="A9" s="527"/>
      <c r="B9" s="528"/>
      <c r="C9" s="529"/>
      <c r="D9" s="529"/>
      <c r="E9" s="531"/>
      <c r="F9" s="531"/>
      <c r="G9" s="515">
        <v>42380</v>
      </c>
      <c r="H9" s="515">
        <v>42411</v>
      </c>
      <c r="I9" s="515">
        <v>42449</v>
      </c>
      <c r="J9" s="515">
        <v>42450</v>
      </c>
      <c r="K9" s="515">
        <v>42489</v>
      </c>
      <c r="L9" s="515">
        <v>42493</v>
      </c>
      <c r="M9" s="515">
        <v>42494</v>
      </c>
      <c r="N9" s="515">
        <v>42495</v>
      </c>
      <c r="O9" s="515">
        <v>42569</v>
      </c>
      <c r="P9" s="515">
        <v>42593</v>
      </c>
      <c r="Q9" s="515">
        <v>42632</v>
      </c>
      <c r="R9" s="515">
        <v>42635</v>
      </c>
      <c r="S9" s="515">
        <v>42653</v>
      </c>
      <c r="T9" s="515">
        <v>42677</v>
      </c>
      <c r="U9" s="515">
        <v>42697</v>
      </c>
      <c r="V9" s="515">
        <v>42727</v>
      </c>
      <c r="W9" s="515">
        <v>0</v>
      </c>
      <c r="X9" s="515">
        <v>0</v>
      </c>
      <c r="Y9" s="515">
        <v>0</v>
      </c>
      <c r="Z9" s="515">
        <v>0</v>
      </c>
      <c r="AA9" s="515">
        <v>0</v>
      </c>
      <c r="AB9" s="515">
        <v>0</v>
      </c>
      <c r="AC9" s="515">
        <v>0</v>
      </c>
      <c r="AD9" s="515">
        <v>0</v>
      </c>
      <c r="AE9" s="515">
        <v>0</v>
      </c>
      <c r="AF9" s="515">
        <v>0</v>
      </c>
      <c r="AG9" s="515">
        <v>0</v>
      </c>
      <c r="AH9" s="515">
        <v>0</v>
      </c>
      <c r="AI9" s="515">
        <v>0</v>
      </c>
      <c r="AJ9" s="540">
        <v>0</v>
      </c>
      <c r="AK9" s="540">
        <v>0</v>
      </c>
      <c r="AL9" s="534"/>
      <c r="AM9" s="534"/>
      <c r="AN9" s="534"/>
      <c r="AO9" s="534"/>
      <c r="AQ9" s="59"/>
      <c r="AR9" s="509" t="s">
        <v>132</v>
      </c>
      <c r="AS9" s="421" t="str">
        <f>IFERROR(INDEX($B$11:$F$31,MATCH("TR",$B$11:$B$31,0),2),"")</f>
        <v/>
      </c>
      <c r="AT9" s="423"/>
      <c r="AU9" s="438" t="str">
        <f>IFERROR(INDEX($B$11:$F$31,MATCH("TR",$B$11:$B$31,0),5),"")</f>
        <v/>
      </c>
      <c r="AV9" s="439"/>
      <c r="AW9" s="440">
        <f>IF(90000&lt;=AV9,90000,AV9)</f>
        <v>0</v>
      </c>
      <c r="AX9" s="441"/>
      <c r="AY9" s="442"/>
      <c r="AZ9" s="489"/>
      <c r="BA9" s="440">
        <f>IF(20000&lt;=AZ9,20000,AZ9)</f>
        <v>0</v>
      </c>
      <c r="BB9" s="489"/>
      <c r="BC9" s="621"/>
      <c r="BD9" s="442"/>
      <c r="BE9" s="443"/>
      <c r="BF9" s="443"/>
      <c r="BG9" s="488"/>
      <c r="BI9" s="429" t="s">
        <v>43</v>
      </c>
      <c r="BJ9" s="430"/>
      <c r="BK9" s="105">
        <f>IF(AW1&lt;&gt;"",AW1,BI13)</f>
        <v>0.8</v>
      </c>
      <c r="BL9" s="106"/>
      <c r="BM9" s="106"/>
      <c r="BN9" s="106"/>
      <c r="BO9" s="106"/>
      <c r="BP9" s="106"/>
      <c r="BQ9" s="106"/>
      <c r="BR9" s="106"/>
      <c r="BS9" s="106"/>
      <c r="BT9" s="106"/>
      <c r="BU9" s="106"/>
      <c r="BV9" s="106"/>
      <c r="BW9" s="106"/>
      <c r="BX9" s="106"/>
      <c r="BY9" s="106"/>
      <c r="BZ9" s="106"/>
      <c r="CA9" s="106"/>
      <c r="CB9" s="611"/>
      <c r="CC9" s="588"/>
      <c r="CD9" s="588"/>
      <c r="CE9" s="588"/>
      <c r="CF9" s="588"/>
    </row>
    <row r="10" spans="1:84" ht="15.75" customHeight="1" thickBot="1">
      <c r="A10" s="527"/>
      <c r="B10" s="528"/>
      <c r="C10" s="504"/>
      <c r="D10" s="504"/>
      <c r="E10" s="532"/>
      <c r="F10" s="532"/>
      <c r="G10" s="515">
        <v>0</v>
      </c>
      <c r="H10" s="515">
        <v>0</v>
      </c>
      <c r="I10" s="515">
        <v>0</v>
      </c>
      <c r="J10" s="515">
        <v>0</v>
      </c>
      <c r="K10" s="515">
        <v>0</v>
      </c>
      <c r="L10" s="515">
        <v>0</v>
      </c>
      <c r="M10" s="515">
        <v>0</v>
      </c>
      <c r="N10" s="515">
        <v>0</v>
      </c>
      <c r="O10" s="515">
        <v>0</v>
      </c>
      <c r="P10" s="515">
        <v>0</v>
      </c>
      <c r="Q10" s="515">
        <v>0</v>
      </c>
      <c r="R10" s="515">
        <v>0</v>
      </c>
      <c r="S10" s="515">
        <v>0</v>
      </c>
      <c r="T10" s="515">
        <v>0</v>
      </c>
      <c r="U10" s="515">
        <v>0</v>
      </c>
      <c r="V10" s="515">
        <v>0</v>
      </c>
      <c r="W10" s="515">
        <v>0</v>
      </c>
      <c r="X10" s="515">
        <v>0</v>
      </c>
      <c r="Y10" s="515">
        <v>0</v>
      </c>
      <c r="Z10" s="515">
        <v>0</v>
      </c>
      <c r="AA10" s="515">
        <v>0</v>
      </c>
      <c r="AB10" s="515">
        <v>0</v>
      </c>
      <c r="AC10" s="515">
        <v>0</v>
      </c>
      <c r="AD10" s="515">
        <v>0</v>
      </c>
      <c r="AE10" s="515">
        <v>0</v>
      </c>
      <c r="AF10" s="515">
        <v>0</v>
      </c>
      <c r="AG10" s="515">
        <v>0</v>
      </c>
      <c r="AH10" s="515">
        <v>0</v>
      </c>
      <c r="AI10" s="515">
        <v>0</v>
      </c>
      <c r="AJ10" s="540">
        <v>0</v>
      </c>
      <c r="AK10" s="540">
        <v>0</v>
      </c>
      <c r="AL10" s="534"/>
      <c r="AM10" s="534"/>
      <c r="AN10" s="617"/>
      <c r="AO10" s="617"/>
      <c r="AQ10" s="59"/>
      <c r="AR10" s="510"/>
      <c r="AS10" s="422"/>
      <c r="AT10" s="424"/>
      <c r="AU10" s="413"/>
      <c r="AV10" s="427"/>
      <c r="AW10" s="416"/>
      <c r="AX10" s="404"/>
      <c r="AY10" s="403"/>
      <c r="AZ10" s="483"/>
      <c r="BA10" s="416"/>
      <c r="BB10" s="483"/>
      <c r="BC10" s="620"/>
      <c r="BD10" s="403"/>
      <c r="BE10" s="405"/>
      <c r="BF10" s="405"/>
      <c r="BG10" s="480"/>
      <c r="BI10" s="106"/>
      <c r="BJ10" s="106"/>
      <c r="BK10" s="106"/>
      <c r="BL10" s="106"/>
      <c r="BM10" s="106"/>
      <c r="BN10" s="106"/>
      <c r="BO10" s="106"/>
      <c r="BP10" s="106"/>
      <c r="BQ10" s="106"/>
      <c r="BR10" s="106"/>
      <c r="BS10" s="106"/>
      <c r="BT10" s="106"/>
      <c r="BU10" s="106"/>
      <c r="BV10" s="106"/>
      <c r="BW10" s="106"/>
      <c r="BX10" s="106"/>
      <c r="BY10" s="106"/>
      <c r="BZ10" s="106"/>
      <c r="CA10" s="106"/>
      <c r="CB10" s="611"/>
      <c r="CC10" s="588"/>
      <c r="CD10" s="588"/>
      <c r="CE10" s="588"/>
      <c r="CF10" s="588"/>
    </row>
    <row r="11" spans="1:84" ht="15.75" customHeight="1">
      <c r="A11" s="560" t="s">
        <v>28</v>
      </c>
      <c r="B11" s="124"/>
      <c r="C11" s="15">
        <v>1</v>
      </c>
      <c r="D11" s="61"/>
      <c r="E11" s="127"/>
      <c r="F11" s="16"/>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68"/>
      <c r="AK11" s="243"/>
      <c r="AL11" s="18">
        <f t="shared" ref="AL11:AL29" si="1">COUNTA(G11:AK11)-COUNTIF(G11:AK11,"集")-COUNTIF(G11:AK11,"休")-COUNTIF(G11:AK11,"外")</f>
        <v>0</v>
      </c>
      <c r="AM11" s="18">
        <f t="shared" ref="AM11:AM30" si="2">COUNTIF(G11:AK11,"集")</f>
        <v>0</v>
      </c>
      <c r="AN11" s="80">
        <f t="shared" ref="AN11:AN30" si="3">AL11+CE11</f>
        <v>0</v>
      </c>
      <c r="AO11" s="80">
        <f t="shared" ref="AO11:AO30" si="4">AM11+CF11</f>
        <v>0</v>
      </c>
      <c r="AQ11" s="59"/>
      <c r="AR11" s="510"/>
      <c r="AS11" s="409" t="str">
        <f ca="1">IF(AS9="","",IFERROR(INDEX(INDIRECT("$B$" &amp; AS9+11 &amp;  ":$F$31"),MATCH("TR",INDIRECT("$B$" &amp; AS9+11 &amp; ":$B$31"),0),2),""))</f>
        <v/>
      </c>
      <c r="AT11" s="410"/>
      <c r="AU11" s="425" t="str">
        <f ca="1">IF(AS9="","",IFERROR(INDEX(INDIRECT("$B$" &amp; AS9+11 &amp;  ":$F$31"),MATCH("TR",INDIRECT("$B$" &amp; AS9+11 &amp; ":$B$31"),0),5),""))</f>
        <v/>
      </c>
      <c r="AV11" s="414"/>
      <c r="AW11" s="416">
        <f>IF(90000&lt;=AV11,90000,AV11)</f>
        <v>0</v>
      </c>
      <c r="AX11" s="404"/>
      <c r="AY11" s="403"/>
      <c r="AZ11" s="483"/>
      <c r="BA11" s="416">
        <f>IF(20000&lt;=AZ11,20000,AZ11)</f>
        <v>0</v>
      </c>
      <c r="BB11" s="483"/>
      <c r="BC11" s="620"/>
      <c r="BD11" s="403"/>
      <c r="BE11" s="405"/>
      <c r="BF11" s="405"/>
      <c r="BG11" s="480"/>
      <c r="BI11" s="431" t="s">
        <v>45</v>
      </c>
      <c r="BJ11" s="431"/>
      <c r="BK11" s="431"/>
      <c r="BL11" s="431"/>
      <c r="BM11" s="233" t="s">
        <v>46</v>
      </c>
      <c r="BN11" s="233" t="s">
        <v>47</v>
      </c>
      <c r="BO11" s="108" t="s">
        <v>48</v>
      </c>
      <c r="BP11" s="111"/>
      <c r="BQ11" s="111"/>
      <c r="BR11" s="111"/>
      <c r="BS11" s="111"/>
      <c r="BT11" s="111"/>
      <c r="BU11" s="111"/>
      <c r="BV11" s="111"/>
      <c r="BW11" s="111"/>
      <c r="BX11" s="111"/>
      <c r="BY11" s="111"/>
      <c r="BZ11" s="111"/>
      <c r="CA11" s="111"/>
      <c r="CB11" s="117" t="str">
        <f t="shared" ref="CB11:CB30" si="5">B11&amp;E11&amp;F11</f>
        <v/>
      </c>
      <c r="CC11" s="115">
        <f t="shared" ref="CC11:CC30" si="6">AN11</f>
        <v>0</v>
      </c>
      <c r="CD11" s="115">
        <f t="shared" ref="CD11:CD30" si="7">AO11</f>
        <v>0</v>
      </c>
      <c r="CE11" s="79">
        <f>IF(ISERROR(VLOOKUP($CB11,【5月】月集計表!$CB:$CD,2,FALSE))=TRUE,0,VLOOKUP($CB11,【5月】月集計表!$CB:$CD,2,FALSE))</f>
        <v>0</v>
      </c>
      <c r="CF11" s="79">
        <f>IF(ISERROR(VLOOKUP($CB11,【5月】月集計表!$CB:$CD,3,FALSE))=TRUE,0,VLOOKUP($CB11,【5月】月集計表!$CB:$CD,3,FALSE))</f>
        <v>0</v>
      </c>
    </row>
    <row r="12" spans="1:84" ht="16.5" customHeight="1">
      <c r="A12" s="561"/>
      <c r="B12" s="125"/>
      <c r="C12" s="20">
        <v>2</v>
      </c>
      <c r="D12" s="24"/>
      <c r="E12" s="128"/>
      <c r="F12" s="21"/>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69"/>
      <c r="AK12" s="244"/>
      <c r="AL12" s="23">
        <f t="shared" si="1"/>
        <v>0</v>
      </c>
      <c r="AM12" s="23">
        <f t="shared" si="2"/>
        <v>0</v>
      </c>
      <c r="AN12" s="23">
        <f t="shared" si="3"/>
        <v>0</v>
      </c>
      <c r="AO12" s="23">
        <f t="shared" si="4"/>
        <v>0</v>
      </c>
      <c r="AQ12" s="59"/>
      <c r="AR12" s="510"/>
      <c r="AS12" s="409"/>
      <c r="AT12" s="411"/>
      <c r="AU12" s="426"/>
      <c r="AV12" s="427"/>
      <c r="AW12" s="416"/>
      <c r="AX12" s="404"/>
      <c r="AY12" s="403"/>
      <c r="AZ12" s="483"/>
      <c r="BA12" s="416"/>
      <c r="BB12" s="483"/>
      <c r="BC12" s="620"/>
      <c r="BD12" s="403"/>
      <c r="BE12" s="405"/>
      <c r="BF12" s="405"/>
      <c r="BG12" s="480"/>
      <c r="BI12" s="231">
        <v>1</v>
      </c>
      <c r="BJ12" s="232" t="s">
        <v>49</v>
      </c>
      <c r="BK12" s="232"/>
      <c r="BL12" s="108"/>
      <c r="BM12" s="233">
        <v>1.05</v>
      </c>
      <c r="BN12" s="431">
        <f>IF(BK9="新規",BM13,IF(BK9&lt;BI15,BM15,IF(AND(BK9&gt;=BI14,BK9&lt;BK14),BM14,IF(AND(BK9&gt;=BI13,BK9&lt;BK13),BM13,IF(BK9=BI12,BM12,"")))))</f>
        <v>1</v>
      </c>
      <c r="BO12" s="432" t="str">
        <f>IF(AW1&lt;&gt;"",BN12*90000,"")</f>
        <v/>
      </c>
      <c r="BP12" s="112"/>
      <c r="BQ12" s="112"/>
      <c r="BR12" s="112"/>
      <c r="BS12" s="112"/>
      <c r="BT12" s="112"/>
      <c r="BU12" s="112"/>
      <c r="BV12" s="112"/>
      <c r="BW12" s="112"/>
      <c r="BX12" s="112"/>
      <c r="BY12" s="112"/>
      <c r="BZ12" s="112"/>
      <c r="CA12" s="112"/>
      <c r="CB12" s="77" t="str">
        <f t="shared" si="5"/>
        <v/>
      </c>
      <c r="CC12" s="78">
        <f t="shared" si="6"/>
        <v>0</v>
      </c>
      <c r="CD12" s="78">
        <f t="shared" si="7"/>
        <v>0</v>
      </c>
      <c r="CE12" s="76">
        <f>IF(ISERROR(VLOOKUP($CB12,【5月】月集計表!$CB:$CD,2,FALSE))=TRUE,0,VLOOKUP($CB12,【5月】月集計表!$CB:$CD,2,FALSE))</f>
        <v>0</v>
      </c>
      <c r="CF12" s="76">
        <f>IF(ISERROR(VLOOKUP($CB12,【5月】月集計表!$CB:$CD,3,FALSE))=TRUE,0,VLOOKUP($CB12,【5月】月集計表!$CB:$CD,3,FALSE))</f>
        <v>0</v>
      </c>
    </row>
    <row r="13" spans="1:84" ht="16.5" customHeight="1">
      <c r="A13" s="561"/>
      <c r="B13" s="125"/>
      <c r="C13" s="20">
        <v>3</v>
      </c>
      <c r="D13" s="24"/>
      <c r="E13" s="128"/>
      <c r="F13" s="21"/>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69"/>
      <c r="AK13" s="244"/>
      <c r="AL13" s="23">
        <f t="shared" si="1"/>
        <v>0</v>
      </c>
      <c r="AM13" s="23">
        <f t="shared" si="2"/>
        <v>0</v>
      </c>
      <c r="AN13" s="23">
        <f t="shared" si="3"/>
        <v>0</v>
      </c>
      <c r="AO13" s="23">
        <f t="shared" si="4"/>
        <v>0</v>
      </c>
      <c r="AR13" s="510"/>
      <c r="AS13" s="409" t="str">
        <f ca="1">IF(AS11="","",IFERROR(INDEX(INDIRECT("$B$" &amp; AS11+11 &amp;  ":$F$31"),MATCH("TR",INDIRECT("$B$" &amp; AS11+11 &amp; ":$B$31"),0),2),""))</f>
        <v/>
      </c>
      <c r="AT13" s="410"/>
      <c r="AU13" s="412" t="str">
        <f ca="1">IF(AS11="","",IFERROR(INDEX(INDIRECT("$B$" &amp; AS11+11 &amp;  ":$F$31"),MATCH("TR",INDIRECT("$B$" &amp; AS11+11 &amp; ":$B$31"),0),5),""))</f>
        <v/>
      </c>
      <c r="AV13" s="414"/>
      <c r="AW13" s="416">
        <f>IF(90000&lt;=AV13,90000,AV13)</f>
        <v>0</v>
      </c>
      <c r="AX13" s="404"/>
      <c r="AY13" s="403"/>
      <c r="AZ13" s="483"/>
      <c r="BA13" s="416">
        <f>IF(20000&lt;=AZ13,20000,AZ13)</f>
        <v>0</v>
      </c>
      <c r="BB13" s="483"/>
      <c r="BC13" s="620"/>
      <c r="BD13" s="403"/>
      <c r="BE13" s="405"/>
      <c r="BF13" s="405"/>
      <c r="BG13" s="480"/>
      <c r="BI13" s="231">
        <v>0.8</v>
      </c>
      <c r="BJ13" s="232" t="s">
        <v>49</v>
      </c>
      <c r="BK13" s="232">
        <v>1</v>
      </c>
      <c r="BL13" s="108" t="s">
        <v>50</v>
      </c>
      <c r="BM13" s="233">
        <v>1</v>
      </c>
      <c r="BN13" s="431"/>
      <c r="BO13" s="433"/>
      <c r="BP13" s="112"/>
      <c r="BQ13" s="112"/>
      <c r="BR13" s="112"/>
      <c r="BS13" s="112"/>
      <c r="BT13" s="112"/>
      <c r="BU13" s="112"/>
      <c r="BV13" s="112"/>
      <c r="BW13" s="112"/>
      <c r="BX13" s="112"/>
      <c r="BY13" s="112"/>
      <c r="BZ13" s="112"/>
      <c r="CA13" s="112"/>
      <c r="CB13" s="77" t="str">
        <f t="shared" si="5"/>
        <v/>
      </c>
      <c r="CC13" s="78">
        <f t="shared" si="6"/>
        <v>0</v>
      </c>
      <c r="CD13" s="78">
        <f t="shared" si="7"/>
        <v>0</v>
      </c>
      <c r="CE13" s="76">
        <f>IF(ISERROR(VLOOKUP($CB13,【5月】月集計表!$CB:$CD,2,FALSE))=TRUE,0,VLOOKUP($CB13,【5月】月集計表!$CB:$CD,2,FALSE))</f>
        <v>0</v>
      </c>
      <c r="CF13" s="76">
        <f>IF(ISERROR(VLOOKUP($CB13,【5月】月集計表!$CB:$CD,3,FALSE))=TRUE,0,VLOOKUP($CB13,【5月】月集計表!$CB:$CD,3,FALSE))</f>
        <v>0</v>
      </c>
    </row>
    <row r="14" spans="1:84" ht="16.5" customHeight="1">
      <c r="A14" s="561"/>
      <c r="B14" s="125"/>
      <c r="C14" s="20">
        <v>4</v>
      </c>
      <c r="D14" s="24"/>
      <c r="E14" s="128"/>
      <c r="F14" s="2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69"/>
      <c r="AK14" s="244"/>
      <c r="AL14" s="23">
        <f t="shared" si="1"/>
        <v>0</v>
      </c>
      <c r="AM14" s="23">
        <f t="shared" si="2"/>
        <v>0</v>
      </c>
      <c r="AN14" s="23">
        <f t="shared" si="3"/>
        <v>0</v>
      </c>
      <c r="AO14" s="23">
        <f t="shared" si="4"/>
        <v>0</v>
      </c>
      <c r="AR14" s="510"/>
      <c r="AS14" s="409"/>
      <c r="AT14" s="411"/>
      <c r="AU14" s="413"/>
      <c r="AV14" s="427"/>
      <c r="AW14" s="416"/>
      <c r="AX14" s="404"/>
      <c r="AY14" s="403"/>
      <c r="AZ14" s="483"/>
      <c r="BA14" s="416"/>
      <c r="BB14" s="483"/>
      <c r="BC14" s="620"/>
      <c r="BD14" s="403"/>
      <c r="BE14" s="405"/>
      <c r="BF14" s="405"/>
      <c r="BG14" s="480"/>
      <c r="BI14" s="231">
        <v>0.6</v>
      </c>
      <c r="BJ14" s="232" t="s">
        <v>49</v>
      </c>
      <c r="BK14" s="232">
        <v>0.8</v>
      </c>
      <c r="BL14" s="108" t="s">
        <v>50</v>
      </c>
      <c r="BM14" s="233">
        <v>0.95</v>
      </c>
      <c r="BN14" s="431"/>
      <c r="BO14" s="433"/>
      <c r="BP14" s="112"/>
      <c r="BQ14" s="112"/>
      <c r="BR14" s="112"/>
      <c r="BS14" s="112"/>
      <c r="BT14" s="112"/>
      <c r="BU14" s="112"/>
      <c r="BV14" s="112"/>
      <c r="BW14" s="112"/>
      <c r="BX14" s="112"/>
      <c r="BY14" s="112"/>
      <c r="BZ14" s="112"/>
      <c r="CA14" s="112"/>
      <c r="CB14" s="77" t="str">
        <f t="shared" si="5"/>
        <v/>
      </c>
      <c r="CC14" s="78">
        <f t="shared" si="6"/>
        <v>0</v>
      </c>
      <c r="CD14" s="78">
        <f t="shared" si="7"/>
        <v>0</v>
      </c>
      <c r="CE14" s="76">
        <f>IF(ISERROR(VLOOKUP($CB14,【5月】月集計表!$CB:$CD,2,FALSE))=TRUE,0,VLOOKUP($CB14,【5月】月集計表!$CB:$CD,2,FALSE))</f>
        <v>0</v>
      </c>
      <c r="CF14" s="76">
        <f>IF(ISERROR(VLOOKUP($CB14,【5月】月集計表!$CB:$CD,3,FALSE))=TRUE,0,VLOOKUP($CB14,【5月】月集計表!$CB:$CD,3,FALSE))</f>
        <v>0</v>
      </c>
    </row>
    <row r="15" spans="1:84" ht="16.5" customHeight="1">
      <c r="A15" s="561"/>
      <c r="B15" s="125"/>
      <c r="C15" s="20">
        <v>5</v>
      </c>
      <c r="D15" s="24"/>
      <c r="E15" s="128"/>
      <c r="F15" s="2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69"/>
      <c r="AK15" s="244"/>
      <c r="AL15" s="23">
        <f t="shared" si="1"/>
        <v>0</v>
      </c>
      <c r="AM15" s="23">
        <f t="shared" si="2"/>
        <v>0</v>
      </c>
      <c r="AN15" s="23">
        <f t="shared" si="3"/>
        <v>0</v>
      </c>
      <c r="AO15" s="23">
        <f t="shared" si="4"/>
        <v>0</v>
      </c>
      <c r="AR15" s="510"/>
      <c r="AS15" s="409" t="str">
        <f ca="1">IF(AS13="","",IFERROR(INDEX(INDIRECT("$B$" &amp; AS13+11 &amp;  ":$F$31"),MATCH("TR",INDIRECT("$B$" &amp; AS13+11 &amp; ":$B$31"),0),2),""))</f>
        <v/>
      </c>
      <c r="AT15" s="410"/>
      <c r="AU15" s="412" t="str">
        <f ca="1">IF(AS13="","",IFERROR(INDEX(INDIRECT("$B$" &amp; AS13+11 &amp;  ":$F$31"),MATCH("TR",INDIRECT("$B$" &amp; AS13+11 &amp; ":$B$31"),0),5),""))</f>
        <v/>
      </c>
      <c r="AV15" s="414"/>
      <c r="AW15" s="416">
        <f>IF(90000&lt;=AV15,90000,AV15)</f>
        <v>0</v>
      </c>
      <c r="AX15" s="404"/>
      <c r="AY15" s="403"/>
      <c r="AZ15" s="483"/>
      <c r="BA15" s="416">
        <f>IF(20000&lt;=AZ15,20000,AZ15)</f>
        <v>0</v>
      </c>
      <c r="BB15" s="483"/>
      <c r="BC15" s="620"/>
      <c r="BD15" s="403"/>
      <c r="BE15" s="405"/>
      <c r="BF15" s="405"/>
      <c r="BG15" s="480"/>
      <c r="BI15" s="231">
        <v>0.6</v>
      </c>
      <c r="BJ15" s="232" t="s">
        <v>50</v>
      </c>
      <c r="BK15" s="232"/>
      <c r="BL15" s="108"/>
      <c r="BM15" s="233">
        <v>0.9</v>
      </c>
      <c r="BN15" s="431"/>
      <c r="BO15" s="434"/>
      <c r="BP15" s="112"/>
      <c r="BQ15" s="112"/>
      <c r="BR15" s="112"/>
      <c r="BS15" s="112"/>
      <c r="BT15" s="112"/>
      <c r="BU15" s="112"/>
      <c r="BV15" s="112"/>
      <c r="BW15" s="112"/>
      <c r="BX15" s="112"/>
      <c r="BY15" s="112"/>
      <c r="BZ15" s="112"/>
      <c r="CA15" s="112"/>
      <c r="CB15" s="77" t="str">
        <f t="shared" si="5"/>
        <v/>
      </c>
      <c r="CC15" s="78">
        <f t="shared" si="6"/>
        <v>0</v>
      </c>
      <c r="CD15" s="78">
        <f t="shared" si="7"/>
        <v>0</v>
      </c>
      <c r="CE15" s="76">
        <f>IF(ISERROR(VLOOKUP($CB15,【5月】月集計表!$CB:$CD,2,FALSE))=TRUE,0,VLOOKUP($CB15,【5月】月集計表!$CB:$CD,2,FALSE))</f>
        <v>0</v>
      </c>
      <c r="CF15" s="76">
        <f>IF(ISERROR(VLOOKUP($CB15,【5月】月集計表!$CB:$CD,3,FALSE))=TRUE,0,VLOOKUP($CB15,【5月】月集計表!$CB:$CD,3,FALSE))</f>
        <v>0</v>
      </c>
    </row>
    <row r="16" spans="1:84" ht="16.5" customHeight="1">
      <c r="A16" s="561"/>
      <c r="B16" s="125"/>
      <c r="C16" s="20">
        <v>6</v>
      </c>
      <c r="D16" s="24"/>
      <c r="E16" s="128"/>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69"/>
      <c r="AK16" s="244"/>
      <c r="AL16" s="23">
        <f t="shared" si="1"/>
        <v>0</v>
      </c>
      <c r="AM16" s="23">
        <f t="shared" si="2"/>
        <v>0</v>
      </c>
      <c r="AN16" s="23">
        <f t="shared" si="3"/>
        <v>0</v>
      </c>
      <c r="AO16" s="23">
        <f t="shared" si="4"/>
        <v>0</v>
      </c>
      <c r="AR16" s="510"/>
      <c r="AS16" s="409"/>
      <c r="AT16" s="411"/>
      <c r="AU16" s="413"/>
      <c r="AV16" s="427"/>
      <c r="AW16" s="416"/>
      <c r="AX16" s="404"/>
      <c r="AY16" s="403"/>
      <c r="AZ16" s="483"/>
      <c r="BA16" s="416"/>
      <c r="BB16" s="483"/>
      <c r="BC16" s="620"/>
      <c r="BD16" s="403"/>
      <c r="BE16" s="405"/>
      <c r="BF16" s="405"/>
      <c r="BG16" s="480"/>
      <c r="CB16" s="77" t="str">
        <f t="shared" si="5"/>
        <v/>
      </c>
      <c r="CC16" s="78">
        <f t="shared" si="6"/>
        <v>0</v>
      </c>
      <c r="CD16" s="78">
        <f t="shared" si="7"/>
        <v>0</v>
      </c>
      <c r="CE16" s="76">
        <f>IF(ISERROR(VLOOKUP($CB16,【5月】月集計表!$CB:$CD,2,FALSE))=TRUE,0,VLOOKUP($CB16,【5月】月集計表!$CB:$CD,2,FALSE))</f>
        <v>0</v>
      </c>
      <c r="CF16" s="76">
        <f>IF(ISERROR(VLOOKUP($CB16,【5月】月集計表!$CB:$CD,3,FALSE))=TRUE,0,VLOOKUP($CB16,【5月】月集計表!$CB:$CD,3,FALSE))</f>
        <v>0</v>
      </c>
    </row>
    <row r="17" spans="1:84" ht="16.5" customHeight="1">
      <c r="A17" s="561"/>
      <c r="B17" s="125"/>
      <c r="C17" s="20">
        <v>7</v>
      </c>
      <c r="D17" s="24"/>
      <c r="E17" s="128"/>
      <c r="F17" s="21"/>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69"/>
      <c r="AK17" s="244"/>
      <c r="AL17" s="23">
        <f t="shared" si="1"/>
        <v>0</v>
      </c>
      <c r="AM17" s="23">
        <f t="shared" si="2"/>
        <v>0</v>
      </c>
      <c r="AN17" s="23">
        <f t="shared" si="3"/>
        <v>0</v>
      </c>
      <c r="AO17" s="23">
        <f t="shared" si="4"/>
        <v>0</v>
      </c>
      <c r="AR17" s="510"/>
      <c r="AS17" s="409" t="str">
        <f ca="1">IF(AS15="","",IFERROR(INDEX(INDIRECT("$B$" &amp; AS15+11 &amp;  ":$F$31"),MATCH("TR",INDIRECT("$B$" &amp; AS15+11 &amp; ":$B$31"),0),2),""))</f>
        <v/>
      </c>
      <c r="AT17" s="410"/>
      <c r="AU17" s="412" t="str">
        <f ca="1">IF(AS15="","",IFERROR(INDEX(INDIRECT("$B$" &amp; AS15+11 &amp;  ":$F$31"),MATCH("TR",INDIRECT("$B$" &amp; AS15+11 &amp; ":$B$31"),0),5),""))</f>
        <v/>
      </c>
      <c r="AV17" s="414"/>
      <c r="AW17" s="416">
        <f>IF(90000&lt;=AV17,90000,AV17)</f>
        <v>0</v>
      </c>
      <c r="AX17" s="404"/>
      <c r="AY17" s="403"/>
      <c r="AZ17" s="483"/>
      <c r="BA17" s="416">
        <f>IF(20000&lt;=AZ17,20000,AZ17)</f>
        <v>0</v>
      </c>
      <c r="BB17" s="483"/>
      <c r="BC17" s="620"/>
      <c r="BD17" s="403"/>
      <c r="BE17" s="405"/>
      <c r="BF17" s="405"/>
      <c r="BG17" s="480"/>
      <c r="CB17" s="77" t="str">
        <f t="shared" si="5"/>
        <v/>
      </c>
      <c r="CC17" s="78">
        <f t="shared" si="6"/>
        <v>0</v>
      </c>
      <c r="CD17" s="78">
        <f t="shared" si="7"/>
        <v>0</v>
      </c>
      <c r="CE17" s="76">
        <f>IF(ISERROR(VLOOKUP($CB17,【5月】月集計表!$CB:$CD,2,FALSE))=TRUE,0,VLOOKUP($CB17,【5月】月集計表!$CB:$CD,2,FALSE))</f>
        <v>0</v>
      </c>
      <c r="CF17" s="76">
        <f>IF(ISERROR(VLOOKUP($CB17,【5月】月集計表!$CB:$CD,3,FALSE))=TRUE,0,VLOOKUP($CB17,【5月】月集計表!$CB:$CD,3,FALSE))</f>
        <v>0</v>
      </c>
    </row>
    <row r="18" spans="1:84" ht="16.5" customHeight="1" thickBot="1">
      <c r="A18" s="561"/>
      <c r="B18" s="125"/>
      <c r="C18" s="20">
        <v>8</v>
      </c>
      <c r="D18" s="24"/>
      <c r="E18" s="128"/>
      <c r="F18" s="21"/>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69"/>
      <c r="AK18" s="244"/>
      <c r="AL18" s="23">
        <f t="shared" si="1"/>
        <v>0</v>
      </c>
      <c r="AM18" s="23">
        <f t="shared" si="2"/>
        <v>0</v>
      </c>
      <c r="AN18" s="23">
        <f t="shared" si="3"/>
        <v>0</v>
      </c>
      <c r="AO18" s="23">
        <f t="shared" si="4"/>
        <v>0</v>
      </c>
      <c r="AR18" s="511"/>
      <c r="AS18" s="512"/>
      <c r="AT18" s="449"/>
      <c r="AU18" s="513"/>
      <c r="AV18" s="415"/>
      <c r="AW18" s="482"/>
      <c r="AX18" s="453"/>
      <c r="AY18" s="428"/>
      <c r="AZ18" s="484"/>
      <c r="BA18" s="485"/>
      <c r="BB18" s="484"/>
      <c r="BC18" s="626"/>
      <c r="BD18" s="428"/>
      <c r="BE18" s="435"/>
      <c r="BF18" s="435"/>
      <c r="BG18" s="481"/>
      <c r="CB18" s="77" t="str">
        <f t="shared" si="5"/>
        <v/>
      </c>
      <c r="CC18" s="78">
        <f t="shared" si="6"/>
        <v>0</v>
      </c>
      <c r="CD18" s="78">
        <f t="shared" si="7"/>
        <v>0</v>
      </c>
      <c r="CE18" s="76">
        <f>IF(ISERROR(VLOOKUP($CB18,【5月】月集計表!$CB:$CD,2,FALSE))=TRUE,0,VLOOKUP($CB18,【5月】月集計表!$CB:$CD,2,FALSE))</f>
        <v>0</v>
      </c>
      <c r="CF18" s="76">
        <f>IF(ISERROR(VLOOKUP($CB18,【5月】月集計表!$CB:$CD,3,FALSE))=TRUE,0,VLOOKUP($CB18,【5月】月集計表!$CB:$CD,3,FALSE))</f>
        <v>0</v>
      </c>
    </row>
    <row r="19" spans="1:84" ht="16.5" customHeight="1" thickTop="1">
      <c r="A19" s="561"/>
      <c r="B19" s="125"/>
      <c r="C19" s="20">
        <v>9</v>
      </c>
      <c r="D19" s="24"/>
      <c r="E19" s="128"/>
      <c r="F19" s="21"/>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69"/>
      <c r="AK19" s="244"/>
      <c r="AL19" s="23">
        <f t="shared" si="1"/>
        <v>0</v>
      </c>
      <c r="AM19" s="23">
        <f t="shared" si="2"/>
        <v>0</v>
      </c>
      <c r="AN19" s="23">
        <f t="shared" si="3"/>
        <v>0</v>
      </c>
      <c r="AO19" s="23">
        <f t="shared" si="4"/>
        <v>0</v>
      </c>
      <c r="AR19" s="557" t="s">
        <v>133</v>
      </c>
      <c r="AS19" s="477" t="str">
        <f>IFERROR(INDEX($B$11:$F$31,MATCH("FW1",$B$11:$B$31,0),2),"")</f>
        <v/>
      </c>
      <c r="AT19" s="423"/>
      <c r="AU19" s="479" t="str">
        <f>IFERROR(INDEX($B$11:$F$31,MATCH("FW1",$B$11:$B$31,0),5),"")</f>
        <v/>
      </c>
      <c r="AV19" s="474"/>
      <c r="AW19" s="472">
        <f>IF($BN$12*90000&lt;=AV19,$BN$12*90000,AV19)</f>
        <v>0</v>
      </c>
      <c r="AX19" s="473"/>
      <c r="AY19" s="442">
        <f>IF(10000&lt;=AX19,10000,AX19)</f>
        <v>0</v>
      </c>
      <c r="AZ19" s="441"/>
      <c r="BA19" s="442">
        <f>IF(20000&lt;=AZ19,20000,AZ19)</f>
        <v>0</v>
      </c>
      <c r="BB19" s="474"/>
      <c r="BC19" s="475"/>
      <c r="BD19" s="471"/>
      <c r="BE19" s="443"/>
      <c r="BF19" s="443"/>
      <c r="BG19" s="455"/>
      <c r="CB19" s="77" t="str">
        <f t="shared" si="5"/>
        <v/>
      </c>
      <c r="CC19" s="78">
        <f t="shared" si="6"/>
        <v>0</v>
      </c>
      <c r="CD19" s="78">
        <f t="shared" si="7"/>
        <v>0</v>
      </c>
      <c r="CE19" s="76">
        <f>IF(ISERROR(VLOOKUP($CB19,【5月】月集計表!$CB:$CD,2,FALSE))=TRUE,0,VLOOKUP($CB19,【5月】月集計表!$CB:$CD,2,FALSE))</f>
        <v>0</v>
      </c>
      <c r="CF19" s="76">
        <f>IF(ISERROR(VLOOKUP($CB19,【5月】月集計表!$CB:$CD,3,FALSE))=TRUE,0,VLOOKUP($CB19,【5月】月集計表!$CB:$CD,3,FALSE))</f>
        <v>0</v>
      </c>
    </row>
    <row r="20" spans="1:84" ht="16.5" customHeight="1">
      <c r="A20" s="561"/>
      <c r="B20" s="125"/>
      <c r="C20" s="20">
        <v>10</v>
      </c>
      <c r="D20" s="24"/>
      <c r="E20" s="128"/>
      <c r="F20" s="21"/>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69"/>
      <c r="AK20" s="244"/>
      <c r="AL20" s="23">
        <f t="shared" si="1"/>
        <v>0</v>
      </c>
      <c r="AM20" s="23">
        <f t="shared" si="2"/>
        <v>0</v>
      </c>
      <c r="AN20" s="23">
        <f t="shared" si="3"/>
        <v>0</v>
      </c>
      <c r="AO20" s="23">
        <f t="shared" si="4"/>
        <v>0</v>
      </c>
      <c r="AR20" s="558"/>
      <c r="AS20" s="478"/>
      <c r="AT20" s="424"/>
      <c r="AU20" s="454"/>
      <c r="AV20" s="476"/>
      <c r="AW20" s="464"/>
      <c r="AX20" s="465"/>
      <c r="AY20" s="403"/>
      <c r="AZ20" s="404"/>
      <c r="BA20" s="403"/>
      <c r="BB20" s="462"/>
      <c r="BC20" s="466"/>
      <c r="BD20" s="460"/>
      <c r="BE20" s="405"/>
      <c r="BF20" s="405"/>
      <c r="BG20" s="436"/>
      <c r="CB20" s="77" t="str">
        <f t="shared" si="5"/>
        <v/>
      </c>
      <c r="CC20" s="78">
        <f t="shared" si="6"/>
        <v>0</v>
      </c>
      <c r="CD20" s="78">
        <f t="shared" si="7"/>
        <v>0</v>
      </c>
      <c r="CE20" s="76">
        <f>IF(ISERROR(VLOOKUP($CB20,【5月】月集計表!$CB:$CD,2,FALSE))=TRUE,0,VLOOKUP($CB20,【5月】月集計表!$CB:$CD,2,FALSE))</f>
        <v>0</v>
      </c>
      <c r="CF20" s="76">
        <f>IF(ISERROR(VLOOKUP($CB20,【5月】月集計表!$CB:$CD,3,FALSE))=TRUE,0,VLOOKUP($CB20,【5月】月集計表!$CB:$CD,3,FALSE))</f>
        <v>0</v>
      </c>
    </row>
    <row r="21" spans="1:84" ht="16.5" customHeight="1">
      <c r="A21" s="561"/>
      <c r="B21" s="125"/>
      <c r="C21" s="20">
        <v>11</v>
      </c>
      <c r="D21" s="24"/>
      <c r="E21" s="128"/>
      <c r="F21" s="21"/>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69"/>
      <c r="AK21" s="244"/>
      <c r="AL21" s="23">
        <f t="shared" si="1"/>
        <v>0</v>
      </c>
      <c r="AM21" s="23">
        <f t="shared" si="2"/>
        <v>0</v>
      </c>
      <c r="AN21" s="23">
        <f t="shared" si="3"/>
        <v>0</v>
      </c>
      <c r="AO21" s="23">
        <f t="shared" si="4"/>
        <v>0</v>
      </c>
      <c r="AR21" s="558"/>
      <c r="AS21" s="447" t="str">
        <f ca="1">IF(AS19="","",IFERROR(INDEX(INDIRECT("$B$" &amp; AS19+11 &amp;  ":$F$31"),MATCH("FW1",INDIRECT("$B$" &amp; AS19+11 &amp; ":$B$31"),0),2),""))</f>
        <v/>
      </c>
      <c r="AT21" s="410"/>
      <c r="AU21" s="456" t="str">
        <f ca="1">IF(AS19="","",IFERROR(INDEX(INDIRECT("$B$" &amp; AS19+11 &amp;  ":$F$31"),MATCH("FW1",INDIRECT("$B$" &amp; AS19+11 &amp; ":$B$31"),0),5),""))</f>
        <v/>
      </c>
      <c r="AV21" s="462"/>
      <c r="AW21" s="464">
        <f t="shared" ref="AW21" si="8">IF($BN$12*90000&lt;=AV21,$BN$12*90000,AV21)</f>
        <v>0</v>
      </c>
      <c r="AX21" s="465"/>
      <c r="AY21" s="403">
        <f>IF(10000&lt;=AX21,10000,AX21)</f>
        <v>0</v>
      </c>
      <c r="AZ21" s="404"/>
      <c r="BA21" s="403">
        <f>IF(20000&lt;=AZ21,20000,AZ21)</f>
        <v>0</v>
      </c>
      <c r="BB21" s="462"/>
      <c r="BC21" s="466"/>
      <c r="BD21" s="460"/>
      <c r="BE21" s="405"/>
      <c r="BF21" s="405"/>
      <c r="BG21" s="436"/>
      <c r="CB21" s="77" t="str">
        <f t="shared" si="5"/>
        <v/>
      </c>
      <c r="CC21" s="78">
        <f t="shared" si="6"/>
        <v>0</v>
      </c>
      <c r="CD21" s="78">
        <f t="shared" si="7"/>
        <v>0</v>
      </c>
      <c r="CE21" s="76">
        <f>IF(ISERROR(VLOOKUP($CB21,【5月】月集計表!$CB:$CD,2,FALSE))=TRUE,0,VLOOKUP($CB21,【5月】月集計表!$CB:$CD,2,FALSE))</f>
        <v>0</v>
      </c>
      <c r="CF21" s="76">
        <f>IF(ISERROR(VLOOKUP($CB21,【5月】月集計表!$CB:$CD,3,FALSE))=TRUE,0,VLOOKUP($CB21,【5月】月集計表!$CB:$CD,3,FALSE))</f>
        <v>0</v>
      </c>
    </row>
    <row r="22" spans="1:84" ht="16.5" customHeight="1">
      <c r="A22" s="561"/>
      <c r="B22" s="125"/>
      <c r="C22" s="20">
        <v>12</v>
      </c>
      <c r="D22" s="24"/>
      <c r="E22" s="128"/>
      <c r="F22" s="25"/>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69"/>
      <c r="AK22" s="244"/>
      <c r="AL22" s="23">
        <f t="shared" si="1"/>
        <v>0</v>
      </c>
      <c r="AM22" s="23">
        <f t="shared" si="2"/>
        <v>0</v>
      </c>
      <c r="AN22" s="23">
        <f t="shared" si="3"/>
        <v>0</v>
      </c>
      <c r="AO22" s="23">
        <f t="shared" si="4"/>
        <v>0</v>
      </c>
      <c r="AR22" s="558"/>
      <c r="AS22" s="447"/>
      <c r="AT22" s="411"/>
      <c r="AU22" s="457"/>
      <c r="AV22" s="476"/>
      <c r="AW22" s="464"/>
      <c r="AX22" s="465"/>
      <c r="AY22" s="403"/>
      <c r="AZ22" s="404"/>
      <c r="BA22" s="403"/>
      <c r="BB22" s="462"/>
      <c r="BC22" s="466"/>
      <c r="BD22" s="460"/>
      <c r="BE22" s="405"/>
      <c r="BF22" s="405"/>
      <c r="BG22" s="436"/>
      <c r="CB22" s="77" t="str">
        <f t="shared" si="5"/>
        <v/>
      </c>
      <c r="CC22" s="78">
        <f t="shared" si="6"/>
        <v>0</v>
      </c>
      <c r="CD22" s="78">
        <f t="shared" si="7"/>
        <v>0</v>
      </c>
      <c r="CE22" s="76">
        <f>IF(ISERROR(VLOOKUP($CB22,【5月】月集計表!$CB:$CD,2,FALSE))=TRUE,0,VLOOKUP($CB22,【5月】月集計表!$CB:$CD,2,FALSE))</f>
        <v>0</v>
      </c>
      <c r="CF22" s="76">
        <f>IF(ISERROR(VLOOKUP($CB22,【5月】月集計表!$CB:$CD,3,FALSE))=TRUE,0,VLOOKUP($CB22,【5月】月集計表!$CB:$CD,3,FALSE))</f>
        <v>0</v>
      </c>
    </row>
    <row r="23" spans="1:84" ht="16.5" customHeight="1">
      <c r="A23" s="561"/>
      <c r="B23" s="125"/>
      <c r="C23" s="20">
        <v>13</v>
      </c>
      <c r="D23" s="24"/>
      <c r="E23" s="128"/>
      <c r="F23" s="25"/>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69"/>
      <c r="AK23" s="244"/>
      <c r="AL23" s="23">
        <f t="shared" si="1"/>
        <v>0</v>
      </c>
      <c r="AM23" s="23">
        <f t="shared" si="2"/>
        <v>0</v>
      </c>
      <c r="AN23" s="23">
        <f t="shared" si="3"/>
        <v>0</v>
      </c>
      <c r="AO23" s="23">
        <f t="shared" si="4"/>
        <v>0</v>
      </c>
      <c r="AR23" s="558"/>
      <c r="AS23" s="447" t="str">
        <f ca="1">IF(AS21="","",IFERROR(INDEX(INDIRECT("$B$" &amp; AS21+11 &amp;  ":$F$31"),MATCH("FW1",INDIRECT("$B$" &amp; AS21+11 &amp; ":$B$31"),0),2),""))</f>
        <v/>
      </c>
      <c r="AT23" s="410"/>
      <c r="AU23" s="450" t="str">
        <f ca="1">IF(AS21="","",IFERROR(INDEX(INDIRECT("$B$" &amp; AS21+11 &amp;  ":$F$31"),MATCH("FW1",INDIRECT("$B$" &amp; AS21+11 &amp; ":$B$31"),0),5),""))</f>
        <v/>
      </c>
      <c r="AV23" s="462"/>
      <c r="AW23" s="464">
        <f t="shared" ref="AW23" si="9">IF($BN$12*90000&lt;=AV23,$BN$12*90000,AV23)</f>
        <v>0</v>
      </c>
      <c r="AX23" s="465"/>
      <c r="AY23" s="403">
        <f>IF(10000&lt;=AX23,10000,AX23)</f>
        <v>0</v>
      </c>
      <c r="AZ23" s="404"/>
      <c r="BA23" s="403">
        <f>IF(20000&lt;=AZ23,20000,AZ23)</f>
        <v>0</v>
      </c>
      <c r="BB23" s="462"/>
      <c r="BC23" s="466"/>
      <c r="BD23" s="460"/>
      <c r="BE23" s="405"/>
      <c r="BF23" s="405"/>
      <c r="BG23" s="436"/>
      <c r="CB23" s="77" t="str">
        <f t="shared" si="5"/>
        <v/>
      </c>
      <c r="CC23" s="78">
        <f t="shared" si="6"/>
        <v>0</v>
      </c>
      <c r="CD23" s="78">
        <f t="shared" si="7"/>
        <v>0</v>
      </c>
      <c r="CE23" s="76">
        <f>IF(ISERROR(VLOOKUP($CB23,【5月】月集計表!$CB:$CD,2,FALSE))=TRUE,0,VLOOKUP($CB23,【5月】月集計表!$CB:$CD,2,FALSE))</f>
        <v>0</v>
      </c>
      <c r="CF23" s="76">
        <f>IF(ISERROR(VLOOKUP($CB23,【5月】月集計表!$CB:$CD,3,FALSE))=TRUE,0,VLOOKUP($CB23,【5月】月集計表!$CB:$CD,3,FALSE))</f>
        <v>0</v>
      </c>
    </row>
    <row r="24" spans="1:84" ht="16.5" customHeight="1">
      <c r="A24" s="561"/>
      <c r="B24" s="125"/>
      <c r="C24" s="20">
        <v>14</v>
      </c>
      <c r="D24" s="24"/>
      <c r="E24" s="128"/>
      <c r="F24" s="25"/>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69"/>
      <c r="AK24" s="244"/>
      <c r="AL24" s="23">
        <f t="shared" si="1"/>
        <v>0</v>
      </c>
      <c r="AM24" s="23">
        <f t="shared" si="2"/>
        <v>0</v>
      </c>
      <c r="AN24" s="23">
        <f t="shared" si="3"/>
        <v>0</v>
      </c>
      <c r="AO24" s="23">
        <f t="shared" si="4"/>
        <v>0</v>
      </c>
      <c r="AR24" s="558"/>
      <c r="AS24" s="447"/>
      <c r="AT24" s="411"/>
      <c r="AU24" s="454"/>
      <c r="AV24" s="476"/>
      <c r="AW24" s="464"/>
      <c r="AX24" s="465"/>
      <c r="AY24" s="403"/>
      <c r="AZ24" s="404"/>
      <c r="BA24" s="403"/>
      <c r="BB24" s="462"/>
      <c r="BC24" s="466"/>
      <c r="BD24" s="460"/>
      <c r="BE24" s="405"/>
      <c r="BF24" s="405"/>
      <c r="BG24" s="436"/>
      <c r="CB24" s="77" t="str">
        <f t="shared" si="5"/>
        <v/>
      </c>
      <c r="CC24" s="78">
        <f t="shared" si="6"/>
        <v>0</v>
      </c>
      <c r="CD24" s="78">
        <f t="shared" si="7"/>
        <v>0</v>
      </c>
      <c r="CE24" s="76">
        <f>IF(ISERROR(VLOOKUP($CB24,【5月】月集計表!$CB:$CD,2,FALSE))=TRUE,0,VLOOKUP($CB24,【5月】月集計表!$CB:$CD,2,FALSE))</f>
        <v>0</v>
      </c>
      <c r="CF24" s="76">
        <f>IF(ISERROR(VLOOKUP($CB24,【5月】月集計表!$CB:$CD,3,FALSE))=TRUE,0,VLOOKUP($CB24,【5月】月集計表!$CB:$CD,3,FALSE))</f>
        <v>0</v>
      </c>
    </row>
    <row r="25" spans="1:84" ht="16.5" customHeight="1">
      <c r="A25" s="561"/>
      <c r="B25" s="125"/>
      <c r="C25" s="20">
        <v>15</v>
      </c>
      <c r="D25" s="24"/>
      <c r="E25" s="128"/>
      <c r="F25" s="25"/>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69"/>
      <c r="AK25" s="244"/>
      <c r="AL25" s="23">
        <f t="shared" si="1"/>
        <v>0</v>
      </c>
      <c r="AM25" s="23">
        <f t="shared" si="2"/>
        <v>0</v>
      </c>
      <c r="AN25" s="23">
        <f t="shared" si="3"/>
        <v>0</v>
      </c>
      <c r="AO25" s="23">
        <f t="shared" si="4"/>
        <v>0</v>
      </c>
      <c r="AR25" s="558"/>
      <c r="AS25" s="447" t="str">
        <f ca="1">IF(AS23="","",IFERROR(INDEX(INDIRECT("$B$" &amp; AS23+11 &amp;  ":$F$31"),MATCH("FW1",INDIRECT("$B$" &amp; AS23+11 &amp; ":$B$31"),0),2),""))</f>
        <v/>
      </c>
      <c r="AT25" s="410"/>
      <c r="AU25" s="450" t="str">
        <f ca="1">IF(AS23="","",IFERROR(INDEX(INDIRECT("$B$" &amp; AS23+11 &amp;  ":$F$31"),MATCH("FW1",INDIRECT("$B$" &amp; AS23+11 &amp; ":$B$31"),0),5),""))</f>
        <v/>
      </c>
      <c r="AV25" s="462"/>
      <c r="AW25" s="464">
        <f t="shared" ref="AW25" si="10">IF($BN$12*90000&lt;=AV25,$BN$12*90000,AV25)</f>
        <v>0</v>
      </c>
      <c r="AX25" s="465"/>
      <c r="AY25" s="403">
        <f>IF(10000&lt;=AX25,10000,AX25)</f>
        <v>0</v>
      </c>
      <c r="AZ25" s="404"/>
      <c r="BA25" s="403">
        <f>IF(20000&lt;=AZ25,20000,AZ25)</f>
        <v>0</v>
      </c>
      <c r="BB25" s="462"/>
      <c r="BC25" s="466"/>
      <c r="BD25" s="460"/>
      <c r="BE25" s="405"/>
      <c r="BF25" s="405"/>
      <c r="BG25" s="436"/>
      <c r="CB25" s="77" t="str">
        <f t="shared" si="5"/>
        <v/>
      </c>
      <c r="CC25" s="78">
        <f t="shared" si="6"/>
        <v>0</v>
      </c>
      <c r="CD25" s="78">
        <f t="shared" si="7"/>
        <v>0</v>
      </c>
      <c r="CE25" s="76">
        <f>IF(ISERROR(VLOOKUP($CB25,【5月】月集計表!$CB:$CD,2,FALSE))=TRUE,0,VLOOKUP($CB25,【5月】月集計表!$CB:$CD,2,FALSE))</f>
        <v>0</v>
      </c>
      <c r="CF25" s="76">
        <f>IF(ISERROR(VLOOKUP($CB25,【5月】月集計表!$CB:$CD,3,FALSE))=TRUE,0,VLOOKUP($CB25,【5月】月集計表!$CB:$CD,3,FALSE))</f>
        <v>0</v>
      </c>
    </row>
    <row r="26" spans="1:84" ht="16.5" customHeight="1">
      <c r="A26" s="561"/>
      <c r="B26" s="125"/>
      <c r="C26" s="20">
        <v>16</v>
      </c>
      <c r="D26" s="24"/>
      <c r="E26" s="128"/>
      <c r="F26" s="25"/>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69"/>
      <c r="AK26" s="244"/>
      <c r="AL26" s="23">
        <f t="shared" si="1"/>
        <v>0</v>
      </c>
      <c r="AM26" s="23">
        <f t="shared" si="2"/>
        <v>0</v>
      </c>
      <c r="AN26" s="23">
        <f t="shared" si="3"/>
        <v>0</v>
      </c>
      <c r="AO26" s="23">
        <f t="shared" si="4"/>
        <v>0</v>
      </c>
      <c r="AR26" s="558"/>
      <c r="AS26" s="447"/>
      <c r="AT26" s="411"/>
      <c r="AU26" s="454"/>
      <c r="AV26" s="476"/>
      <c r="AW26" s="464"/>
      <c r="AX26" s="465"/>
      <c r="AY26" s="403"/>
      <c r="AZ26" s="404"/>
      <c r="BA26" s="403"/>
      <c r="BB26" s="462"/>
      <c r="BC26" s="466"/>
      <c r="BD26" s="460"/>
      <c r="BE26" s="405"/>
      <c r="BF26" s="405"/>
      <c r="BG26" s="436"/>
      <c r="CB26" s="77" t="str">
        <f t="shared" si="5"/>
        <v/>
      </c>
      <c r="CC26" s="78">
        <f t="shared" si="6"/>
        <v>0</v>
      </c>
      <c r="CD26" s="78">
        <f t="shared" si="7"/>
        <v>0</v>
      </c>
      <c r="CE26" s="76">
        <f>IF(ISERROR(VLOOKUP($CB26,【5月】月集計表!$CB:$CD,2,FALSE))=TRUE,0,VLOOKUP($CB26,【5月】月集計表!$CB:$CD,2,FALSE))</f>
        <v>0</v>
      </c>
      <c r="CF26" s="76">
        <f>IF(ISERROR(VLOOKUP($CB26,【5月】月集計表!$CB:$CD,3,FALSE))=TRUE,0,VLOOKUP($CB26,【5月】月集計表!$CB:$CD,3,FALSE))</f>
        <v>0</v>
      </c>
    </row>
    <row r="27" spans="1:84" ht="16.5" customHeight="1">
      <c r="A27" s="561"/>
      <c r="B27" s="125"/>
      <c r="C27" s="20">
        <v>17</v>
      </c>
      <c r="D27" s="24"/>
      <c r="E27" s="128"/>
      <c r="F27" s="25"/>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69"/>
      <c r="AK27" s="244"/>
      <c r="AL27" s="23">
        <f t="shared" si="1"/>
        <v>0</v>
      </c>
      <c r="AM27" s="23">
        <f t="shared" si="2"/>
        <v>0</v>
      </c>
      <c r="AN27" s="23">
        <f t="shared" si="3"/>
        <v>0</v>
      </c>
      <c r="AO27" s="23">
        <f t="shared" si="4"/>
        <v>0</v>
      </c>
      <c r="AR27" s="558"/>
      <c r="AS27" s="447" t="str">
        <f ca="1">IF(AS25="","",IFERROR(INDEX(INDIRECT("$B$" &amp; AS25+11 &amp;  ":$F$31"),MATCH("FW1",INDIRECT("$B$" &amp; AS25+11 &amp; ":$B$31"),0),2),""))</f>
        <v/>
      </c>
      <c r="AT27" s="410"/>
      <c r="AU27" s="450" t="str">
        <f ca="1">IF(AS25="","",IFERROR(INDEX(INDIRECT("$B$" &amp; AS25+11 &amp;  ":$F$31"),MATCH("FW1",INDIRECT("$B$" &amp; AS25+11 &amp; ":$B$31"),0),5),""))</f>
        <v/>
      </c>
      <c r="AV27" s="462"/>
      <c r="AW27" s="464">
        <f t="shared" ref="AW27" si="11">IF($BN$12*90000&lt;=AV27,$BN$12*90000,AV27)</f>
        <v>0</v>
      </c>
      <c r="AX27" s="465"/>
      <c r="AY27" s="403">
        <f>IF(10000&lt;=AX27,10000,AX27)</f>
        <v>0</v>
      </c>
      <c r="AZ27" s="404"/>
      <c r="BA27" s="403">
        <f>IF(20000&lt;=AZ27,20000,AZ27)</f>
        <v>0</v>
      </c>
      <c r="BB27" s="462"/>
      <c r="BC27" s="466"/>
      <c r="BD27" s="460"/>
      <c r="BE27" s="405"/>
      <c r="BF27" s="405"/>
      <c r="BG27" s="436"/>
      <c r="CB27" s="77" t="str">
        <f t="shared" si="5"/>
        <v/>
      </c>
      <c r="CC27" s="78">
        <f t="shared" si="6"/>
        <v>0</v>
      </c>
      <c r="CD27" s="78">
        <f t="shared" si="7"/>
        <v>0</v>
      </c>
      <c r="CE27" s="76">
        <f>IF(ISERROR(VLOOKUP($CB27,【5月】月集計表!$CB:$CD,2,FALSE))=TRUE,0,VLOOKUP($CB27,【5月】月集計表!$CB:$CD,2,FALSE))</f>
        <v>0</v>
      </c>
      <c r="CF27" s="76">
        <f>IF(ISERROR(VLOOKUP($CB27,【5月】月集計表!$CB:$CD,3,FALSE))=TRUE,0,VLOOKUP($CB27,【5月】月集計表!$CB:$CD,3,FALSE))</f>
        <v>0</v>
      </c>
    </row>
    <row r="28" spans="1:84" ht="16.5" customHeight="1" thickBot="1">
      <c r="A28" s="561"/>
      <c r="B28" s="125"/>
      <c r="C28" s="20">
        <v>18</v>
      </c>
      <c r="D28" s="24"/>
      <c r="E28" s="128"/>
      <c r="F28" s="25"/>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69"/>
      <c r="AK28" s="244"/>
      <c r="AL28" s="23">
        <f t="shared" si="1"/>
        <v>0</v>
      </c>
      <c r="AM28" s="23">
        <f t="shared" si="2"/>
        <v>0</v>
      </c>
      <c r="AN28" s="23">
        <f t="shared" si="3"/>
        <v>0</v>
      </c>
      <c r="AO28" s="23">
        <f t="shared" si="4"/>
        <v>0</v>
      </c>
      <c r="AR28" s="559"/>
      <c r="AS28" s="448"/>
      <c r="AT28" s="449"/>
      <c r="AU28" s="451"/>
      <c r="AV28" s="463"/>
      <c r="AW28" s="467"/>
      <c r="AX28" s="468"/>
      <c r="AY28" s="428"/>
      <c r="AZ28" s="453"/>
      <c r="BA28" s="428"/>
      <c r="BB28" s="469"/>
      <c r="BC28" s="470"/>
      <c r="BD28" s="461"/>
      <c r="BE28" s="435"/>
      <c r="BF28" s="435"/>
      <c r="BG28" s="437"/>
      <c r="CB28" s="77" t="str">
        <f t="shared" si="5"/>
        <v/>
      </c>
      <c r="CC28" s="78">
        <f t="shared" si="6"/>
        <v>0</v>
      </c>
      <c r="CD28" s="78">
        <f t="shared" si="7"/>
        <v>0</v>
      </c>
      <c r="CE28" s="76">
        <f>IF(ISERROR(VLOOKUP($CB28,【5月】月集計表!$CB:$CD,2,FALSE))=TRUE,0,VLOOKUP($CB28,【5月】月集計表!$CB:$CD,2,FALSE))</f>
        <v>0</v>
      </c>
      <c r="CF28" s="76">
        <f>IF(ISERROR(VLOOKUP($CB28,【5月】月集計表!$CB:$CD,3,FALSE))=TRUE,0,VLOOKUP($CB28,【5月】月集計表!$CB:$CD,3,FALSE))</f>
        <v>0</v>
      </c>
    </row>
    <row r="29" spans="1:84" ht="16.5" customHeight="1">
      <c r="A29" s="561"/>
      <c r="B29" s="125"/>
      <c r="C29" s="20">
        <v>19</v>
      </c>
      <c r="D29" s="24"/>
      <c r="E29" s="128"/>
      <c r="F29" s="25"/>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69"/>
      <c r="AK29" s="244"/>
      <c r="AL29" s="23">
        <f t="shared" si="1"/>
        <v>0</v>
      </c>
      <c r="AM29" s="23">
        <f t="shared" si="2"/>
        <v>0</v>
      </c>
      <c r="AN29" s="23">
        <f t="shared" si="3"/>
        <v>0</v>
      </c>
      <c r="AO29" s="23">
        <f t="shared" si="4"/>
        <v>0</v>
      </c>
      <c r="AR29" s="557" t="s">
        <v>134</v>
      </c>
      <c r="AS29" s="477" t="str">
        <f>IFERROR(INDEX($B$11:$F$31,MATCH("FW2",$B$11:$B$31,0),2),"")</f>
        <v/>
      </c>
      <c r="AT29" s="423"/>
      <c r="AU29" s="479" t="str">
        <f>IFERROR(INDEX($B$11:$F$31,MATCH("FW2",$B$11:$B$31,0),5),"")</f>
        <v/>
      </c>
      <c r="AV29" s="441"/>
      <c r="AW29" s="459">
        <f>IF(90000&lt;=AV29,90000,AV29)</f>
        <v>0</v>
      </c>
      <c r="AX29" s="441"/>
      <c r="AY29" s="442">
        <f>IF(10000&lt;=AX29,10000,AX29)</f>
        <v>0</v>
      </c>
      <c r="AZ29" s="441"/>
      <c r="BA29" s="442"/>
      <c r="BB29" s="441"/>
      <c r="BC29" s="622"/>
      <c r="BD29" s="442"/>
      <c r="BE29" s="443"/>
      <c r="BF29" s="443"/>
      <c r="BG29" s="455"/>
      <c r="CB29" s="77" t="str">
        <f t="shared" si="5"/>
        <v/>
      </c>
      <c r="CC29" s="78">
        <f t="shared" si="6"/>
        <v>0</v>
      </c>
      <c r="CD29" s="78">
        <f t="shared" si="7"/>
        <v>0</v>
      </c>
      <c r="CE29" s="76">
        <f>IF(ISERROR(VLOOKUP($CB29,【5月】月集計表!$CB:$CD,2,FALSE))=TRUE,0,VLOOKUP($CB29,【5月】月集計表!$CB:$CD,2,FALSE))</f>
        <v>0</v>
      </c>
      <c r="CF29" s="76">
        <f>IF(ISERROR(VLOOKUP($CB29,【5月】月集計表!$CB:$CD,3,FALSE))=TRUE,0,VLOOKUP($CB29,【5月】月集計表!$CB:$CD,3,FALSE))</f>
        <v>0</v>
      </c>
    </row>
    <row r="30" spans="1:84" ht="16.5" customHeight="1" thickBot="1">
      <c r="A30" s="561"/>
      <c r="B30" s="126"/>
      <c r="C30" s="20">
        <v>20</v>
      </c>
      <c r="D30" s="62"/>
      <c r="E30" s="129"/>
      <c r="F30" s="26"/>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70"/>
      <c r="AK30" s="245"/>
      <c r="AL30" s="28">
        <f>COUNTA(G30:AK30)-COUNTIF(G30:AK30,"集")-COUNTIF(G30:AK30,"休")-COUNTIF(G30:AK30,"外")</f>
        <v>0</v>
      </c>
      <c r="AM30" s="28">
        <f t="shared" si="2"/>
        <v>0</v>
      </c>
      <c r="AN30" s="28">
        <f t="shared" si="3"/>
        <v>0</v>
      </c>
      <c r="AO30" s="28">
        <f t="shared" si="4"/>
        <v>0</v>
      </c>
      <c r="AR30" s="558"/>
      <c r="AS30" s="478"/>
      <c r="AT30" s="424"/>
      <c r="AU30" s="454"/>
      <c r="AV30" s="446"/>
      <c r="AW30" s="403"/>
      <c r="AX30" s="404"/>
      <c r="AY30" s="403"/>
      <c r="AZ30" s="404"/>
      <c r="BA30" s="403"/>
      <c r="BB30" s="404"/>
      <c r="BC30" s="615"/>
      <c r="BD30" s="403"/>
      <c r="BE30" s="405"/>
      <c r="BF30" s="405"/>
      <c r="BG30" s="436"/>
      <c r="CB30" s="77" t="str">
        <f t="shared" si="5"/>
        <v/>
      </c>
      <c r="CC30" s="78">
        <f t="shared" si="6"/>
        <v>0</v>
      </c>
      <c r="CD30" s="78">
        <f t="shared" si="7"/>
        <v>0</v>
      </c>
      <c r="CE30" s="76">
        <f>IF(ISERROR(VLOOKUP($CB30,【5月】月集計表!$CB:$CD,2,FALSE))=TRUE,0,VLOOKUP($CB30,【5月】月集計表!$CB:$CD,2,FALSE))</f>
        <v>0</v>
      </c>
      <c r="CF30" s="76">
        <f>IF(ISERROR(VLOOKUP($CB30,【5月】月集計表!$CB:$CD,3,FALSE))=TRUE,0,VLOOKUP($CB30,【5月】月集計表!$CB:$CD,3,FALSE))</f>
        <v>0</v>
      </c>
    </row>
    <row r="31" spans="1:84" ht="16.5" customHeight="1" thickBot="1">
      <c r="A31" s="562"/>
      <c r="B31" s="591" t="s">
        <v>32</v>
      </c>
      <c r="C31" s="592"/>
      <c r="D31" s="592"/>
      <c r="E31" s="592"/>
      <c r="F31" s="593"/>
      <c r="G31" s="226">
        <f>COUNTA(G11:G30)-COUNTIF(G11:G30,"外")-COUNTIF(G11:G30,"休")-COUNTIF(G11:G30,"集")</f>
        <v>0</v>
      </c>
      <c r="H31" s="226">
        <f t="shared" ref="H31:AK31" si="12">COUNTA(H11:H30)-COUNTIF(H11:H30,"外")-COUNTIF(H11:H30,"休")-COUNTIF(H11:H30,"集")</f>
        <v>0</v>
      </c>
      <c r="I31" s="226">
        <f t="shared" si="12"/>
        <v>0</v>
      </c>
      <c r="J31" s="226">
        <f t="shared" si="12"/>
        <v>0</v>
      </c>
      <c r="K31" s="226">
        <f t="shared" si="12"/>
        <v>0</v>
      </c>
      <c r="L31" s="226">
        <f t="shared" si="12"/>
        <v>0</v>
      </c>
      <c r="M31" s="226">
        <f t="shared" si="12"/>
        <v>0</v>
      </c>
      <c r="N31" s="226">
        <f t="shared" si="12"/>
        <v>0</v>
      </c>
      <c r="O31" s="226">
        <f t="shared" si="12"/>
        <v>0</v>
      </c>
      <c r="P31" s="30">
        <f t="shared" si="12"/>
        <v>0</v>
      </c>
      <c r="Q31" s="30">
        <f t="shared" si="12"/>
        <v>0</v>
      </c>
      <c r="R31" s="30">
        <f t="shared" si="12"/>
        <v>0</v>
      </c>
      <c r="S31" s="30">
        <f t="shared" si="12"/>
        <v>0</v>
      </c>
      <c r="T31" s="30">
        <f t="shared" si="12"/>
        <v>0</v>
      </c>
      <c r="U31" s="30">
        <f t="shared" si="12"/>
        <v>0</v>
      </c>
      <c r="V31" s="30">
        <f t="shared" si="12"/>
        <v>0</v>
      </c>
      <c r="W31" s="30">
        <f t="shared" si="12"/>
        <v>0</v>
      </c>
      <c r="X31" s="30">
        <f t="shared" si="12"/>
        <v>0</v>
      </c>
      <c r="Y31" s="30">
        <f t="shared" si="12"/>
        <v>0</v>
      </c>
      <c r="Z31" s="30">
        <f t="shared" si="12"/>
        <v>0</v>
      </c>
      <c r="AA31" s="30">
        <f t="shared" si="12"/>
        <v>0</v>
      </c>
      <c r="AB31" s="30">
        <f t="shared" si="12"/>
        <v>0</v>
      </c>
      <c r="AC31" s="30">
        <f t="shared" si="12"/>
        <v>0</v>
      </c>
      <c r="AD31" s="30">
        <f t="shared" si="12"/>
        <v>0</v>
      </c>
      <c r="AE31" s="30">
        <f t="shared" si="12"/>
        <v>0</v>
      </c>
      <c r="AF31" s="30">
        <f t="shared" si="12"/>
        <v>0</v>
      </c>
      <c r="AG31" s="30">
        <f t="shared" si="12"/>
        <v>0</v>
      </c>
      <c r="AH31" s="30">
        <f t="shared" si="12"/>
        <v>0</v>
      </c>
      <c r="AI31" s="31">
        <f t="shared" si="12"/>
        <v>0</v>
      </c>
      <c r="AJ31" s="71">
        <f t="shared" si="12"/>
        <v>0</v>
      </c>
      <c r="AK31" s="71">
        <f t="shared" si="12"/>
        <v>0</v>
      </c>
      <c r="AL31" s="74"/>
      <c r="AR31" s="558"/>
      <c r="AS31" s="447" t="str">
        <f ca="1">IF(AS29="","",IFERROR(INDEX(INDIRECT("$B$" &amp; AS29+11 &amp;  ":$F$31"),MATCH("FW2",INDIRECT("$B$" &amp; AS29+11 &amp; ":$B$31"),0),2),""))</f>
        <v/>
      </c>
      <c r="AT31" s="410"/>
      <c r="AU31" s="456" t="str">
        <f ca="1">IF(AS29="","",IFERROR(INDEX(INDIRECT("$B$" &amp; AS29+11 &amp;  ":$F$31"),MATCH("FW2",INDIRECT("$B$" &amp; AS29+11 &amp; ":$B$31"),0),5),""))</f>
        <v/>
      </c>
      <c r="AV31" s="404"/>
      <c r="AW31" s="403">
        <f>IF(90000&lt;=AV31,90000,AV31)</f>
        <v>0</v>
      </c>
      <c r="AX31" s="404"/>
      <c r="AY31" s="403">
        <f>IF(10000&lt;=AX31,10000,AX31)</f>
        <v>0</v>
      </c>
      <c r="AZ31" s="404"/>
      <c r="BA31" s="403"/>
      <c r="BB31" s="404"/>
      <c r="BC31" s="615"/>
      <c r="BD31" s="403"/>
      <c r="BE31" s="405"/>
      <c r="BF31" s="405"/>
      <c r="BG31" s="436"/>
    </row>
    <row r="32" spans="1:84" ht="18" customHeight="1" thickBot="1">
      <c r="A32" s="594" t="s">
        <v>33</v>
      </c>
      <c r="B32" s="592"/>
      <c r="C32" s="592"/>
      <c r="D32" s="592"/>
      <c r="E32" s="592"/>
      <c r="F32" s="593"/>
      <c r="G32" s="32">
        <f>IF(AND(G50&gt;=3,G31&gt;=5),1,0)+IF(AND(G50&gt;=2,G31&gt;=3),1,0)+IF(AND(G50&gt;=1,G31&gt;=1),1,0)</f>
        <v>0</v>
      </c>
      <c r="H32" s="32">
        <f t="shared" ref="H32:AK32" si="13">IF(AND(H50&gt;=3,H31&gt;=5),1,0)+IF(AND(H50&gt;=2,H31&gt;=3),1,0)++IF(AND(H50&gt;=1,H31&gt;=1),1,0)</f>
        <v>0</v>
      </c>
      <c r="I32" s="32">
        <f t="shared" si="13"/>
        <v>0</v>
      </c>
      <c r="J32" s="32">
        <f t="shared" si="13"/>
        <v>0</v>
      </c>
      <c r="K32" s="32">
        <f t="shared" si="13"/>
        <v>0</v>
      </c>
      <c r="L32" s="32">
        <f t="shared" si="13"/>
        <v>0</v>
      </c>
      <c r="M32" s="32">
        <f t="shared" si="13"/>
        <v>0</v>
      </c>
      <c r="N32" s="32">
        <f t="shared" si="13"/>
        <v>0</v>
      </c>
      <c r="O32" s="32">
        <f t="shared" si="13"/>
        <v>0</v>
      </c>
      <c r="P32" s="31">
        <f t="shared" si="13"/>
        <v>0</v>
      </c>
      <c r="Q32" s="31">
        <f t="shared" si="13"/>
        <v>0</v>
      </c>
      <c r="R32" s="31">
        <f t="shared" si="13"/>
        <v>0</v>
      </c>
      <c r="S32" s="31">
        <f t="shared" si="13"/>
        <v>0</v>
      </c>
      <c r="T32" s="31">
        <f t="shared" si="13"/>
        <v>0</v>
      </c>
      <c r="U32" s="31">
        <f t="shared" si="13"/>
        <v>0</v>
      </c>
      <c r="V32" s="31">
        <f t="shared" si="13"/>
        <v>0</v>
      </c>
      <c r="W32" s="31">
        <f t="shared" si="13"/>
        <v>0</v>
      </c>
      <c r="X32" s="31">
        <f t="shared" si="13"/>
        <v>0</v>
      </c>
      <c r="Y32" s="31">
        <f t="shared" si="13"/>
        <v>0</v>
      </c>
      <c r="Z32" s="31">
        <f t="shared" si="13"/>
        <v>0</v>
      </c>
      <c r="AA32" s="31">
        <f t="shared" si="13"/>
        <v>0</v>
      </c>
      <c r="AB32" s="31">
        <f t="shared" si="13"/>
        <v>0</v>
      </c>
      <c r="AC32" s="31">
        <f t="shared" si="13"/>
        <v>0</v>
      </c>
      <c r="AD32" s="31">
        <f t="shared" si="13"/>
        <v>0</v>
      </c>
      <c r="AE32" s="31">
        <f t="shared" si="13"/>
        <v>0</v>
      </c>
      <c r="AF32" s="31">
        <f t="shared" si="13"/>
        <v>0</v>
      </c>
      <c r="AG32" s="31">
        <f t="shared" si="13"/>
        <v>0</v>
      </c>
      <c r="AH32" s="31">
        <f t="shared" si="13"/>
        <v>0</v>
      </c>
      <c r="AI32" s="31">
        <f t="shared" si="13"/>
        <v>0</v>
      </c>
      <c r="AJ32" s="71">
        <f t="shared" si="13"/>
        <v>0</v>
      </c>
      <c r="AK32" s="71">
        <f t="shared" si="13"/>
        <v>0</v>
      </c>
      <c r="AL32" s="74"/>
      <c r="AP32" s="13"/>
      <c r="AQ32" s="13"/>
      <c r="AR32" s="558"/>
      <c r="AS32" s="447"/>
      <c r="AT32" s="411"/>
      <c r="AU32" s="457"/>
      <c r="AV32" s="446"/>
      <c r="AW32" s="403"/>
      <c r="AX32" s="404"/>
      <c r="AY32" s="403"/>
      <c r="AZ32" s="404"/>
      <c r="BA32" s="403"/>
      <c r="BB32" s="404"/>
      <c r="BC32" s="615"/>
      <c r="BD32" s="403"/>
      <c r="BE32" s="405"/>
      <c r="BF32" s="405"/>
      <c r="BG32" s="436"/>
    </row>
    <row r="33" spans="1:84" ht="16.5" customHeight="1" thickBot="1">
      <c r="A33" s="594" t="s">
        <v>34</v>
      </c>
      <c r="B33" s="592"/>
      <c r="C33" s="592"/>
      <c r="D33" s="592"/>
      <c r="E33" s="592"/>
      <c r="F33" s="593"/>
      <c r="G33" s="33"/>
      <c r="H33" s="33"/>
      <c r="I33" s="33"/>
      <c r="J33" s="33"/>
      <c r="K33" s="33"/>
      <c r="L33" s="33"/>
      <c r="M33" s="33"/>
      <c r="N33" s="33"/>
      <c r="O33" s="33"/>
      <c r="P33" s="34"/>
      <c r="Q33" s="34"/>
      <c r="R33" s="34"/>
      <c r="S33" s="34"/>
      <c r="T33" s="34"/>
      <c r="U33" s="34"/>
      <c r="V33" s="34"/>
      <c r="W33" s="34"/>
      <c r="X33" s="34"/>
      <c r="Y33" s="34"/>
      <c r="Z33" s="34"/>
      <c r="AA33" s="34"/>
      <c r="AB33" s="34"/>
      <c r="AC33" s="34"/>
      <c r="AD33" s="34"/>
      <c r="AE33" s="34"/>
      <c r="AF33" s="34"/>
      <c r="AG33" s="34"/>
      <c r="AH33" s="34"/>
      <c r="AI33" s="34"/>
      <c r="AJ33" s="72"/>
      <c r="AK33" s="246"/>
      <c r="AL33" s="74"/>
      <c r="AP33" s="13"/>
      <c r="AQ33" s="13"/>
      <c r="AR33" s="558"/>
      <c r="AS33" s="447" t="str">
        <f ca="1">IF(AS31="","",IFERROR(INDEX(INDIRECT("$B$" &amp; AS31+11 &amp;  ":$F$31"),MATCH("FW2",INDIRECT("$B$" &amp; AS31+11 &amp; ":$B$31"),0),2),""))</f>
        <v/>
      </c>
      <c r="AT33" s="410"/>
      <c r="AU33" s="450" t="str">
        <f ca="1">IF(AS31="","",IFERROR(INDEX(INDIRECT("$B$" &amp; AS31+11 &amp;  ":$F$31"),MATCH("FW2",INDIRECT("$B$" &amp; AS31+11 &amp; ":$B$31"),0),5),""))</f>
        <v/>
      </c>
      <c r="AV33" s="404"/>
      <c r="AW33" s="403">
        <f>IF(90000&lt;=AV33,90000,AV33)</f>
        <v>0</v>
      </c>
      <c r="AX33" s="404"/>
      <c r="AY33" s="403">
        <f>IF(10000&lt;=AX33,10000,AX33)</f>
        <v>0</v>
      </c>
      <c r="AZ33" s="404"/>
      <c r="BA33" s="403"/>
      <c r="BB33" s="404"/>
      <c r="BC33" s="615"/>
      <c r="BD33" s="403"/>
      <c r="BE33" s="405"/>
      <c r="BF33" s="405"/>
      <c r="BG33" s="436"/>
    </row>
    <row r="34" spans="1:84" ht="16.5" customHeight="1" thickBot="1">
      <c r="AO34" s="35"/>
      <c r="AP34" s="13"/>
      <c r="AQ34" s="13"/>
      <c r="AR34" s="558"/>
      <c r="AS34" s="447"/>
      <c r="AT34" s="411"/>
      <c r="AU34" s="454"/>
      <c r="AV34" s="446"/>
      <c r="AW34" s="403"/>
      <c r="AX34" s="404"/>
      <c r="AY34" s="403"/>
      <c r="AZ34" s="404"/>
      <c r="BA34" s="403"/>
      <c r="BB34" s="404"/>
      <c r="BC34" s="615"/>
      <c r="BD34" s="403"/>
      <c r="BE34" s="405"/>
      <c r="BF34" s="405"/>
      <c r="BG34" s="436"/>
      <c r="CB34" s="4"/>
      <c r="CC34" s="4"/>
      <c r="CD34" s="4"/>
      <c r="CE34" s="4"/>
      <c r="CF34" s="4"/>
    </row>
    <row r="35" spans="1:84" ht="20.100000000000001" customHeight="1">
      <c r="A35" s="525" t="s">
        <v>4</v>
      </c>
      <c r="B35" s="526"/>
      <c r="C35" s="545" t="s">
        <v>5</v>
      </c>
      <c r="D35" s="505"/>
      <c r="E35" s="589" t="s">
        <v>110</v>
      </c>
      <c r="F35" s="530" t="s">
        <v>7</v>
      </c>
      <c r="G35" s="549" t="s">
        <v>35</v>
      </c>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1"/>
      <c r="AL35" s="36" t="s">
        <v>36</v>
      </c>
      <c r="AM35" s="37" t="s">
        <v>37</v>
      </c>
      <c r="AN35" s="37" t="s">
        <v>38</v>
      </c>
      <c r="AO35" s="38" t="s">
        <v>39</v>
      </c>
      <c r="AR35" s="558"/>
      <c r="AS35" s="447" t="str">
        <f ca="1">IF(AS33="","",IFERROR(INDEX(INDIRECT("$B$" &amp; AS33+11 &amp;  ":$F$31"),MATCH("FW2",INDIRECT("$B$" &amp; AS33+11 &amp; ":$B$31"),0),2),""))</f>
        <v/>
      </c>
      <c r="AT35" s="410"/>
      <c r="AU35" s="450" t="str">
        <f ca="1">IF(AS33="","",IFERROR(INDEX(INDIRECT("$B$" &amp; AS33+11 &amp;  ":$F$31"),MATCH("FW2",INDIRECT("$B$" &amp; AS33+11 &amp; ":$B$31"),0),5),""))</f>
        <v/>
      </c>
      <c r="AV35" s="404"/>
      <c r="AW35" s="403">
        <f>IF(90000&lt;=AV35,90000,AV35)</f>
        <v>0</v>
      </c>
      <c r="AX35" s="404"/>
      <c r="AY35" s="403">
        <f>IF(10000&lt;=AX35,10000,AX35)</f>
        <v>0</v>
      </c>
      <c r="AZ35" s="404"/>
      <c r="BA35" s="403"/>
      <c r="BB35" s="404"/>
      <c r="BC35" s="615"/>
      <c r="BD35" s="403"/>
      <c r="BE35" s="405"/>
      <c r="BF35" s="405"/>
      <c r="BG35" s="436"/>
      <c r="CB35" s="4"/>
      <c r="CC35" s="4"/>
      <c r="CD35" s="4"/>
      <c r="CE35" s="4"/>
      <c r="CF35" s="4"/>
    </row>
    <row r="36" spans="1:84" ht="20.100000000000001" customHeight="1">
      <c r="A36" s="543"/>
      <c r="B36" s="544"/>
      <c r="C36" s="546"/>
      <c r="D36" s="547"/>
      <c r="E36" s="590"/>
      <c r="F36" s="548"/>
      <c r="G36" s="39">
        <f>日付!B5</f>
        <v>45444</v>
      </c>
      <c r="H36" s="39">
        <f>日付!C5</f>
        <v>45445</v>
      </c>
      <c r="I36" s="39">
        <f>日付!D5</f>
        <v>45446</v>
      </c>
      <c r="J36" s="39">
        <f>日付!E5</f>
        <v>45447</v>
      </c>
      <c r="K36" s="39">
        <f>日付!F5</f>
        <v>45448</v>
      </c>
      <c r="L36" s="39">
        <f>日付!G5</f>
        <v>45449</v>
      </c>
      <c r="M36" s="39">
        <f>日付!H5</f>
        <v>45450</v>
      </c>
      <c r="N36" s="39">
        <f>日付!I5</f>
        <v>45451</v>
      </c>
      <c r="O36" s="39">
        <f>日付!J5</f>
        <v>45452</v>
      </c>
      <c r="P36" s="39">
        <f>日付!K5</f>
        <v>45453</v>
      </c>
      <c r="Q36" s="39">
        <f>日付!L5</f>
        <v>45454</v>
      </c>
      <c r="R36" s="39">
        <f>日付!M5</f>
        <v>45455</v>
      </c>
      <c r="S36" s="39">
        <f>日付!N5</f>
        <v>45456</v>
      </c>
      <c r="T36" s="39">
        <f>日付!O5</f>
        <v>45457</v>
      </c>
      <c r="U36" s="39">
        <f>日付!P5</f>
        <v>45458</v>
      </c>
      <c r="V36" s="39">
        <f>日付!Q5</f>
        <v>45459</v>
      </c>
      <c r="W36" s="39">
        <f>日付!R5</f>
        <v>45460</v>
      </c>
      <c r="X36" s="39">
        <f>日付!S5</f>
        <v>45461</v>
      </c>
      <c r="Y36" s="39">
        <f>日付!T5</f>
        <v>45462</v>
      </c>
      <c r="Z36" s="39">
        <f>日付!U5</f>
        <v>45463</v>
      </c>
      <c r="AA36" s="39">
        <f>日付!V5</f>
        <v>45464</v>
      </c>
      <c r="AB36" s="39">
        <f>日付!W5</f>
        <v>45465</v>
      </c>
      <c r="AC36" s="39">
        <f>日付!X5</f>
        <v>45466</v>
      </c>
      <c r="AD36" s="39">
        <f>日付!Y5</f>
        <v>45467</v>
      </c>
      <c r="AE36" s="39">
        <f>日付!Z5</f>
        <v>45468</v>
      </c>
      <c r="AF36" s="39">
        <f>日付!AA5</f>
        <v>45469</v>
      </c>
      <c r="AG36" s="39">
        <f>日付!AB5</f>
        <v>45470</v>
      </c>
      <c r="AH36" s="39">
        <f>日付!AC5</f>
        <v>45471</v>
      </c>
      <c r="AI36" s="39">
        <f>日付!AD5</f>
        <v>45472</v>
      </c>
      <c r="AJ36" s="39">
        <f>日付!AE5</f>
        <v>45473</v>
      </c>
      <c r="AK36" s="39">
        <f>日付!AF5</f>
        <v>0</v>
      </c>
      <c r="AL36" s="552" t="s">
        <v>40</v>
      </c>
      <c r="AM36" s="570" t="s">
        <v>41</v>
      </c>
      <c r="AN36" s="596">
        <f>COUNTIF($G$32:$AK$32,1)+COUNTIF($G$32:$AK$32,2)+COUNTIF($G$32:$AK$32,3)</f>
        <v>0</v>
      </c>
      <c r="AO36" s="599">
        <f>AN36+【5月】月集計表!AO36</f>
        <v>0</v>
      </c>
      <c r="AR36" s="558"/>
      <c r="AS36" s="447"/>
      <c r="AT36" s="411"/>
      <c r="AU36" s="454"/>
      <c r="AV36" s="446"/>
      <c r="AW36" s="403"/>
      <c r="AX36" s="404"/>
      <c r="AY36" s="403"/>
      <c r="AZ36" s="404"/>
      <c r="BA36" s="403"/>
      <c r="BB36" s="404"/>
      <c r="BC36" s="615"/>
      <c r="BD36" s="403"/>
      <c r="BE36" s="405"/>
      <c r="BF36" s="405"/>
      <c r="BG36" s="436"/>
      <c r="CB36" s="4"/>
      <c r="CC36" s="4"/>
      <c r="CD36" s="4"/>
      <c r="CE36" s="4"/>
      <c r="CF36" s="4"/>
    </row>
    <row r="37" spans="1:84" ht="16.5" customHeight="1">
      <c r="A37" s="560" t="s">
        <v>42</v>
      </c>
      <c r="B37" s="602"/>
      <c r="C37" s="606">
        <v>1</v>
      </c>
      <c r="D37" s="607"/>
      <c r="E37" s="63"/>
      <c r="F37" s="40"/>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247"/>
      <c r="AL37" s="553"/>
      <c r="AM37" s="571"/>
      <c r="AN37" s="597"/>
      <c r="AO37" s="600"/>
      <c r="AR37" s="558"/>
      <c r="AS37" s="447" t="str">
        <f ca="1">IF(AS35="","",IFERROR(INDEX(INDIRECT("$B$" &amp; AS35+11 &amp;  ":$F$31"),MATCH("FW2",INDIRECT("$B$" &amp; AS35+11 &amp; ":$B$31"),0),2),""))</f>
        <v/>
      </c>
      <c r="AT37" s="410"/>
      <c r="AU37" s="450" t="str">
        <f ca="1">IF(AS35="","",IFERROR(INDEX(INDIRECT("$B$" &amp; AS35+11 &amp;  ":$F$31"),MATCH("FW2",INDIRECT("$B$" &amp; AS35+11 &amp; ":$B$31"),0),5),""))</f>
        <v/>
      </c>
      <c r="AV37" s="404"/>
      <c r="AW37" s="403">
        <f>IF(90000&lt;=AV37,90000,AV37)</f>
        <v>0</v>
      </c>
      <c r="AX37" s="404"/>
      <c r="AY37" s="403">
        <f>IF(10000&lt;=AX37,10000,AX37)</f>
        <v>0</v>
      </c>
      <c r="AZ37" s="404"/>
      <c r="BA37" s="403"/>
      <c r="BB37" s="404"/>
      <c r="BC37" s="615"/>
      <c r="BD37" s="403"/>
      <c r="BE37" s="405"/>
      <c r="BF37" s="405"/>
      <c r="BG37" s="436"/>
      <c r="CB37" s="4"/>
      <c r="CC37" s="4"/>
      <c r="CD37" s="4"/>
      <c r="CE37" s="4"/>
      <c r="CF37" s="4"/>
    </row>
    <row r="38" spans="1:84" ht="16.5" customHeight="1" thickBot="1">
      <c r="A38" s="561"/>
      <c r="B38" s="603"/>
      <c r="C38" s="555">
        <v>2</v>
      </c>
      <c r="D38" s="556"/>
      <c r="E38" s="64"/>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248"/>
      <c r="AL38" s="553"/>
      <c r="AM38" s="595"/>
      <c r="AN38" s="598"/>
      <c r="AO38" s="601"/>
      <c r="AR38" s="559"/>
      <c r="AS38" s="448"/>
      <c r="AT38" s="449"/>
      <c r="AU38" s="451"/>
      <c r="AV38" s="452"/>
      <c r="AW38" s="428"/>
      <c r="AX38" s="453"/>
      <c r="AY38" s="428"/>
      <c r="AZ38" s="453"/>
      <c r="BA38" s="428"/>
      <c r="BB38" s="453"/>
      <c r="BC38" s="623"/>
      <c r="BD38" s="428"/>
      <c r="BE38" s="435"/>
      <c r="BF38" s="435"/>
      <c r="BG38" s="437"/>
      <c r="CB38" s="4"/>
      <c r="CC38" s="4"/>
      <c r="CD38" s="4"/>
      <c r="CE38" s="4"/>
      <c r="CF38" s="4"/>
    </row>
    <row r="39" spans="1:84" ht="16.5" customHeight="1">
      <c r="A39" s="561"/>
      <c r="B39" s="603"/>
      <c r="C39" s="555">
        <v>3</v>
      </c>
      <c r="D39" s="556"/>
      <c r="E39" s="64"/>
      <c r="F39" s="21"/>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248"/>
      <c r="AL39" s="553"/>
      <c r="AM39" s="570" t="s">
        <v>44</v>
      </c>
      <c r="AN39" s="596">
        <f>COUNTIF($G$32:$AK$32,2)+COUNTIF($G$32:$AK$32,3)</f>
        <v>0</v>
      </c>
      <c r="AO39" s="599">
        <f>AN39+【5月】月集計表!AO39</f>
        <v>0</v>
      </c>
      <c r="AR39" s="557" t="s">
        <v>135</v>
      </c>
      <c r="AS39" s="477" t="str">
        <f>IFERROR(INDEX($B$11:$F$31,MATCH("FW3",$B$11:$B$31,0),2),"")</f>
        <v/>
      </c>
      <c r="AT39" s="423"/>
      <c r="AU39" s="479" t="str">
        <f>IFERROR(INDEX($B$11:$F$31,MATCH("FW3",$B$11:$B$31,0),5),"")</f>
        <v/>
      </c>
      <c r="AV39" s="441"/>
      <c r="AW39" s="442">
        <f>IF(90000&lt;=AV39,90000,AV39)</f>
        <v>0</v>
      </c>
      <c r="AX39" s="441"/>
      <c r="AY39" s="442">
        <f>IF(10000&lt;=AX39,10000,AX39)</f>
        <v>0</v>
      </c>
      <c r="AZ39" s="441"/>
      <c r="BA39" s="442"/>
      <c r="BB39" s="441"/>
      <c r="BC39" s="616"/>
      <c r="BD39" s="442"/>
      <c r="BE39" s="443"/>
      <c r="BF39" s="443"/>
      <c r="BG39" s="455"/>
      <c r="CB39" s="4"/>
      <c r="CC39" s="4"/>
      <c r="CD39" s="4"/>
      <c r="CE39" s="4"/>
      <c r="CF39" s="4"/>
    </row>
    <row r="40" spans="1:84" ht="16.5" customHeight="1">
      <c r="A40" s="561"/>
      <c r="B40" s="603"/>
      <c r="C40" s="555">
        <v>4</v>
      </c>
      <c r="D40" s="556"/>
      <c r="E40" s="64"/>
      <c r="F40" s="25"/>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49"/>
      <c r="AL40" s="553"/>
      <c r="AM40" s="571"/>
      <c r="AN40" s="597"/>
      <c r="AO40" s="618"/>
      <c r="AR40" s="558"/>
      <c r="AS40" s="478"/>
      <c r="AT40" s="424"/>
      <c r="AU40" s="454"/>
      <c r="AV40" s="446"/>
      <c r="AW40" s="403"/>
      <c r="AX40" s="404"/>
      <c r="AY40" s="403"/>
      <c r="AZ40" s="404"/>
      <c r="BA40" s="403"/>
      <c r="BB40" s="404"/>
      <c r="BC40" s="615"/>
      <c r="BD40" s="403"/>
      <c r="BE40" s="405"/>
      <c r="BF40" s="405"/>
      <c r="BG40" s="436"/>
      <c r="CB40" s="4"/>
      <c r="CC40" s="4"/>
      <c r="CD40" s="4"/>
      <c r="CE40" s="4"/>
      <c r="CF40" s="4"/>
    </row>
    <row r="41" spans="1:84" ht="16.5" customHeight="1">
      <c r="A41" s="561"/>
      <c r="B41" s="603"/>
      <c r="C41" s="555">
        <v>5</v>
      </c>
      <c r="D41" s="556"/>
      <c r="E41" s="64"/>
      <c r="F41" s="25"/>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49"/>
      <c r="AL41" s="553"/>
      <c r="AM41" s="595"/>
      <c r="AN41" s="598"/>
      <c r="AO41" s="619"/>
      <c r="AR41" s="558"/>
      <c r="AS41" s="447" t="str">
        <f ca="1">IF(AS39="","",IFERROR(INDEX(INDIRECT("$B$" &amp; AS39+11 &amp;  ":$F$31"),MATCH("FW3",INDIRECT("$B$" &amp; AS39+11 &amp; ":$B$31"),0),2),""))</f>
        <v/>
      </c>
      <c r="AT41" s="410"/>
      <c r="AU41" s="456" t="str">
        <f ca="1">IF(AS39="","",IFERROR(INDEX(INDIRECT("$B$" &amp; AS39+11 &amp;  ":$F$31"),MATCH("FW3",INDIRECT("$B$" &amp; AS39+11 &amp; ":$B$31"),0),5),""))</f>
        <v/>
      </c>
      <c r="AV41" s="404"/>
      <c r="AW41" s="403">
        <f>IF(90000&lt;=AV41,90000,AV41)</f>
        <v>0</v>
      </c>
      <c r="AX41" s="404"/>
      <c r="AY41" s="403">
        <f>IF(10000&lt;=AX41,10000,AX41)</f>
        <v>0</v>
      </c>
      <c r="AZ41" s="404"/>
      <c r="BA41" s="403"/>
      <c r="BB41" s="404"/>
      <c r="BC41" s="615"/>
      <c r="BD41" s="403"/>
      <c r="BE41" s="405"/>
      <c r="BF41" s="405"/>
      <c r="BG41" s="436"/>
      <c r="CB41" s="4"/>
      <c r="CC41" s="4"/>
      <c r="CD41" s="4"/>
      <c r="CE41" s="4"/>
      <c r="CF41" s="4"/>
    </row>
    <row r="42" spans="1:84" ht="16.5" customHeight="1">
      <c r="A42" s="561"/>
      <c r="B42" s="603"/>
      <c r="C42" s="555">
        <v>6</v>
      </c>
      <c r="D42" s="556"/>
      <c r="E42" s="64"/>
      <c r="F42" s="25"/>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49"/>
      <c r="AL42" s="553"/>
      <c r="AM42" s="570" t="s">
        <v>51</v>
      </c>
      <c r="AN42" s="596">
        <f>COUNTIF($G$32:$AK$32,3)</f>
        <v>0</v>
      </c>
      <c r="AO42" s="599">
        <f>AN42+【5月】月集計表!AO42</f>
        <v>0</v>
      </c>
      <c r="AR42" s="558"/>
      <c r="AS42" s="447"/>
      <c r="AT42" s="411"/>
      <c r="AU42" s="457"/>
      <c r="AV42" s="446"/>
      <c r="AW42" s="403"/>
      <c r="AX42" s="404"/>
      <c r="AY42" s="403"/>
      <c r="AZ42" s="404"/>
      <c r="BA42" s="403"/>
      <c r="BB42" s="404"/>
      <c r="BC42" s="615"/>
      <c r="BD42" s="403"/>
      <c r="BE42" s="405"/>
      <c r="BF42" s="405"/>
      <c r="BG42" s="436"/>
      <c r="CB42" s="4"/>
      <c r="CC42" s="4"/>
      <c r="CD42" s="4"/>
      <c r="CE42" s="4"/>
      <c r="CF42" s="4"/>
    </row>
    <row r="43" spans="1:84" ht="16.5" customHeight="1">
      <c r="A43" s="561"/>
      <c r="B43" s="603"/>
      <c r="C43" s="555">
        <v>7</v>
      </c>
      <c r="D43" s="556"/>
      <c r="E43" s="64"/>
      <c r="F43" s="25"/>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49"/>
      <c r="AL43" s="553"/>
      <c r="AM43" s="571"/>
      <c r="AN43" s="597"/>
      <c r="AO43" s="600"/>
      <c r="AR43" s="558"/>
      <c r="AS43" s="447" t="str">
        <f ca="1">IF(AS41="","",IFERROR(INDEX(INDIRECT("$B$" &amp; AS41+11 &amp;  ":$F$31"),MATCH("FW3",INDIRECT("$B$" &amp; AS41+11 &amp; ":$B$31"),0),2),""))</f>
        <v/>
      </c>
      <c r="AT43" s="410"/>
      <c r="AU43" s="450" t="str">
        <f ca="1">IF(AS41="","",IFERROR(INDEX(INDIRECT("$B$" &amp; AS41+11 &amp;  ":$F$31"),MATCH("FW3",INDIRECT("$B$" &amp; AS41+11 &amp; ":$B$31"),0),5),""))</f>
        <v/>
      </c>
      <c r="AV43" s="404"/>
      <c r="AW43" s="403">
        <f>IF(90000&lt;=AV43,90000,AV43)</f>
        <v>0</v>
      </c>
      <c r="AX43" s="404"/>
      <c r="AY43" s="403">
        <f>IF(10000&lt;=AX43,10000,AX43)</f>
        <v>0</v>
      </c>
      <c r="AZ43" s="404"/>
      <c r="BA43" s="403"/>
      <c r="BB43" s="404"/>
      <c r="BC43" s="615"/>
      <c r="BD43" s="403"/>
      <c r="BE43" s="405"/>
      <c r="BF43" s="405"/>
      <c r="BG43" s="436"/>
      <c r="CB43" s="4"/>
      <c r="CC43" s="4"/>
      <c r="CD43" s="4"/>
      <c r="CE43" s="4"/>
      <c r="CF43" s="4"/>
    </row>
    <row r="44" spans="1:84" ht="17.25" customHeight="1">
      <c r="A44" s="561"/>
      <c r="B44" s="603"/>
      <c r="C44" s="555">
        <v>8</v>
      </c>
      <c r="D44" s="556"/>
      <c r="E44" s="64"/>
      <c r="F44" s="25"/>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49"/>
      <c r="AL44" s="553"/>
      <c r="AM44" s="595"/>
      <c r="AN44" s="598"/>
      <c r="AO44" s="601"/>
      <c r="AR44" s="558"/>
      <c r="AS44" s="447"/>
      <c r="AT44" s="411"/>
      <c r="AU44" s="454"/>
      <c r="AV44" s="446"/>
      <c r="AW44" s="403"/>
      <c r="AX44" s="404"/>
      <c r="AY44" s="403"/>
      <c r="AZ44" s="404"/>
      <c r="BA44" s="403"/>
      <c r="BB44" s="404"/>
      <c r="BC44" s="615"/>
      <c r="BD44" s="403"/>
      <c r="BE44" s="405"/>
      <c r="BF44" s="405"/>
      <c r="BG44" s="436"/>
      <c r="CB44" s="4"/>
      <c r="CC44" s="4"/>
      <c r="CD44" s="4"/>
      <c r="CE44" s="4"/>
      <c r="CF44" s="4"/>
    </row>
    <row r="45" spans="1:84" ht="17.25" customHeight="1">
      <c r="A45" s="561"/>
      <c r="B45" s="603"/>
      <c r="C45" s="555">
        <v>9</v>
      </c>
      <c r="D45" s="556"/>
      <c r="E45" s="64"/>
      <c r="F45" s="25"/>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250"/>
      <c r="AL45" s="553"/>
      <c r="AM45" s="570" t="s">
        <v>52</v>
      </c>
      <c r="AN45" s="573">
        <f>SUM(AN36:AN44)</f>
        <v>0</v>
      </c>
      <c r="AO45" s="576">
        <f>SUM(AO36:AO44)</f>
        <v>0</v>
      </c>
      <c r="AR45" s="558"/>
      <c r="AS45" s="447" t="str">
        <f ca="1">IF(AS43="","",IFERROR(INDEX(INDIRECT("$B$" &amp; AS43+11 &amp;  ":$F$31"),MATCH("FW3",INDIRECT("$B$" &amp; AS43+11 &amp; ":$B$31"),0),2),""))</f>
        <v/>
      </c>
      <c r="AT45" s="410"/>
      <c r="AU45" s="450" t="str">
        <f ca="1">IF(AS43="","",IFERROR(INDEX(INDIRECT("$B$" &amp; AS43+11 &amp;  ":$F$31"),MATCH("FW3",INDIRECT("$B$" &amp; AS43+11 &amp; ":$B$31"),0),5),""))</f>
        <v/>
      </c>
      <c r="AV45" s="404"/>
      <c r="AW45" s="403">
        <f>IF(90000&lt;=AV45,90000,AV45)</f>
        <v>0</v>
      </c>
      <c r="AX45" s="404"/>
      <c r="AY45" s="403">
        <f>IF(10000&lt;=AX45,10000,AX45)</f>
        <v>0</v>
      </c>
      <c r="AZ45" s="404"/>
      <c r="BA45" s="403"/>
      <c r="BB45" s="404"/>
      <c r="BC45" s="615"/>
      <c r="BD45" s="403"/>
      <c r="BE45" s="405"/>
      <c r="BF45" s="405"/>
      <c r="BG45" s="436"/>
      <c r="CB45" s="4"/>
      <c r="CC45" s="4"/>
      <c r="CD45" s="4"/>
      <c r="CE45" s="4"/>
      <c r="CF45" s="4"/>
    </row>
    <row r="46" spans="1:84" ht="17.25" customHeight="1">
      <c r="A46" s="561"/>
      <c r="B46" s="603"/>
      <c r="C46" s="555">
        <v>10</v>
      </c>
      <c r="D46" s="556"/>
      <c r="E46" s="64"/>
      <c r="F46" s="25"/>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250"/>
      <c r="AL46" s="553"/>
      <c r="AM46" s="571"/>
      <c r="AN46" s="574"/>
      <c r="AO46" s="577"/>
      <c r="AR46" s="558"/>
      <c r="AS46" s="447"/>
      <c r="AT46" s="411"/>
      <c r="AU46" s="454"/>
      <c r="AV46" s="446"/>
      <c r="AW46" s="403"/>
      <c r="AX46" s="404"/>
      <c r="AY46" s="403"/>
      <c r="AZ46" s="404"/>
      <c r="BA46" s="403"/>
      <c r="BB46" s="404"/>
      <c r="BC46" s="615"/>
      <c r="BD46" s="403"/>
      <c r="BE46" s="405"/>
      <c r="BF46" s="405"/>
      <c r="BG46" s="436"/>
      <c r="CB46" s="4"/>
      <c r="CC46" s="4"/>
      <c r="CD46" s="4"/>
      <c r="CE46" s="4"/>
      <c r="CF46" s="4"/>
    </row>
    <row r="47" spans="1:84" ht="17.25" customHeight="1" thickBot="1">
      <c r="A47" s="561"/>
      <c r="B47" s="603"/>
      <c r="C47" s="555">
        <v>11</v>
      </c>
      <c r="D47" s="556"/>
      <c r="E47" s="64"/>
      <c r="F47" s="25"/>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250"/>
      <c r="AL47" s="554"/>
      <c r="AM47" s="572"/>
      <c r="AN47" s="575"/>
      <c r="AO47" s="578"/>
      <c r="AP47" s="8"/>
      <c r="AQ47" s="8"/>
      <c r="AR47" s="558"/>
      <c r="AS47" s="447" t="str">
        <f ca="1">IF(AS45="","",IFERROR(INDEX(INDIRECT("$B$" &amp; AS45+11 &amp;  ":$F$31"),MATCH("FW3",INDIRECT("$B$" &amp; AS45+11 &amp; ":$B$31"),0),2),""))</f>
        <v/>
      </c>
      <c r="AT47" s="410"/>
      <c r="AU47" s="450" t="str">
        <f ca="1">IF(AS45="","",IFERROR(INDEX(INDIRECT("$B$" &amp; AS45+11 &amp;  ":$F$31"),MATCH("FW3",INDIRECT("$B$" &amp; AS45+11 &amp; ":$B$31"),0),5),""))</f>
        <v/>
      </c>
      <c r="AV47" s="404"/>
      <c r="AW47" s="403">
        <f>IF(90000&lt;=AV47,90000,AV47)</f>
        <v>0</v>
      </c>
      <c r="AX47" s="404"/>
      <c r="AY47" s="403">
        <f>IF(10000&lt;=AX47,10000,AX47)</f>
        <v>0</v>
      </c>
      <c r="AZ47" s="404"/>
      <c r="BA47" s="403"/>
      <c r="BB47" s="404"/>
      <c r="BC47" s="615"/>
      <c r="BD47" s="403"/>
      <c r="BE47" s="405"/>
      <c r="BF47" s="405"/>
      <c r="BG47" s="436"/>
    </row>
    <row r="48" spans="1:84" ht="17.25" customHeight="1" thickBot="1">
      <c r="A48" s="561"/>
      <c r="B48" s="603"/>
      <c r="C48" s="555">
        <v>12</v>
      </c>
      <c r="D48" s="556"/>
      <c r="E48" s="64"/>
      <c r="F48" s="25"/>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250"/>
      <c r="AL48" s="66"/>
      <c r="AM48" s="44"/>
      <c r="AN48" s="45"/>
      <c r="AO48" s="46"/>
      <c r="AP48" s="46"/>
      <c r="AQ48" s="46"/>
      <c r="AR48" s="559"/>
      <c r="AS48" s="448"/>
      <c r="AT48" s="449"/>
      <c r="AU48" s="451"/>
      <c r="AV48" s="452"/>
      <c r="AW48" s="428"/>
      <c r="AX48" s="453"/>
      <c r="AY48" s="428"/>
      <c r="AZ48" s="453"/>
      <c r="BA48" s="428"/>
      <c r="BB48" s="453"/>
      <c r="BC48" s="623"/>
      <c r="BD48" s="428"/>
      <c r="BE48" s="435"/>
      <c r="BF48" s="435"/>
      <c r="BG48" s="437"/>
    </row>
    <row r="49" spans="1:59" ht="16.5" customHeight="1">
      <c r="A49" s="561"/>
      <c r="B49" s="603"/>
      <c r="C49" s="555">
        <v>13</v>
      </c>
      <c r="D49" s="556"/>
      <c r="E49" s="65"/>
      <c r="F49" s="47"/>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251"/>
      <c r="AL49" s="67"/>
      <c r="AM49" s="46"/>
      <c r="AN49" s="46"/>
      <c r="AO49" s="46"/>
      <c r="AP49" s="46"/>
      <c r="AQ49" s="46"/>
      <c r="AR49" s="418" t="s">
        <v>192</v>
      </c>
      <c r="AS49" s="421" t="str">
        <f>IFERROR(INDEX($B$11:$F$31,MATCH("多能工",$B$11:$B$31,0),2),"")</f>
        <v/>
      </c>
      <c r="AT49" s="423"/>
      <c r="AU49" s="438" t="str">
        <f>IFERROR(INDEX($B$11:$F$31,MATCH("多能工",$B$11:$B$31,0),5),"")</f>
        <v/>
      </c>
      <c r="AV49" s="439"/>
      <c r="AW49" s="440">
        <f>IF(90000&lt;=AV49,90000,AV49)</f>
        <v>0</v>
      </c>
      <c r="AX49" s="441"/>
      <c r="AY49" s="442">
        <f>IF(10000&lt;=AX49,10000,AX49)</f>
        <v>0</v>
      </c>
      <c r="AZ49" s="441"/>
      <c r="BA49" s="442"/>
      <c r="BB49" s="441"/>
      <c r="BC49" s="616"/>
      <c r="BD49" s="442"/>
      <c r="BE49" s="443"/>
      <c r="BF49" s="444"/>
      <c r="BG49" s="445"/>
    </row>
    <row r="50" spans="1:59" ht="16.5" customHeight="1" thickBot="1">
      <c r="A50" s="604"/>
      <c r="B50" s="605"/>
      <c r="C50" s="608" t="s">
        <v>53</v>
      </c>
      <c r="D50" s="609"/>
      <c r="E50" s="609"/>
      <c r="F50" s="610"/>
      <c r="G50" s="49">
        <f>COUNTIF(G37:G49,"出")</f>
        <v>0</v>
      </c>
      <c r="H50" s="49">
        <f t="shared" ref="H50:AK50" si="14">COUNTIF(H37:H49,"出")</f>
        <v>0</v>
      </c>
      <c r="I50" s="49">
        <f t="shared" si="14"/>
        <v>0</v>
      </c>
      <c r="J50" s="49">
        <f t="shared" si="14"/>
        <v>0</v>
      </c>
      <c r="K50" s="49">
        <f t="shared" si="14"/>
        <v>0</v>
      </c>
      <c r="L50" s="49">
        <f t="shared" si="14"/>
        <v>0</v>
      </c>
      <c r="M50" s="49">
        <f t="shared" si="14"/>
        <v>0</v>
      </c>
      <c r="N50" s="49">
        <f t="shared" si="14"/>
        <v>0</v>
      </c>
      <c r="O50" s="49">
        <f t="shared" si="14"/>
        <v>0</v>
      </c>
      <c r="P50" s="49">
        <f t="shared" si="14"/>
        <v>0</v>
      </c>
      <c r="Q50" s="49">
        <f t="shared" si="14"/>
        <v>0</v>
      </c>
      <c r="R50" s="49">
        <f t="shared" si="14"/>
        <v>0</v>
      </c>
      <c r="S50" s="49">
        <f t="shared" si="14"/>
        <v>0</v>
      </c>
      <c r="T50" s="49">
        <f t="shared" si="14"/>
        <v>0</v>
      </c>
      <c r="U50" s="49">
        <f t="shared" si="14"/>
        <v>0</v>
      </c>
      <c r="V50" s="49">
        <f t="shared" si="14"/>
        <v>0</v>
      </c>
      <c r="W50" s="49">
        <f t="shared" si="14"/>
        <v>0</v>
      </c>
      <c r="X50" s="49">
        <f t="shared" si="14"/>
        <v>0</v>
      </c>
      <c r="Y50" s="49">
        <f t="shared" si="14"/>
        <v>0</v>
      </c>
      <c r="Z50" s="49">
        <f t="shared" si="14"/>
        <v>0</v>
      </c>
      <c r="AA50" s="49">
        <f t="shared" si="14"/>
        <v>0</v>
      </c>
      <c r="AB50" s="49">
        <f t="shared" si="14"/>
        <v>0</v>
      </c>
      <c r="AC50" s="49">
        <f t="shared" si="14"/>
        <v>0</v>
      </c>
      <c r="AD50" s="49">
        <f t="shared" si="14"/>
        <v>0</v>
      </c>
      <c r="AE50" s="49">
        <f t="shared" si="14"/>
        <v>0</v>
      </c>
      <c r="AF50" s="49">
        <f t="shared" si="14"/>
        <v>0</v>
      </c>
      <c r="AG50" s="49">
        <f t="shared" si="14"/>
        <v>0</v>
      </c>
      <c r="AH50" s="49">
        <f t="shared" si="14"/>
        <v>0</v>
      </c>
      <c r="AI50" s="49">
        <f t="shared" si="14"/>
        <v>0</v>
      </c>
      <c r="AJ50" s="49">
        <f t="shared" si="14"/>
        <v>0</v>
      </c>
      <c r="AK50" s="49">
        <f t="shared" si="14"/>
        <v>0</v>
      </c>
      <c r="AL50" s="67"/>
      <c r="AM50" s="46"/>
      <c r="AN50" s="46"/>
      <c r="AO50" s="46"/>
      <c r="AP50" s="46"/>
      <c r="AQ50" s="46"/>
      <c r="AR50" s="419"/>
      <c r="AS50" s="422"/>
      <c r="AT50" s="424"/>
      <c r="AU50" s="413"/>
      <c r="AV50" s="427"/>
      <c r="AW50" s="416"/>
      <c r="AX50" s="404"/>
      <c r="AY50" s="403"/>
      <c r="AZ50" s="404"/>
      <c r="BA50" s="403"/>
      <c r="BB50" s="404"/>
      <c r="BC50" s="615"/>
      <c r="BD50" s="403"/>
      <c r="BE50" s="405"/>
      <c r="BF50" s="406"/>
      <c r="BG50" s="408"/>
    </row>
    <row r="51" spans="1:59" ht="16.5" customHeight="1">
      <c r="AL51" s="46"/>
      <c r="AM51" s="46"/>
      <c r="AN51" s="46"/>
      <c r="AO51" s="46"/>
      <c r="AP51" s="13"/>
      <c r="AQ51" s="13"/>
      <c r="AR51" s="419"/>
      <c r="AS51" s="409" t="str">
        <f ca="1">IF(AS49="","",IFERROR(INDEX(INDIRECT("$B$" &amp; AS49+11 &amp;  ":$F$31"),MATCH("多能工",INDIRECT("$B$" &amp; AS49+11 &amp; ":$B$31"),0),2),""))</f>
        <v/>
      </c>
      <c r="AT51" s="410"/>
      <c r="AU51" s="425" t="str">
        <f ca="1">IF(AS49="","",IFERROR(INDEX(INDIRECT("$B$" &amp; AS49+11 &amp;  ":$F$31"),MATCH("多能工",INDIRECT("$B$" &amp; AS49+11 &amp; ":$B$31"),0),5),""))</f>
        <v/>
      </c>
      <c r="AV51" s="414"/>
      <c r="AW51" s="416">
        <f>IF(90000&lt;=AV51,90000,AV51)</f>
        <v>0</v>
      </c>
      <c r="AX51" s="404"/>
      <c r="AY51" s="403">
        <f>IF(10000&lt;=AX51,10000,AX51)</f>
        <v>0</v>
      </c>
      <c r="AZ51" s="404"/>
      <c r="BA51" s="403"/>
      <c r="BB51" s="404"/>
      <c r="BC51" s="615"/>
      <c r="BD51" s="403"/>
      <c r="BE51" s="405"/>
      <c r="BF51" s="406"/>
      <c r="BG51" s="407"/>
    </row>
    <row r="52" spans="1:59" ht="16.5" customHeight="1">
      <c r="A52" s="579" t="s">
        <v>54</v>
      </c>
      <c r="B52" s="580"/>
      <c r="C52" s="580"/>
      <c r="D52" s="580"/>
      <c r="E52" s="581"/>
      <c r="F52" s="225" t="s">
        <v>55</v>
      </c>
      <c r="G52" s="229" t="s">
        <v>31</v>
      </c>
      <c r="H52" s="229" t="s">
        <v>29</v>
      </c>
      <c r="I52" s="229" t="s">
        <v>30</v>
      </c>
      <c r="J52" s="229" t="s">
        <v>56</v>
      </c>
      <c r="K52" s="229" t="s">
        <v>57</v>
      </c>
      <c r="L52" s="229" t="s">
        <v>58</v>
      </c>
      <c r="M52" s="229" t="s">
        <v>59</v>
      </c>
      <c r="N52" s="229" t="s">
        <v>60</v>
      </c>
      <c r="O52" s="229" t="s">
        <v>61</v>
      </c>
      <c r="P52" s="229" t="s">
        <v>62</v>
      </c>
      <c r="Q52" s="229" t="s">
        <v>63</v>
      </c>
      <c r="R52" s="229" t="s">
        <v>64</v>
      </c>
      <c r="S52" s="229" t="s">
        <v>65</v>
      </c>
      <c r="T52" s="229" t="s">
        <v>66</v>
      </c>
      <c r="U52" s="229" t="s">
        <v>67</v>
      </c>
      <c r="V52" s="229" t="s">
        <v>68</v>
      </c>
      <c r="W52" s="563" t="s">
        <v>69</v>
      </c>
      <c r="X52" s="564"/>
      <c r="Y52" s="565"/>
      <c r="AL52" s="46"/>
      <c r="AM52" s="46"/>
      <c r="AN52" s="46"/>
      <c r="AO52" s="46"/>
      <c r="AP52" s="46"/>
      <c r="AQ52" s="46"/>
      <c r="AR52" s="419"/>
      <c r="AS52" s="409"/>
      <c r="AT52" s="411"/>
      <c r="AU52" s="426"/>
      <c r="AV52" s="427"/>
      <c r="AW52" s="416"/>
      <c r="AX52" s="404"/>
      <c r="AY52" s="403"/>
      <c r="AZ52" s="404"/>
      <c r="BA52" s="403"/>
      <c r="BB52" s="404"/>
      <c r="BC52" s="615"/>
      <c r="BD52" s="403"/>
      <c r="BE52" s="405"/>
      <c r="BF52" s="406"/>
      <c r="BG52" s="408"/>
    </row>
    <row r="53" spans="1:59" ht="16.5" customHeight="1">
      <c r="A53" s="582"/>
      <c r="B53" s="583"/>
      <c r="C53" s="583"/>
      <c r="D53" s="583"/>
      <c r="E53" s="584"/>
      <c r="F53" s="225" t="s">
        <v>70</v>
      </c>
      <c r="G53" s="52"/>
      <c r="H53" s="52"/>
      <c r="I53" s="52"/>
      <c r="J53" s="52"/>
      <c r="K53" s="52"/>
      <c r="L53" s="52"/>
      <c r="M53" s="52"/>
      <c r="N53" s="52"/>
      <c r="O53" s="52"/>
      <c r="P53" s="52"/>
      <c r="Q53" s="52"/>
      <c r="R53" s="52"/>
      <c r="S53" s="52"/>
      <c r="T53" s="52"/>
      <c r="U53" s="52"/>
      <c r="V53" s="52"/>
      <c r="W53" s="566">
        <f>SUM(G53:S53)</f>
        <v>0</v>
      </c>
      <c r="X53" s="567"/>
      <c r="Y53" s="568"/>
      <c r="AL53" s="46"/>
      <c r="AM53" s="46"/>
      <c r="AN53" s="46"/>
      <c r="AO53" s="46"/>
      <c r="AP53" s="46"/>
      <c r="AQ53" s="46"/>
      <c r="AR53" s="419"/>
      <c r="AS53" s="409" t="str">
        <f ca="1">IF(AS51="","",IFERROR(INDEX(INDIRECT("$B$" &amp; AS51+11 &amp;  ":$F$31"),MATCH("多能工",INDIRECT("$B$" &amp; AS51+11 &amp; ":$B$31"),0),2),""))</f>
        <v/>
      </c>
      <c r="AT53" s="410"/>
      <c r="AU53" s="412" t="str">
        <f ca="1">IF(AS51="","",IFERROR(INDEX(INDIRECT("$B$" &amp; AS51+11 &amp;  ":$F$31"),MATCH("多能工",INDIRECT("$B$" &amp; AS51+11 &amp; ":$B$31"),0),5),""))</f>
        <v/>
      </c>
      <c r="AV53" s="414"/>
      <c r="AW53" s="416">
        <f>IF(90000&lt;=AV53,90000,AV53)</f>
        <v>0</v>
      </c>
      <c r="AX53" s="404"/>
      <c r="AY53" s="403">
        <f>IF(10000&lt;=AX53,10000,AX53)</f>
        <v>0</v>
      </c>
      <c r="AZ53" s="404"/>
      <c r="BA53" s="403"/>
      <c r="BB53" s="404"/>
      <c r="BC53" s="615"/>
      <c r="BD53" s="403"/>
      <c r="BE53" s="405"/>
      <c r="BF53" s="406"/>
      <c r="BG53" s="407"/>
    </row>
    <row r="54" spans="1:59" ht="16.5" customHeight="1" thickBot="1">
      <c r="A54" s="582"/>
      <c r="B54" s="583"/>
      <c r="C54" s="583"/>
      <c r="D54" s="583"/>
      <c r="E54" s="584"/>
      <c r="F54" s="225" t="s">
        <v>71</v>
      </c>
      <c r="G54" s="53">
        <f>AK91</f>
        <v>0</v>
      </c>
      <c r="H54" s="53">
        <f>AK92</f>
        <v>0</v>
      </c>
      <c r="I54" s="53">
        <f>AK93</f>
        <v>0</v>
      </c>
      <c r="J54" s="53">
        <f>AK94</f>
        <v>0</v>
      </c>
      <c r="K54" s="53">
        <f>AK95</f>
        <v>0</v>
      </c>
      <c r="L54" s="53">
        <f>AK96</f>
        <v>0</v>
      </c>
      <c r="M54" s="53">
        <f>AK97</f>
        <v>0</v>
      </c>
      <c r="N54" s="53">
        <f>AK98</f>
        <v>0</v>
      </c>
      <c r="O54" s="53">
        <f>AK99</f>
        <v>0</v>
      </c>
      <c r="P54" s="53">
        <f>AK100</f>
        <v>0</v>
      </c>
      <c r="Q54" s="53">
        <f>AK101</f>
        <v>0</v>
      </c>
      <c r="R54" s="53">
        <f>AK102</f>
        <v>0</v>
      </c>
      <c r="S54" s="53">
        <f>AK103</f>
        <v>0</v>
      </c>
      <c r="T54" s="53">
        <f>AK104</f>
        <v>0</v>
      </c>
      <c r="U54" s="53">
        <f>AK105</f>
        <v>0</v>
      </c>
      <c r="V54" s="53">
        <f>AK106</f>
        <v>0</v>
      </c>
      <c r="W54" s="566">
        <f>SUM(G54:S54)</f>
        <v>0</v>
      </c>
      <c r="X54" s="567"/>
      <c r="Y54" s="568"/>
      <c r="AO54" s="35"/>
      <c r="AP54" s="13"/>
      <c r="AQ54" s="13"/>
      <c r="AR54" s="420"/>
      <c r="AS54" s="409"/>
      <c r="AT54" s="411"/>
      <c r="AU54" s="413"/>
      <c r="AV54" s="415"/>
      <c r="AW54" s="416"/>
      <c r="AX54" s="404"/>
      <c r="AY54" s="403"/>
      <c r="AZ54" s="404"/>
      <c r="BA54" s="403"/>
      <c r="BB54" s="404"/>
      <c r="BC54" s="615"/>
      <c r="BD54" s="403"/>
      <c r="BE54" s="405"/>
      <c r="BF54" s="406"/>
      <c r="BG54" s="417"/>
    </row>
    <row r="55" spans="1:59" ht="16.5" customHeight="1">
      <c r="A55" s="585"/>
      <c r="B55" s="586"/>
      <c r="C55" s="586"/>
      <c r="D55" s="586"/>
      <c r="E55" s="587"/>
      <c r="F55" s="54" t="s">
        <v>72</v>
      </c>
      <c r="G55" s="116">
        <f>G54+【5月】月集計表!G55</f>
        <v>0</v>
      </c>
      <c r="H55" s="116">
        <f>H54+【5月】月集計表!H55</f>
        <v>0</v>
      </c>
      <c r="I55" s="116">
        <f>I54+【5月】月集計表!I55</f>
        <v>0</v>
      </c>
      <c r="J55" s="116">
        <f>J54+【5月】月集計表!J55</f>
        <v>0</v>
      </c>
      <c r="K55" s="116">
        <f>K54+【5月】月集計表!K55</f>
        <v>0</v>
      </c>
      <c r="L55" s="116">
        <f>L54+【5月】月集計表!L55</f>
        <v>0</v>
      </c>
      <c r="M55" s="116">
        <f>M54+【5月】月集計表!M55</f>
        <v>0</v>
      </c>
      <c r="N55" s="116">
        <f>N54+【5月】月集計表!N55</f>
        <v>0</v>
      </c>
      <c r="O55" s="116">
        <f>O54+【5月】月集計表!O55</f>
        <v>0</v>
      </c>
      <c r="P55" s="116">
        <f>P54+【5月】月集計表!P55</f>
        <v>0</v>
      </c>
      <c r="Q55" s="116">
        <f>Q54+【5月】月集計表!Q55</f>
        <v>0</v>
      </c>
      <c r="R55" s="116">
        <f>R54+【5月】月集計表!R55</f>
        <v>0</v>
      </c>
      <c r="S55" s="116">
        <f>S54+【5月】月集計表!S55</f>
        <v>0</v>
      </c>
      <c r="T55" s="116">
        <f>T54+【5月】月集計表!T55</f>
        <v>0</v>
      </c>
      <c r="U55" s="116">
        <f>U54+【5月】月集計表!U55</f>
        <v>0</v>
      </c>
      <c r="V55" s="116">
        <f>V54+【5月】月集計表!V55</f>
        <v>0</v>
      </c>
      <c r="W55" s="569">
        <f>SUM(G55:S55)</f>
        <v>0</v>
      </c>
      <c r="X55" s="569"/>
      <c r="Y55" s="569"/>
      <c r="Z55" s="4" t="s">
        <v>73</v>
      </c>
      <c r="AO55" s="35"/>
      <c r="AP55" s="13"/>
      <c r="AQ55" s="13"/>
      <c r="AR55" s="390" t="s">
        <v>193</v>
      </c>
      <c r="AS55" s="391"/>
      <c r="AT55" s="392"/>
      <c r="AU55" s="396"/>
      <c r="AV55" s="371">
        <f>SUM(AV9:AV18,AV49:AV54)</f>
        <v>0</v>
      </c>
      <c r="AW55" s="399">
        <f t="shared" ref="AW55:BF55" si="15">SUM(AW9:AW18,AW49:AW54)</f>
        <v>0</v>
      </c>
      <c r="AX55" s="383">
        <f t="shared" si="15"/>
        <v>0</v>
      </c>
      <c r="AY55" s="385">
        <f t="shared" si="15"/>
        <v>0</v>
      </c>
      <c r="AZ55" s="371">
        <f t="shared" si="15"/>
        <v>0</v>
      </c>
      <c r="BA55" s="399">
        <f t="shared" si="15"/>
        <v>0</v>
      </c>
      <c r="BB55" s="371">
        <f t="shared" si="15"/>
        <v>0</v>
      </c>
      <c r="BC55" s="624">
        <f t="shared" si="15"/>
        <v>0</v>
      </c>
      <c r="BD55" s="385">
        <f t="shared" si="15"/>
        <v>0</v>
      </c>
      <c r="BE55" s="383">
        <f t="shared" ref="BE55" si="16">SUM(BE9:BE18,BE49:BE54)</f>
        <v>0</v>
      </c>
      <c r="BF55" s="371">
        <f t="shared" si="15"/>
        <v>0</v>
      </c>
      <c r="BG55" s="373"/>
    </row>
    <row r="56" spans="1:59" ht="13.5" customHeight="1" thickBot="1">
      <c r="AO56" s="13"/>
      <c r="AP56" s="13"/>
      <c r="AQ56" s="13"/>
      <c r="AR56" s="393"/>
      <c r="AS56" s="394"/>
      <c r="AT56" s="395"/>
      <c r="AU56" s="397"/>
      <c r="AV56" s="398"/>
      <c r="AW56" s="400"/>
      <c r="AX56" s="384"/>
      <c r="AY56" s="386"/>
      <c r="AZ56" s="398"/>
      <c r="BA56" s="400"/>
      <c r="BB56" s="398"/>
      <c r="BC56" s="625"/>
      <c r="BD56" s="386"/>
      <c r="BE56" s="387"/>
      <c r="BF56" s="372"/>
      <c r="BG56" s="374"/>
    </row>
    <row r="57" spans="1:59" ht="13.5" hidden="1" customHeight="1">
      <c r="AO57" s="13"/>
      <c r="AP57" s="13"/>
      <c r="AQ57" s="13"/>
      <c r="AR57" s="375" t="s">
        <v>185</v>
      </c>
      <c r="AS57" s="376"/>
      <c r="AT57" s="377"/>
      <c r="AU57" s="381"/>
      <c r="AV57" s="383">
        <f>SUM(AV19:AV48)</f>
        <v>0</v>
      </c>
      <c r="AW57" s="385">
        <f t="shared" ref="AW57:BF57" si="17">SUM(AW19:AW48)</f>
        <v>0</v>
      </c>
      <c r="AX57" s="383">
        <f t="shared" si="17"/>
        <v>0</v>
      </c>
      <c r="AY57" s="385">
        <f t="shared" si="17"/>
        <v>0</v>
      </c>
      <c r="AZ57" s="383">
        <f t="shared" si="17"/>
        <v>0</v>
      </c>
      <c r="BA57" s="385">
        <f t="shared" si="17"/>
        <v>0</v>
      </c>
      <c r="BB57" s="383">
        <f t="shared" si="17"/>
        <v>0</v>
      </c>
      <c r="BC57" s="624">
        <f t="shared" si="17"/>
        <v>0</v>
      </c>
      <c r="BD57" s="385">
        <f t="shared" si="17"/>
        <v>0</v>
      </c>
      <c r="BE57" s="383">
        <f t="shared" ref="BE57" si="18">SUM(BE19:BE48)</f>
        <v>0</v>
      </c>
      <c r="BF57" s="383">
        <f t="shared" si="17"/>
        <v>0</v>
      </c>
      <c r="BG57" s="388"/>
    </row>
    <row r="58" spans="1:59" ht="13.5" hidden="1" customHeight="1" thickBot="1">
      <c r="AO58" s="13"/>
      <c r="AP58" s="13"/>
      <c r="AQ58" s="13"/>
      <c r="AR58" s="378"/>
      <c r="AS58" s="379"/>
      <c r="AT58" s="380"/>
      <c r="AU58" s="382"/>
      <c r="AV58" s="384"/>
      <c r="AW58" s="386"/>
      <c r="AX58" s="384"/>
      <c r="AY58" s="386"/>
      <c r="AZ58" s="384"/>
      <c r="BA58" s="386"/>
      <c r="BB58" s="384"/>
      <c r="BC58" s="625"/>
      <c r="BD58" s="386"/>
      <c r="BE58" s="387"/>
      <c r="BF58" s="387"/>
      <c r="BG58" s="389"/>
    </row>
    <row r="59" spans="1:59" ht="13.5" customHeight="1">
      <c r="AO59" s="13"/>
      <c r="AP59" s="13"/>
      <c r="AQ59" s="13"/>
      <c r="AR59" s="363" t="s">
        <v>136</v>
      </c>
      <c r="AS59" s="364"/>
      <c r="AT59" s="364"/>
      <c r="AU59" s="87"/>
      <c r="AV59" s="88">
        <f t="shared" ref="AV59:BF59" si="19">SUM(AV9:AV18)</f>
        <v>0</v>
      </c>
      <c r="AW59" s="239">
        <f t="shared" si="19"/>
        <v>0</v>
      </c>
      <c r="AX59" s="90">
        <f t="shared" si="19"/>
        <v>0</v>
      </c>
      <c r="AY59" s="91">
        <f t="shared" si="19"/>
        <v>0</v>
      </c>
      <c r="AZ59" s="88">
        <f t="shared" si="19"/>
        <v>0</v>
      </c>
      <c r="BA59" s="239">
        <f t="shared" si="19"/>
        <v>0</v>
      </c>
      <c r="BB59" s="88">
        <f t="shared" si="19"/>
        <v>0</v>
      </c>
      <c r="BC59" s="92">
        <f t="shared" si="19"/>
        <v>0</v>
      </c>
      <c r="BD59" s="91">
        <f t="shared" si="19"/>
        <v>0</v>
      </c>
      <c r="BE59" s="93">
        <f t="shared" ref="BE59" si="20">SUM(BE9:BE18)</f>
        <v>0</v>
      </c>
      <c r="BF59" s="93">
        <f t="shared" si="19"/>
        <v>0</v>
      </c>
      <c r="BG59" s="94"/>
    </row>
    <row r="60" spans="1:59" ht="13.5" hidden="1" customHeight="1">
      <c r="AO60" s="13"/>
      <c r="AP60" s="13"/>
      <c r="AQ60" s="13"/>
      <c r="AR60" s="365" t="s">
        <v>179</v>
      </c>
      <c r="AS60" s="366"/>
      <c r="AT60" s="366"/>
      <c r="AU60" s="220"/>
      <c r="AV60" s="96">
        <f t="shared" ref="AV60:BF60" si="21">SUM(AV19:AV28)</f>
        <v>0</v>
      </c>
      <c r="AW60" s="97">
        <f t="shared" si="21"/>
        <v>0</v>
      </c>
      <c r="AX60" s="96">
        <f t="shared" si="21"/>
        <v>0</v>
      </c>
      <c r="AY60" s="97">
        <f t="shared" si="21"/>
        <v>0</v>
      </c>
      <c r="AZ60" s="96">
        <f t="shared" si="21"/>
        <v>0</v>
      </c>
      <c r="BA60" s="97">
        <f t="shared" si="21"/>
        <v>0</v>
      </c>
      <c r="BB60" s="96">
        <f t="shared" si="21"/>
        <v>0</v>
      </c>
      <c r="BC60" s="98">
        <f t="shared" si="21"/>
        <v>0</v>
      </c>
      <c r="BD60" s="97">
        <f t="shared" si="21"/>
        <v>0</v>
      </c>
      <c r="BE60" s="272">
        <f t="shared" ref="BE60" si="22">SUM(BE19:BE28)</f>
        <v>0</v>
      </c>
      <c r="BF60" s="272">
        <f t="shared" si="21"/>
        <v>0</v>
      </c>
      <c r="BG60" s="221"/>
    </row>
    <row r="61" spans="1:59" ht="13.5" hidden="1" customHeight="1">
      <c r="AO61" s="13"/>
      <c r="AP61" s="13"/>
      <c r="AQ61" s="13"/>
      <c r="AR61" s="365" t="s">
        <v>180</v>
      </c>
      <c r="AS61" s="366"/>
      <c r="AT61" s="366"/>
      <c r="AU61" s="220"/>
      <c r="AV61" s="96">
        <f t="shared" ref="AV61:BF61" si="23">SUM(AV29:AV38)</f>
        <v>0</v>
      </c>
      <c r="AW61" s="97">
        <f t="shared" si="23"/>
        <v>0</v>
      </c>
      <c r="AX61" s="96">
        <f t="shared" si="23"/>
        <v>0</v>
      </c>
      <c r="AY61" s="97">
        <f t="shared" si="23"/>
        <v>0</v>
      </c>
      <c r="AZ61" s="96">
        <f t="shared" si="23"/>
        <v>0</v>
      </c>
      <c r="BA61" s="97">
        <f t="shared" si="23"/>
        <v>0</v>
      </c>
      <c r="BB61" s="96">
        <f t="shared" si="23"/>
        <v>0</v>
      </c>
      <c r="BC61" s="98">
        <f t="shared" si="23"/>
        <v>0</v>
      </c>
      <c r="BD61" s="97">
        <f t="shared" si="23"/>
        <v>0</v>
      </c>
      <c r="BE61" s="272">
        <f t="shared" ref="BE61" si="24">SUM(BE29:BE38)</f>
        <v>0</v>
      </c>
      <c r="BF61" s="272">
        <f t="shared" si="23"/>
        <v>0</v>
      </c>
      <c r="BG61" s="221"/>
    </row>
    <row r="62" spans="1:59" ht="13.5" hidden="1" customHeight="1">
      <c r="AO62" s="13"/>
      <c r="AP62" s="13"/>
      <c r="AQ62" s="13"/>
      <c r="AR62" s="365" t="s">
        <v>181</v>
      </c>
      <c r="AS62" s="366"/>
      <c r="AT62" s="366"/>
      <c r="AU62" s="220"/>
      <c r="AV62" s="96">
        <f t="shared" ref="AV62:BF62" si="25">SUM(AV39:AV48)</f>
        <v>0</v>
      </c>
      <c r="AW62" s="97">
        <f t="shared" si="25"/>
        <v>0</v>
      </c>
      <c r="AX62" s="96">
        <f t="shared" si="25"/>
        <v>0</v>
      </c>
      <c r="AY62" s="97">
        <f t="shared" si="25"/>
        <v>0</v>
      </c>
      <c r="AZ62" s="96">
        <f t="shared" si="25"/>
        <v>0</v>
      </c>
      <c r="BA62" s="97">
        <f t="shared" si="25"/>
        <v>0</v>
      </c>
      <c r="BB62" s="96">
        <f t="shared" si="25"/>
        <v>0</v>
      </c>
      <c r="BC62" s="98">
        <f t="shared" si="25"/>
        <v>0</v>
      </c>
      <c r="BD62" s="97">
        <f t="shared" si="25"/>
        <v>0</v>
      </c>
      <c r="BE62" s="272">
        <f t="shared" ref="BE62" si="26">SUM(BE39:BE48)</f>
        <v>0</v>
      </c>
      <c r="BF62" s="272">
        <f t="shared" si="25"/>
        <v>0</v>
      </c>
      <c r="BG62" s="221"/>
    </row>
    <row r="63" spans="1:59" ht="13.5" customHeight="1" thickBot="1">
      <c r="AO63" s="55"/>
      <c r="AP63" s="55"/>
      <c r="AQ63" s="55"/>
      <c r="AR63" s="367" t="s">
        <v>194</v>
      </c>
      <c r="AS63" s="368"/>
      <c r="AT63" s="368"/>
      <c r="AU63" s="99"/>
      <c r="AV63" s="100">
        <f>SUM(AV49:AV54)</f>
        <v>0</v>
      </c>
      <c r="AW63" s="237">
        <f>SUM(AW49:AW54)</f>
        <v>0</v>
      </c>
      <c r="AX63" s="234"/>
      <c r="AY63" s="238"/>
      <c r="AZ63" s="101"/>
      <c r="BA63" s="102"/>
      <c r="BB63" s="101"/>
      <c r="BC63" s="103"/>
      <c r="BD63" s="238"/>
      <c r="BE63" s="269"/>
      <c r="BF63" s="274">
        <f>SUM(BF49:BF54)</f>
        <v>0</v>
      </c>
      <c r="BG63" s="104"/>
    </row>
    <row r="64" spans="1:59" ht="13.5" customHeight="1">
      <c r="AO64" s="55"/>
      <c r="AP64" s="55"/>
      <c r="AQ64" s="55"/>
    </row>
    <row r="65" spans="11:43" ht="13.5" hidden="1" customHeight="1">
      <c r="K65" s="56" t="s">
        <v>74</v>
      </c>
      <c r="AO65" s="35"/>
      <c r="AP65" s="35"/>
      <c r="AQ65" s="35"/>
    </row>
    <row r="66" spans="11:43" ht="13.5" hidden="1" customHeight="1">
      <c r="AO66" s="35"/>
      <c r="AP66" s="35"/>
      <c r="AQ66" s="35"/>
    </row>
    <row r="67" spans="11:43" ht="13.5" hidden="1" customHeight="1">
      <c r="K67" s="56" t="s">
        <v>5</v>
      </c>
      <c r="L67" s="56" t="s">
        <v>75</v>
      </c>
      <c r="AO67" s="35"/>
      <c r="AP67" s="35"/>
      <c r="AQ67" s="35"/>
    </row>
    <row r="68" spans="11:43" ht="13.5" hidden="1" customHeight="1">
      <c r="K68" s="56" t="s">
        <v>76</v>
      </c>
      <c r="L68" s="4" t="s">
        <v>77</v>
      </c>
      <c r="AO68" s="35"/>
      <c r="AP68" s="35"/>
      <c r="AQ68" s="35"/>
    </row>
    <row r="69" spans="11:43" ht="13.5" hidden="1" customHeight="1">
      <c r="K69" s="56" t="s">
        <v>78</v>
      </c>
      <c r="L69" s="56" t="s">
        <v>79</v>
      </c>
    </row>
    <row r="70" spans="11:43" ht="13.5" hidden="1" customHeight="1">
      <c r="K70" s="56" t="s">
        <v>80</v>
      </c>
      <c r="L70" s="56" t="s">
        <v>81</v>
      </c>
    </row>
    <row r="71" spans="11:43" ht="13.5" hidden="1" customHeight="1">
      <c r="K71" s="56" t="s">
        <v>82</v>
      </c>
      <c r="L71" s="56" t="s">
        <v>83</v>
      </c>
    </row>
    <row r="72" spans="11:43" ht="13.5" hidden="1" customHeight="1">
      <c r="K72" s="56" t="s">
        <v>84</v>
      </c>
      <c r="L72" s="56" t="s">
        <v>85</v>
      </c>
    </row>
    <row r="73" spans="11:43" ht="13.5" hidden="1" customHeight="1">
      <c r="K73" s="56" t="s">
        <v>86</v>
      </c>
      <c r="L73" s="56" t="s">
        <v>87</v>
      </c>
    </row>
    <row r="74" spans="11:43" ht="13.5" hidden="1" customHeight="1">
      <c r="K74" s="56" t="s">
        <v>88</v>
      </c>
      <c r="L74" s="56" t="s">
        <v>89</v>
      </c>
    </row>
    <row r="75" spans="11:43" ht="13.5" hidden="1" customHeight="1">
      <c r="K75" s="56" t="s">
        <v>90</v>
      </c>
      <c r="L75" s="56" t="s">
        <v>91</v>
      </c>
    </row>
    <row r="76" spans="11:43" ht="13.5" hidden="1" customHeight="1">
      <c r="K76" s="56" t="s">
        <v>92</v>
      </c>
      <c r="L76" s="56" t="s">
        <v>93</v>
      </c>
    </row>
    <row r="77" spans="11:43" ht="13.5" hidden="1" customHeight="1">
      <c r="K77" s="56" t="s">
        <v>62</v>
      </c>
      <c r="L77" s="56" t="s">
        <v>95</v>
      </c>
      <c r="U77" s="56"/>
      <c r="V77" s="56"/>
    </row>
    <row r="78" spans="11:43" ht="13.5" hidden="1" customHeight="1">
      <c r="K78" s="56" t="s">
        <v>63</v>
      </c>
      <c r="L78" s="56" t="s">
        <v>97</v>
      </c>
      <c r="U78" s="56"/>
      <c r="V78" s="56"/>
    </row>
    <row r="79" spans="11:43" ht="13.5" hidden="1" customHeight="1">
      <c r="K79" s="56" t="s">
        <v>64</v>
      </c>
      <c r="L79" s="56" t="s">
        <v>99</v>
      </c>
      <c r="U79" s="56"/>
      <c r="V79" s="56"/>
    </row>
    <row r="80" spans="11:43" ht="13.5" hidden="1" customHeight="1">
      <c r="K80" s="56" t="s">
        <v>65</v>
      </c>
      <c r="L80" s="56" t="s">
        <v>101</v>
      </c>
    </row>
    <row r="81" spans="5:37" ht="13.5" hidden="1" customHeight="1">
      <c r="K81" s="4" t="s">
        <v>102</v>
      </c>
      <c r="L81" s="4" t="s">
        <v>103</v>
      </c>
    </row>
    <row r="82" spans="5:37" ht="13.5" hidden="1" customHeight="1">
      <c r="K82" s="4" t="s">
        <v>68</v>
      </c>
      <c r="L82" s="4" t="s">
        <v>104</v>
      </c>
    </row>
    <row r="83" spans="5:37" ht="13.5" hidden="1" customHeight="1">
      <c r="K83" s="56" t="s">
        <v>66</v>
      </c>
      <c r="L83" s="56" t="s">
        <v>105</v>
      </c>
    </row>
    <row r="84" spans="5:37" ht="13.5" hidden="1" customHeight="1"/>
    <row r="85" spans="5:37" ht="13.5" hidden="1" customHeight="1"/>
    <row r="86" spans="5:37" ht="13.5" hidden="1" customHeight="1"/>
    <row r="87" spans="5:37" ht="13.5" hidden="1" customHeight="1"/>
    <row r="88" spans="5:37" ht="13.5" hidden="1" customHeight="1"/>
    <row r="89" spans="5:37" ht="13.5" hidden="1" customHeight="1"/>
    <row r="90" spans="5:37" ht="13.5" hidden="1" customHeight="1">
      <c r="E90" s="53"/>
      <c r="F90" s="57">
        <v>1</v>
      </c>
      <c r="G90" s="57">
        <v>2</v>
      </c>
      <c r="H90" s="57">
        <v>3</v>
      </c>
      <c r="I90" s="57">
        <v>4</v>
      </c>
      <c r="J90" s="57">
        <v>5</v>
      </c>
      <c r="K90" s="57">
        <v>6</v>
      </c>
      <c r="L90" s="57">
        <v>7</v>
      </c>
      <c r="M90" s="57">
        <v>8</v>
      </c>
      <c r="N90" s="57">
        <v>9</v>
      </c>
      <c r="O90" s="57">
        <v>10</v>
      </c>
      <c r="P90" s="57">
        <v>11</v>
      </c>
      <c r="Q90" s="57">
        <v>12</v>
      </c>
      <c r="R90" s="57">
        <v>13</v>
      </c>
      <c r="S90" s="57">
        <v>14</v>
      </c>
      <c r="T90" s="57">
        <v>15</v>
      </c>
      <c r="U90" s="57">
        <v>16</v>
      </c>
      <c r="V90" s="57">
        <v>17</v>
      </c>
      <c r="W90" s="57">
        <v>18</v>
      </c>
      <c r="X90" s="57">
        <v>19</v>
      </c>
      <c r="Y90" s="57">
        <v>20</v>
      </c>
      <c r="Z90" s="57">
        <v>21</v>
      </c>
      <c r="AA90" s="57">
        <v>22</v>
      </c>
      <c r="AB90" s="57">
        <v>23</v>
      </c>
      <c r="AC90" s="57">
        <v>24</v>
      </c>
      <c r="AD90" s="57">
        <v>25</v>
      </c>
      <c r="AE90" s="57">
        <v>26</v>
      </c>
      <c r="AF90" s="57">
        <v>27</v>
      </c>
      <c r="AG90" s="57">
        <v>28</v>
      </c>
      <c r="AH90" s="57">
        <v>29</v>
      </c>
      <c r="AI90" s="57">
        <v>30</v>
      </c>
      <c r="AJ90" s="58">
        <v>31</v>
      </c>
      <c r="AK90" s="229" t="s">
        <v>37</v>
      </c>
    </row>
    <row r="91" spans="5:37" ht="13.5" hidden="1" customHeight="1">
      <c r="E91" s="229" t="s">
        <v>31</v>
      </c>
      <c r="F91" s="53">
        <f t="shared" ref="F91:AJ99" si="27">IF(COUNTIF(G$11:G$30,$E91)=0,0,1)</f>
        <v>0</v>
      </c>
      <c r="G91" s="53">
        <f t="shared" si="27"/>
        <v>0</v>
      </c>
      <c r="H91" s="53">
        <f t="shared" si="27"/>
        <v>0</v>
      </c>
      <c r="I91" s="53">
        <f t="shared" si="27"/>
        <v>0</v>
      </c>
      <c r="J91" s="53">
        <f t="shared" si="27"/>
        <v>0</v>
      </c>
      <c r="K91" s="53">
        <f t="shared" si="27"/>
        <v>0</v>
      </c>
      <c r="L91" s="53">
        <f t="shared" si="27"/>
        <v>0</v>
      </c>
      <c r="M91" s="53">
        <f t="shared" si="27"/>
        <v>0</v>
      </c>
      <c r="N91" s="53">
        <f t="shared" si="27"/>
        <v>0</v>
      </c>
      <c r="O91" s="53">
        <f t="shared" si="27"/>
        <v>0</v>
      </c>
      <c r="P91" s="53">
        <f t="shared" si="27"/>
        <v>0</v>
      </c>
      <c r="Q91" s="53">
        <f t="shared" si="27"/>
        <v>0</v>
      </c>
      <c r="R91" s="53">
        <f t="shared" si="27"/>
        <v>0</v>
      </c>
      <c r="S91" s="53">
        <f t="shared" si="27"/>
        <v>0</v>
      </c>
      <c r="T91" s="53">
        <f t="shared" si="27"/>
        <v>0</v>
      </c>
      <c r="U91" s="53">
        <f t="shared" si="27"/>
        <v>0</v>
      </c>
      <c r="V91" s="53">
        <f t="shared" si="27"/>
        <v>0</v>
      </c>
      <c r="W91" s="53">
        <f t="shared" si="27"/>
        <v>0</v>
      </c>
      <c r="X91" s="53">
        <f t="shared" si="27"/>
        <v>0</v>
      </c>
      <c r="Y91" s="53">
        <f t="shared" si="27"/>
        <v>0</v>
      </c>
      <c r="Z91" s="53">
        <f t="shared" si="27"/>
        <v>0</v>
      </c>
      <c r="AA91" s="53">
        <f t="shared" si="27"/>
        <v>0</v>
      </c>
      <c r="AB91" s="53">
        <f t="shared" si="27"/>
        <v>0</v>
      </c>
      <c r="AC91" s="53">
        <f t="shared" si="27"/>
        <v>0</v>
      </c>
      <c r="AD91" s="53">
        <f t="shared" si="27"/>
        <v>0</v>
      </c>
      <c r="AE91" s="53">
        <f t="shared" si="27"/>
        <v>0</v>
      </c>
      <c r="AF91" s="53">
        <f t="shared" si="27"/>
        <v>0</v>
      </c>
      <c r="AG91" s="53">
        <f t="shared" si="27"/>
        <v>0</v>
      </c>
      <c r="AH91" s="53">
        <f t="shared" si="27"/>
        <v>0</v>
      </c>
      <c r="AI91" s="53">
        <f t="shared" si="27"/>
        <v>0</v>
      </c>
      <c r="AJ91" s="53">
        <f t="shared" si="27"/>
        <v>0</v>
      </c>
      <c r="AK91" s="53">
        <f>COUNTIF(F91:AJ91,1)</f>
        <v>0</v>
      </c>
    </row>
    <row r="92" spans="5:37" ht="13.5" hidden="1" customHeight="1">
      <c r="E92" s="229" t="s">
        <v>29</v>
      </c>
      <c r="F92" s="53">
        <f t="shared" si="27"/>
        <v>0</v>
      </c>
      <c r="G92" s="53">
        <f t="shared" si="27"/>
        <v>0</v>
      </c>
      <c r="H92" s="53">
        <f t="shared" si="27"/>
        <v>0</v>
      </c>
      <c r="I92" s="53">
        <f t="shared" si="27"/>
        <v>0</v>
      </c>
      <c r="J92" s="53">
        <f t="shared" si="27"/>
        <v>0</v>
      </c>
      <c r="K92" s="53">
        <f t="shared" si="27"/>
        <v>0</v>
      </c>
      <c r="L92" s="53">
        <f t="shared" si="27"/>
        <v>0</v>
      </c>
      <c r="M92" s="53">
        <f t="shared" si="27"/>
        <v>0</v>
      </c>
      <c r="N92" s="53">
        <f t="shared" si="27"/>
        <v>0</v>
      </c>
      <c r="O92" s="53">
        <f t="shared" si="27"/>
        <v>0</v>
      </c>
      <c r="P92" s="53">
        <f t="shared" si="27"/>
        <v>0</v>
      </c>
      <c r="Q92" s="53">
        <f t="shared" si="27"/>
        <v>0</v>
      </c>
      <c r="R92" s="53">
        <f t="shared" si="27"/>
        <v>0</v>
      </c>
      <c r="S92" s="53">
        <f t="shared" si="27"/>
        <v>0</v>
      </c>
      <c r="T92" s="53">
        <f t="shared" si="27"/>
        <v>0</v>
      </c>
      <c r="U92" s="53">
        <f t="shared" si="27"/>
        <v>0</v>
      </c>
      <c r="V92" s="53">
        <f t="shared" si="27"/>
        <v>0</v>
      </c>
      <c r="W92" s="53">
        <f t="shared" si="27"/>
        <v>0</v>
      </c>
      <c r="X92" s="53">
        <f t="shared" si="27"/>
        <v>0</v>
      </c>
      <c r="Y92" s="53">
        <f t="shared" si="27"/>
        <v>0</v>
      </c>
      <c r="Z92" s="53">
        <f t="shared" si="27"/>
        <v>0</v>
      </c>
      <c r="AA92" s="53">
        <f t="shared" si="27"/>
        <v>0</v>
      </c>
      <c r="AB92" s="53">
        <f t="shared" si="27"/>
        <v>0</v>
      </c>
      <c r="AC92" s="53">
        <f t="shared" si="27"/>
        <v>0</v>
      </c>
      <c r="AD92" s="53">
        <f t="shared" si="27"/>
        <v>0</v>
      </c>
      <c r="AE92" s="53">
        <f t="shared" si="27"/>
        <v>0</v>
      </c>
      <c r="AF92" s="53">
        <f t="shared" si="27"/>
        <v>0</v>
      </c>
      <c r="AG92" s="53">
        <f t="shared" si="27"/>
        <v>0</v>
      </c>
      <c r="AH92" s="53">
        <f t="shared" si="27"/>
        <v>0</v>
      </c>
      <c r="AI92" s="53">
        <f t="shared" si="27"/>
        <v>0</v>
      </c>
      <c r="AJ92" s="53">
        <f t="shared" si="27"/>
        <v>0</v>
      </c>
      <c r="AK92" s="53">
        <f t="shared" ref="AK92:AK106" si="28">COUNTIF(F92:AJ92,1)</f>
        <v>0</v>
      </c>
    </row>
    <row r="93" spans="5:37" ht="13.5" hidden="1" customHeight="1">
      <c r="E93" s="229" t="s">
        <v>30</v>
      </c>
      <c r="F93" s="53">
        <f t="shared" si="27"/>
        <v>0</v>
      </c>
      <c r="G93" s="53">
        <f t="shared" si="27"/>
        <v>0</v>
      </c>
      <c r="H93" s="53">
        <f t="shared" si="27"/>
        <v>0</v>
      </c>
      <c r="I93" s="53">
        <f t="shared" si="27"/>
        <v>0</v>
      </c>
      <c r="J93" s="53">
        <f t="shared" si="27"/>
        <v>0</v>
      </c>
      <c r="K93" s="53">
        <f t="shared" si="27"/>
        <v>0</v>
      </c>
      <c r="L93" s="53">
        <f t="shared" si="27"/>
        <v>0</v>
      </c>
      <c r="M93" s="53">
        <f t="shared" si="27"/>
        <v>0</v>
      </c>
      <c r="N93" s="53">
        <f t="shared" si="27"/>
        <v>0</v>
      </c>
      <c r="O93" s="53">
        <f t="shared" si="27"/>
        <v>0</v>
      </c>
      <c r="P93" s="53">
        <f t="shared" si="27"/>
        <v>0</v>
      </c>
      <c r="Q93" s="53">
        <f t="shared" si="27"/>
        <v>0</v>
      </c>
      <c r="R93" s="53">
        <f t="shared" si="27"/>
        <v>0</v>
      </c>
      <c r="S93" s="53">
        <f t="shared" si="27"/>
        <v>0</v>
      </c>
      <c r="T93" s="53">
        <f t="shared" si="27"/>
        <v>0</v>
      </c>
      <c r="U93" s="53">
        <f t="shared" si="27"/>
        <v>0</v>
      </c>
      <c r="V93" s="53">
        <f t="shared" si="27"/>
        <v>0</v>
      </c>
      <c r="W93" s="53">
        <f t="shared" si="27"/>
        <v>0</v>
      </c>
      <c r="X93" s="53">
        <f t="shared" si="27"/>
        <v>0</v>
      </c>
      <c r="Y93" s="53">
        <f t="shared" si="27"/>
        <v>0</v>
      </c>
      <c r="Z93" s="53">
        <f t="shared" si="27"/>
        <v>0</v>
      </c>
      <c r="AA93" s="53">
        <f t="shared" si="27"/>
        <v>0</v>
      </c>
      <c r="AB93" s="53">
        <f t="shared" si="27"/>
        <v>0</v>
      </c>
      <c r="AC93" s="53">
        <f t="shared" si="27"/>
        <v>0</v>
      </c>
      <c r="AD93" s="53">
        <f t="shared" si="27"/>
        <v>0</v>
      </c>
      <c r="AE93" s="53">
        <f t="shared" si="27"/>
        <v>0</v>
      </c>
      <c r="AF93" s="53">
        <f t="shared" si="27"/>
        <v>0</v>
      </c>
      <c r="AG93" s="53">
        <f t="shared" si="27"/>
        <v>0</v>
      </c>
      <c r="AH93" s="53">
        <f t="shared" si="27"/>
        <v>0</v>
      </c>
      <c r="AI93" s="53">
        <f t="shared" si="27"/>
        <v>0</v>
      </c>
      <c r="AJ93" s="53">
        <f t="shared" si="27"/>
        <v>0</v>
      </c>
      <c r="AK93" s="53">
        <f t="shared" si="28"/>
        <v>0</v>
      </c>
    </row>
    <row r="94" spans="5:37" ht="13.5" hidden="1" customHeight="1">
      <c r="E94" s="229" t="s">
        <v>56</v>
      </c>
      <c r="F94" s="53">
        <f t="shared" si="27"/>
        <v>0</v>
      </c>
      <c r="G94" s="53">
        <f t="shared" si="27"/>
        <v>0</v>
      </c>
      <c r="H94" s="53">
        <f t="shared" si="27"/>
        <v>0</v>
      </c>
      <c r="I94" s="53">
        <f t="shared" si="27"/>
        <v>0</v>
      </c>
      <c r="J94" s="53">
        <f t="shared" si="27"/>
        <v>0</v>
      </c>
      <c r="K94" s="53">
        <f t="shared" si="27"/>
        <v>0</v>
      </c>
      <c r="L94" s="53">
        <f t="shared" si="27"/>
        <v>0</v>
      </c>
      <c r="M94" s="53">
        <f t="shared" si="27"/>
        <v>0</v>
      </c>
      <c r="N94" s="53">
        <f t="shared" si="27"/>
        <v>0</v>
      </c>
      <c r="O94" s="53">
        <f t="shared" si="27"/>
        <v>0</v>
      </c>
      <c r="P94" s="53">
        <f t="shared" si="27"/>
        <v>0</v>
      </c>
      <c r="Q94" s="53">
        <f t="shared" si="27"/>
        <v>0</v>
      </c>
      <c r="R94" s="53">
        <f t="shared" si="27"/>
        <v>0</v>
      </c>
      <c r="S94" s="53">
        <f t="shared" si="27"/>
        <v>0</v>
      </c>
      <c r="T94" s="53">
        <f t="shared" si="27"/>
        <v>0</v>
      </c>
      <c r="U94" s="53">
        <f t="shared" si="27"/>
        <v>0</v>
      </c>
      <c r="V94" s="53">
        <f t="shared" si="27"/>
        <v>0</v>
      </c>
      <c r="W94" s="53">
        <f t="shared" si="27"/>
        <v>0</v>
      </c>
      <c r="X94" s="53">
        <f t="shared" si="27"/>
        <v>0</v>
      </c>
      <c r="Y94" s="53">
        <f t="shared" si="27"/>
        <v>0</v>
      </c>
      <c r="Z94" s="53">
        <f t="shared" si="27"/>
        <v>0</v>
      </c>
      <c r="AA94" s="53">
        <f t="shared" si="27"/>
        <v>0</v>
      </c>
      <c r="AB94" s="53">
        <f t="shared" si="27"/>
        <v>0</v>
      </c>
      <c r="AC94" s="53">
        <f t="shared" si="27"/>
        <v>0</v>
      </c>
      <c r="AD94" s="53">
        <f t="shared" si="27"/>
        <v>0</v>
      </c>
      <c r="AE94" s="53">
        <f t="shared" si="27"/>
        <v>0</v>
      </c>
      <c r="AF94" s="53">
        <f t="shared" si="27"/>
        <v>0</v>
      </c>
      <c r="AG94" s="53">
        <f t="shared" si="27"/>
        <v>0</v>
      </c>
      <c r="AH94" s="53">
        <f t="shared" si="27"/>
        <v>0</v>
      </c>
      <c r="AI94" s="53">
        <f t="shared" si="27"/>
        <v>0</v>
      </c>
      <c r="AJ94" s="53">
        <f t="shared" si="27"/>
        <v>0</v>
      </c>
      <c r="AK94" s="53">
        <f t="shared" si="28"/>
        <v>0</v>
      </c>
    </row>
    <row r="95" spans="5:37" ht="13.5" hidden="1" customHeight="1">
      <c r="E95" s="229" t="s">
        <v>57</v>
      </c>
      <c r="F95" s="53">
        <f t="shared" si="27"/>
        <v>0</v>
      </c>
      <c r="G95" s="53">
        <f t="shared" si="27"/>
        <v>0</v>
      </c>
      <c r="H95" s="53">
        <f t="shared" si="27"/>
        <v>0</v>
      </c>
      <c r="I95" s="53">
        <f t="shared" si="27"/>
        <v>0</v>
      </c>
      <c r="J95" s="53">
        <f t="shared" si="27"/>
        <v>0</v>
      </c>
      <c r="K95" s="53">
        <f t="shared" si="27"/>
        <v>0</v>
      </c>
      <c r="L95" s="53">
        <f t="shared" si="27"/>
        <v>0</v>
      </c>
      <c r="M95" s="53">
        <f t="shared" si="27"/>
        <v>0</v>
      </c>
      <c r="N95" s="53">
        <f t="shared" si="27"/>
        <v>0</v>
      </c>
      <c r="O95" s="53">
        <f t="shared" si="27"/>
        <v>0</v>
      </c>
      <c r="P95" s="53">
        <f t="shared" si="27"/>
        <v>0</v>
      </c>
      <c r="Q95" s="53">
        <f t="shared" si="27"/>
        <v>0</v>
      </c>
      <c r="R95" s="53">
        <f t="shared" si="27"/>
        <v>0</v>
      </c>
      <c r="S95" s="53">
        <f t="shared" si="27"/>
        <v>0</v>
      </c>
      <c r="T95" s="53">
        <f t="shared" si="27"/>
        <v>0</v>
      </c>
      <c r="U95" s="53">
        <f t="shared" si="27"/>
        <v>0</v>
      </c>
      <c r="V95" s="53">
        <f t="shared" si="27"/>
        <v>0</v>
      </c>
      <c r="W95" s="53">
        <f t="shared" si="27"/>
        <v>0</v>
      </c>
      <c r="X95" s="53">
        <f t="shared" si="27"/>
        <v>0</v>
      </c>
      <c r="Y95" s="53">
        <f t="shared" si="27"/>
        <v>0</v>
      </c>
      <c r="Z95" s="53">
        <f t="shared" si="27"/>
        <v>0</v>
      </c>
      <c r="AA95" s="53">
        <f t="shared" si="27"/>
        <v>0</v>
      </c>
      <c r="AB95" s="53">
        <f t="shared" si="27"/>
        <v>0</v>
      </c>
      <c r="AC95" s="53">
        <f t="shared" si="27"/>
        <v>0</v>
      </c>
      <c r="AD95" s="53">
        <f t="shared" si="27"/>
        <v>0</v>
      </c>
      <c r="AE95" s="53">
        <f t="shared" si="27"/>
        <v>0</v>
      </c>
      <c r="AF95" s="53">
        <f t="shared" si="27"/>
        <v>0</v>
      </c>
      <c r="AG95" s="53">
        <f t="shared" si="27"/>
        <v>0</v>
      </c>
      <c r="AH95" s="53">
        <f t="shared" si="27"/>
        <v>0</v>
      </c>
      <c r="AI95" s="53">
        <f t="shared" si="27"/>
        <v>0</v>
      </c>
      <c r="AJ95" s="53">
        <f t="shared" si="27"/>
        <v>0</v>
      </c>
      <c r="AK95" s="53">
        <f t="shared" si="28"/>
        <v>0</v>
      </c>
    </row>
    <row r="96" spans="5:37" ht="13.5" hidden="1" customHeight="1">
      <c r="E96" s="229" t="s">
        <v>58</v>
      </c>
      <c r="F96" s="53">
        <f t="shared" si="27"/>
        <v>0</v>
      </c>
      <c r="G96" s="53">
        <f t="shared" si="27"/>
        <v>0</v>
      </c>
      <c r="H96" s="53">
        <f t="shared" si="27"/>
        <v>0</v>
      </c>
      <c r="I96" s="53">
        <f t="shared" si="27"/>
        <v>0</v>
      </c>
      <c r="J96" s="53">
        <f t="shared" si="27"/>
        <v>0</v>
      </c>
      <c r="K96" s="53">
        <f t="shared" si="27"/>
        <v>0</v>
      </c>
      <c r="L96" s="53">
        <f t="shared" si="27"/>
        <v>0</v>
      </c>
      <c r="M96" s="53">
        <f t="shared" si="27"/>
        <v>0</v>
      </c>
      <c r="N96" s="53">
        <f t="shared" si="27"/>
        <v>0</v>
      </c>
      <c r="O96" s="53">
        <f t="shared" si="27"/>
        <v>0</v>
      </c>
      <c r="P96" s="53">
        <f t="shared" si="27"/>
        <v>0</v>
      </c>
      <c r="Q96" s="53">
        <f t="shared" si="27"/>
        <v>0</v>
      </c>
      <c r="R96" s="53">
        <f t="shared" si="27"/>
        <v>0</v>
      </c>
      <c r="S96" s="53">
        <f t="shared" si="27"/>
        <v>0</v>
      </c>
      <c r="T96" s="53">
        <f t="shared" si="27"/>
        <v>0</v>
      </c>
      <c r="U96" s="53">
        <f t="shared" si="27"/>
        <v>0</v>
      </c>
      <c r="V96" s="53">
        <f t="shared" si="27"/>
        <v>0</v>
      </c>
      <c r="W96" s="53">
        <f t="shared" si="27"/>
        <v>0</v>
      </c>
      <c r="X96" s="53">
        <f t="shared" si="27"/>
        <v>0</v>
      </c>
      <c r="Y96" s="53">
        <f t="shared" si="27"/>
        <v>0</v>
      </c>
      <c r="Z96" s="53">
        <f t="shared" si="27"/>
        <v>0</v>
      </c>
      <c r="AA96" s="53">
        <f t="shared" si="27"/>
        <v>0</v>
      </c>
      <c r="AB96" s="53">
        <f t="shared" si="27"/>
        <v>0</v>
      </c>
      <c r="AC96" s="53">
        <f t="shared" si="27"/>
        <v>0</v>
      </c>
      <c r="AD96" s="53">
        <f t="shared" si="27"/>
        <v>0</v>
      </c>
      <c r="AE96" s="53">
        <f t="shared" si="27"/>
        <v>0</v>
      </c>
      <c r="AF96" s="53">
        <f t="shared" si="27"/>
        <v>0</v>
      </c>
      <c r="AG96" s="53">
        <f t="shared" si="27"/>
        <v>0</v>
      </c>
      <c r="AH96" s="53">
        <f t="shared" si="27"/>
        <v>0</v>
      </c>
      <c r="AI96" s="53">
        <f t="shared" si="27"/>
        <v>0</v>
      </c>
      <c r="AJ96" s="53">
        <f t="shared" si="27"/>
        <v>0</v>
      </c>
      <c r="AK96" s="53">
        <f t="shared" si="28"/>
        <v>0</v>
      </c>
    </row>
    <row r="97" spans="5:37" ht="13.5" hidden="1" customHeight="1">
      <c r="E97" s="229" t="s">
        <v>59</v>
      </c>
      <c r="F97" s="53">
        <f t="shared" si="27"/>
        <v>0</v>
      </c>
      <c r="G97" s="53">
        <f t="shared" si="27"/>
        <v>0</v>
      </c>
      <c r="H97" s="53">
        <f t="shared" si="27"/>
        <v>0</v>
      </c>
      <c r="I97" s="53">
        <f t="shared" si="27"/>
        <v>0</v>
      </c>
      <c r="J97" s="53">
        <f t="shared" si="27"/>
        <v>0</v>
      </c>
      <c r="K97" s="53">
        <f t="shared" si="27"/>
        <v>0</v>
      </c>
      <c r="L97" s="53">
        <f t="shared" si="27"/>
        <v>0</v>
      </c>
      <c r="M97" s="53">
        <f t="shared" si="27"/>
        <v>0</v>
      </c>
      <c r="N97" s="53">
        <f t="shared" si="27"/>
        <v>0</v>
      </c>
      <c r="O97" s="53">
        <f t="shared" si="27"/>
        <v>0</v>
      </c>
      <c r="P97" s="53">
        <f t="shared" si="27"/>
        <v>0</v>
      </c>
      <c r="Q97" s="53">
        <f t="shared" si="27"/>
        <v>0</v>
      </c>
      <c r="R97" s="53">
        <f t="shared" si="27"/>
        <v>0</v>
      </c>
      <c r="S97" s="53">
        <f t="shared" si="27"/>
        <v>0</v>
      </c>
      <c r="T97" s="53">
        <f t="shared" si="27"/>
        <v>0</v>
      </c>
      <c r="U97" s="53">
        <f t="shared" si="27"/>
        <v>0</v>
      </c>
      <c r="V97" s="53">
        <f t="shared" si="27"/>
        <v>0</v>
      </c>
      <c r="W97" s="53">
        <f t="shared" si="27"/>
        <v>0</v>
      </c>
      <c r="X97" s="53">
        <f t="shared" si="27"/>
        <v>0</v>
      </c>
      <c r="Y97" s="53">
        <f t="shared" si="27"/>
        <v>0</v>
      </c>
      <c r="Z97" s="53">
        <f t="shared" si="27"/>
        <v>0</v>
      </c>
      <c r="AA97" s="53">
        <f t="shared" si="27"/>
        <v>0</v>
      </c>
      <c r="AB97" s="53">
        <f t="shared" si="27"/>
        <v>0</v>
      </c>
      <c r="AC97" s="53">
        <f t="shared" si="27"/>
        <v>0</v>
      </c>
      <c r="AD97" s="53">
        <f t="shared" si="27"/>
        <v>0</v>
      </c>
      <c r="AE97" s="53">
        <f t="shared" si="27"/>
        <v>0</v>
      </c>
      <c r="AF97" s="53">
        <f t="shared" si="27"/>
        <v>0</v>
      </c>
      <c r="AG97" s="53">
        <f t="shared" si="27"/>
        <v>0</v>
      </c>
      <c r="AH97" s="53">
        <f t="shared" si="27"/>
        <v>0</v>
      </c>
      <c r="AI97" s="53">
        <f t="shared" si="27"/>
        <v>0</v>
      </c>
      <c r="AJ97" s="53">
        <f t="shared" si="27"/>
        <v>0</v>
      </c>
      <c r="AK97" s="53">
        <f t="shared" si="28"/>
        <v>0</v>
      </c>
    </row>
    <row r="98" spans="5:37" ht="13.5" hidden="1" customHeight="1">
      <c r="E98" s="229" t="s">
        <v>60</v>
      </c>
      <c r="F98" s="53">
        <f t="shared" si="27"/>
        <v>0</v>
      </c>
      <c r="G98" s="53">
        <f t="shared" si="27"/>
        <v>0</v>
      </c>
      <c r="H98" s="53">
        <f t="shared" si="27"/>
        <v>0</v>
      </c>
      <c r="I98" s="53">
        <f t="shared" si="27"/>
        <v>0</v>
      </c>
      <c r="J98" s="53">
        <f t="shared" si="27"/>
        <v>0</v>
      </c>
      <c r="K98" s="53">
        <f t="shared" si="27"/>
        <v>0</v>
      </c>
      <c r="L98" s="53">
        <f t="shared" si="27"/>
        <v>0</v>
      </c>
      <c r="M98" s="53">
        <f t="shared" si="27"/>
        <v>0</v>
      </c>
      <c r="N98" s="53">
        <f t="shared" si="27"/>
        <v>0</v>
      </c>
      <c r="O98" s="53">
        <f t="shared" si="27"/>
        <v>0</v>
      </c>
      <c r="P98" s="53">
        <f t="shared" si="27"/>
        <v>0</v>
      </c>
      <c r="Q98" s="53">
        <f t="shared" si="27"/>
        <v>0</v>
      </c>
      <c r="R98" s="53">
        <f t="shared" si="27"/>
        <v>0</v>
      </c>
      <c r="S98" s="53">
        <f t="shared" si="27"/>
        <v>0</v>
      </c>
      <c r="T98" s="53">
        <f t="shared" si="27"/>
        <v>0</v>
      </c>
      <c r="U98" s="53">
        <f t="shared" si="27"/>
        <v>0</v>
      </c>
      <c r="V98" s="53">
        <f t="shared" si="27"/>
        <v>0</v>
      </c>
      <c r="W98" s="53">
        <f t="shared" si="27"/>
        <v>0</v>
      </c>
      <c r="X98" s="53">
        <f t="shared" si="27"/>
        <v>0</v>
      </c>
      <c r="Y98" s="53">
        <f t="shared" si="27"/>
        <v>0</v>
      </c>
      <c r="Z98" s="53">
        <f t="shared" si="27"/>
        <v>0</v>
      </c>
      <c r="AA98" s="53">
        <f t="shared" si="27"/>
        <v>0</v>
      </c>
      <c r="AB98" s="53">
        <f t="shared" si="27"/>
        <v>0</v>
      </c>
      <c r="AC98" s="53">
        <f t="shared" si="27"/>
        <v>0</v>
      </c>
      <c r="AD98" s="53">
        <f t="shared" si="27"/>
        <v>0</v>
      </c>
      <c r="AE98" s="53">
        <f t="shared" si="27"/>
        <v>0</v>
      </c>
      <c r="AF98" s="53">
        <f t="shared" si="27"/>
        <v>0</v>
      </c>
      <c r="AG98" s="53">
        <f t="shared" si="27"/>
        <v>0</v>
      </c>
      <c r="AH98" s="53">
        <f t="shared" si="27"/>
        <v>0</v>
      </c>
      <c r="AI98" s="53">
        <f t="shared" si="27"/>
        <v>0</v>
      </c>
      <c r="AJ98" s="53">
        <f t="shared" si="27"/>
        <v>0</v>
      </c>
      <c r="AK98" s="53">
        <f t="shared" si="28"/>
        <v>0</v>
      </c>
    </row>
    <row r="99" spans="5:37" ht="13.5" hidden="1" customHeight="1">
      <c r="E99" s="229" t="s">
        <v>61</v>
      </c>
      <c r="F99" s="53">
        <f t="shared" si="27"/>
        <v>0</v>
      </c>
      <c r="G99" s="53">
        <f t="shared" si="27"/>
        <v>0</v>
      </c>
      <c r="H99" s="53">
        <f t="shared" si="27"/>
        <v>0</v>
      </c>
      <c r="I99" s="53">
        <f t="shared" si="27"/>
        <v>0</v>
      </c>
      <c r="J99" s="53">
        <f t="shared" si="27"/>
        <v>0</v>
      </c>
      <c r="K99" s="53">
        <f t="shared" si="27"/>
        <v>0</v>
      </c>
      <c r="L99" s="53">
        <f t="shared" si="27"/>
        <v>0</v>
      </c>
      <c r="M99" s="53">
        <f t="shared" ref="M99:AJ99" si="29">IF(COUNTIF(N$11:N$30,$E99)=0,0,1)</f>
        <v>0</v>
      </c>
      <c r="N99" s="53">
        <f t="shared" si="29"/>
        <v>0</v>
      </c>
      <c r="O99" s="53">
        <f t="shared" si="29"/>
        <v>0</v>
      </c>
      <c r="P99" s="53">
        <f t="shared" si="29"/>
        <v>0</v>
      </c>
      <c r="Q99" s="53">
        <f t="shared" si="29"/>
        <v>0</v>
      </c>
      <c r="R99" s="53">
        <f t="shared" si="29"/>
        <v>0</v>
      </c>
      <c r="S99" s="53">
        <f t="shared" si="29"/>
        <v>0</v>
      </c>
      <c r="T99" s="53">
        <f t="shared" si="29"/>
        <v>0</v>
      </c>
      <c r="U99" s="53">
        <f t="shared" si="29"/>
        <v>0</v>
      </c>
      <c r="V99" s="53">
        <f t="shared" si="29"/>
        <v>0</v>
      </c>
      <c r="W99" s="53">
        <f t="shared" si="29"/>
        <v>0</v>
      </c>
      <c r="X99" s="53">
        <f t="shared" si="29"/>
        <v>0</v>
      </c>
      <c r="Y99" s="53">
        <f t="shared" si="29"/>
        <v>0</v>
      </c>
      <c r="Z99" s="53">
        <f t="shared" si="29"/>
        <v>0</v>
      </c>
      <c r="AA99" s="53">
        <f t="shared" si="29"/>
        <v>0</v>
      </c>
      <c r="AB99" s="53">
        <f t="shared" si="29"/>
        <v>0</v>
      </c>
      <c r="AC99" s="53">
        <f t="shared" si="29"/>
        <v>0</v>
      </c>
      <c r="AD99" s="53">
        <f t="shared" si="29"/>
        <v>0</v>
      </c>
      <c r="AE99" s="53">
        <f t="shared" si="29"/>
        <v>0</v>
      </c>
      <c r="AF99" s="53">
        <f t="shared" si="29"/>
        <v>0</v>
      </c>
      <c r="AG99" s="53">
        <f t="shared" si="29"/>
        <v>0</v>
      </c>
      <c r="AH99" s="53">
        <f t="shared" si="29"/>
        <v>0</v>
      </c>
      <c r="AI99" s="53">
        <f t="shared" si="29"/>
        <v>0</v>
      </c>
      <c r="AJ99" s="53">
        <f t="shared" si="29"/>
        <v>0</v>
      </c>
      <c r="AK99" s="53">
        <f>COUNTIF(F99:AJ99,1)</f>
        <v>0</v>
      </c>
    </row>
    <row r="100" spans="5:37" ht="13.5" hidden="1" customHeight="1">
      <c r="E100" s="229" t="s">
        <v>62</v>
      </c>
      <c r="F100" s="53">
        <f t="shared" ref="F100:AJ106" si="30">IF(COUNTIF(G$11:G$30,$E100)=0,0,1)</f>
        <v>0</v>
      </c>
      <c r="G100" s="53">
        <f t="shared" si="30"/>
        <v>0</v>
      </c>
      <c r="H100" s="53">
        <f t="shared" si="30"/>
        <v>0</v>
      </c>
      <c r="I100" s="53">
        <f t="shared" si="30"/>
        <v>0</v>
      </c>
      <c r="J100" s="53">
        <f t="shared" si="30"/>
        <v>0</v>
      </c>
      <c r="K100" s="53">
        <f t="shared" si="30"/>
        <v>0</v>
      </c>
      <c r="L100" s="53">
        <f t="shared" si="30"/>
        <v>0</v>
      </c>
      <c r="M100" s="53">
        <f t="shared" si="30"/>
        <v>0</v>
      </c>
      <c r="N100" s="53">
        <f t="shared" si="30"/>
        <v>0</v>
      </c>
      <c r="O100" s="53">
        <f t="shared" si="30"/>
        <v>0</v>
      </c>
      <c r="P100" s="53">
        <f t="shared" si="30"/>
        <v>0</v>
      </c>
      <c r="Q100" s="53">
        <f t="shared" si="30"/>
        <v>0</v>
      </c>
      <c r="R100" s="53">
        <f t="shared" si="30"/>
        <v>0</v>
      </c>
      <c r="S100" s="53">
        <f t="shared" si="30"/>
        <v>0</v>
      </c>
      <c r="T100" s="53">
        <f t="shared" si="30"/>
        <v>0</v>
      </c>
      <c r="U100" s="53">
        <f t="shared" si="30"/>
        <v>0</v>
      </c>
      <c r="V100" s="53">
        <f t="shared" si="30"/>
        <v>0</v>
      </c>
      <c r="W100" s="53">
        <f t="shared" si="30"/>
        <v>0</v>
      </c>
      <c r="X100" s="53">
        <f t="shared" si="30"/>
        <v>0</v>
      </c>
      <c r="Y100" s="53">
        <f t="shared" si="30"/>
        <v>0</v>
      </c>
      <c r="Z100" s="53">
        <f t="shared" si="30"/>
        <v>0</v>
      </c>
      <c r="AA100" s="53">
        <f t="shared" si="30"/>
        <v>0</v>
      </c>
      <c r="AB100" s="53">
        <f t="shared" si="30"/>
        <v>0</v>
      </c>
      <c r="AC100" s="53">
        <f t="shared" si="30"/>
        <v>0</v>
      </c>
      <c r="AD100" s="53">
        <f t="shared" si="30"/>
        <v>0</v>
      </c>
      <c r="AE100" s="53">
        <f t="shared" si="30"/>
        <v>0</v>
      </c>
      <c r="AF100" s="53">
        <f t="shared" si="30"/>
        <v>0</v>
      </c>
      <c r="AG100" s="53">
        <f t="shared" si="30"/>
        <v>0</v>
      </c>
      <c r="AH100" s="53">
        <f t="shared" si="30"/>
        <v>0</v>
      </c>
      <c r="AI100" s="53">
        <f t="shared" si="30"/>
        <v>0</v>
      </c>
      <c r="AJ100" s="53">
        <f t="shared" si="30"/>
        <v>0</v>
      </c>
      <c r="AK100" s="53">
        <f>COUNTIF(F100:AJ100,1)</f>
        <v>0</v>
      </c>
    </row>
    <row r="101" spans="5:37" ht="13.5" hidden="1" customHeight="1">
      <c r="E101" s="229" t="s">
        <v>63</v>
      </c>
      <c r="F101" s="53">
        <f t="shared" si="30"/>
        <v>0</v>
      </c>
      <c r="G101" s="53">
        <f t="shared" si="30"/>
        <v>0</v>
      </c>
      <c r="H101" s="53">
        <f t="shared" si="30"/>
        <v>0</v>
      </c>
      <c r="I101" s="53">
        <f t="shared" si="30"/>
        <v>0</v>
      </c>
      <c r="J101" s="53">
        <f t="shared" si="30"/>
        <v>0</v>
      </c>
      <c r="K101" s="53">
        <f t="shared" si="30"/>
        <v>0</v>
      </c>
      <c r="L101" s="53">
        <f t="shared" si="30"/>
        <v>0</v>
      </c>
      <c r="M101" s="53">
        <f t="shared" si="30"/>
        <v>0</v>
      </c>
      <c r="N101" s="53">
        <f t="shared" si="30"/>
        <v>0</v>
      </c>
      <c r="O101" s="53">
        <f t="shared" si="30"/>
        <v>0</v>
      </c>
      <c r="P101" s="53">
        <f t="shared" si="30"/>
        <v>0</v>
      </c>
      <c r="Q101" s="53">
        <f t="shared" si="30"/>
        <v>0</v>
      </c>
      <c r="R101" s="53">
        <f t="shared" si="30"/>
        <v>0</v>
      </c>
      <c r="S101" s="53">
        <f t="shared" si="30"/>
        <v>0</v>
      </c>
      <c r="T101" s="53">
        <f t="shared" si="30"/>
        <v>0</v>
      </c>
      <c r="U101" s="53">
        <f t="shared" si="30"/>
        <v>0</v>
      </c>
      <c r="V101" s="53">
        <f t="shared" si="30"/>
        <v>0</v>
      </c>
      <c r="W101" s="53">
        <f t="shared" si="30"/>
        <v>0</v>
      </c>
      <c r="X101" s="53">
        <f t="shared" si="30"/>
        <v>0</v>
      </c>
      <c r="Y101" s="53">
        <f t="shared" si="30"/>
        <v>0</v>
      </c>
      <c r="Z101" s="53">
        <f t="shared" si="30"/>
        <v>0</v>
      </c>
      <c r="AA101" s="53">
        <f t="shared" si="30"/>
        <v>0</v>
      </c>
      <c r="AB101" s="53">
        <f t="shared" si="30"/>
        <v>0</v>
      </c>
      <c r="AC101" s="53">
        <f t="shared" si="30"/>
        <v>0</v>
      </c>
      <c r="AD101" s="53">
        <f t="shared" si="30"/>
        <v>0</v>
      </c>
      <c r="AE101" s="53">
        <f t="shared" si="30"/>
        <v>0</v>
      </c>
      <c r="AF101" s="53">
        <f t="shared" si="30"/>
        <v>0</v>
      </c>
      <c r="AG101" s="53">
        <f t="shared" si="30"/>
        <v>0</v>
      </c>
      <c r="AH101" s="53">
        <f t="shared" si="30"/>
        <v>0</v>
      </c>
      <c r="AI101" s="53">
        <f t="shared" si="30"/>
        <v>0</v>
      </c>
      <c r="AJ101" s="53">
        <f t="shared" si="30"/>
        <v>0</v>
      </c>
      <c r="AK101" s="53">
        <f>COUNTIF(F101:AJ101,1)</f>
        <v>0</v>
      </c>
    </row>
    <row r="102" spans="5:37" ht="13.5" hidden="1" customHeight="1">
      <c r="E102" s="229" t="s">
        <v>64</v>
      </c>
      <c r="F102" s="53">
        <f t="shared" si="30"/>
        <v>0</v>
      </c>
      <c r="G102" s="53">
        <f t="shared" si="30"/>
        <v>0</v>
      </c>
      <c r="H102" s="53">
        <f t="shared" si="30"/>
        <v>0</v>
      </c>
      <c r="I102" s="53">
        <f t="shared" si="30"/>
        <v>0</v>
      </c>
      <c r="J102" s="53">
        <f t="shared" si="30"/>
        <v>0</v>
      </c>
      <c r="K102" s="53">
        <f t="shared" si="30"/>
        <v>0</v>
      </c>
      <c r="L102" s="53">
        <f t="shared" si="30"/>
        <v>0</v>
      </c>
      <c r="M102" s="53">
        <f t="shared" si="30"/>
        <v>0</v>
      </c>
      <c r="N102" s="53">
        <f t="shared" si="30"/>
        <v>0</v>
      </c>
      <c r="O102" s="53">
        <f t="shared" si="30"/>
        <v>0</v>
      </c>
      <c r="P102" s="53">
        <f t="shared" si="30"/>
        <v>0</v>
      </c>
      <c r="Q102" s="53">
        <f t="shared" si="30"/>
        <v>0</v>
      </c>
      <c r="R102" s="53">
        <f t="shared" si="30"/>
        <v>0</v>
      </c>
      <c r="S102" s="53">
        <f t="shared" si="30"/>
        <v>0</v>
      </c>
      <c r="T102" s="53">
        <f t="shared" si="30"/>
        <v>0</v>
      </c>
      <c r="U102" s="53">
        <f t="shared" si="30"/>
        <v>0</v>
      </c>
      <c r="V102" s="53">
        <f t="shared" si="30"/>
        <v>0</v>
      </c>
      <c r="W102" s="53">
        <f t="shared" si="30"/>
        <v>0</v>
      </c>
      <c r="X102" s="53">
        <f t="shared" si="30"/>
        <v>0</v>
      </c>
      <c r="Y102" s="53">
        <f t="shared" si="30"/>
        <v>0</v>
      </c>
      <c r="Z102" s="53">
        <f t="shared" si="30"/>
        <v>0</v>
      </c>
      <c r="AA102" s="53">
        <f t="shared" si="30"/>
        <v>0</v>
      </c>
      <c r="AB102" s="53">
        <f t="shared" si="30"/>
        <v>0</v>
      </c>
      <c r="AC102" s="53">
        <f t="shared" si="30"/>
        <v>0</v>
      </c>
      <c r="AD102" s="53">
        <f t="shared" si="30"/>
        <v>0</v>
      </c>
      <c r="AE102" s="53">
        <f t="shared" si="30"/>
        <v>0</v>
      </c>
      <c r="AF102" s="53">
        <f t="shared" si="30"/>
        <v>0</v>
      </c>
      <c r="AG102" s="53">
        <f t="shared" si="30"/>
        <v>0</v>
      </c>
      <c r="AH102" s="53">
        <f t="shared" si="30"/>
        <v>0</v>
      </c>
      <c r="AI102" s="53">
        <f t="shared" si="30"/>
        <v>0</v>
      </c>
      <c r="AJ102" s="53">
        <f t="shared" si="30"/>
        <v>0</v>
      </c>
      <c r="AK102" s="53">
        <f>COUNTIF(F102:AJ102,1)</f>
        <v>0</v>
      </c>
    </row>
    <row r="103" spans="5:37" ht="13.5" hidden="1" customHeight="1">
      <c r="E103" s="229" t="s">
        <v>65</v>
      </c>
      <c r="F103" s="53">
        <f t="shared" si="30"/>
        <v>0</v>
      </c>
      <c r="G103" s="53">
        <f t="shared" si="30"/>
        <v>0</v>
      </c>
      <c r="H103" s="53">
        <f t="shared" si="30"/>
        <v>0</v>
      </c>
      <c r="I103" s="53">
        <f t="shared" si="30"/>
        <v>0</v>
      </c>
      <c r="J103" s="53">
        <f t="shared" si="30"/>
        <v>0</v>
      </c>
      <c r="K103" s="53">
        <f t="shared" si="30"/>
        <v>0</v>
      </c>
      <c r="L103" s="53">
        <f t="shared" si="30"/>
        <v>0</v>
      </c>
      <c r="M103" s="53">
        <f t="shared" si="30"/>
        <v>0</v>
      </c>
      <c r="N103" s="53">
        <f t="shared" si="30"/>
        <v>0</v>
      </c>
      <c r="O103" s="53">
        <f t="shared" si="30"/>
        <v>0</v>
      </c>
      <c r="P103" s="53">
        <f t="shared" si="30"/>
        <v>0</v>
      </c>
      <c r="Q103" s="53">
        <f t="shared" si="30"/>
        <v>0</v>
      </c>
      <c r="R103" s="53">
        <f t="shared" si="30"/>
        <v>0</v>
      </c>
      <c r="S103" s="53">
        <f t="shared" si="30"/>
        <v>0</v>
      </c>
      <c r="T103" s="53">
        <f t="shared" si="30"/>
        <v>0</v>
      </c>
      <c r="U103" s="53">
        <f t="shared" si="30"/>
        <v>0</v>
      </c>
      <c r="V103" s="53">
        <f t="shared" si="30"/>
        <v>0</v>
      </c>
      <c r="W103" s="53">
        <f t="shared" si="30"/>
        <v>0</v>
      </c>
      <c r="X103" s="53">
        <f t="shared" si="30"/>
        <v>0</v>
      </c>
      <c r="Y103" s="53">
        <f t="shared" si="30"/>
        <v>0</v>
      </c>
      <c r="Z103" s="53">
        <f t="shared" si="30"/>
        <v>0</v>
      </c>
      <c r="AA103" s="53">
        <f t="shared" si="30"/>
        <v>0</v>
      </c>
      <c r="AB103" s="53">
        <f t="shared" si="30"/>
        <v>0</v>
      </c>
      <c r="AC103" s="53">
        <f t="shared" si="30"/>
        <v>0</v>
      </c>
      <c r="AD103" s="53">
        <f t="shared" si="30"/>
        <v>0</v>
      </c>
      <c r="AE103" s="53">
        <f t="shared" si="30"/>
        <v>0</v>
      </c>
      <c r="AF103" s="53">
        <f t="shared" si="30"/>
        <v>0</v>
      </c>
      <c r="AG103" s="53">
        <f t="shared" si="30"/>
        <v>0</v>
      </c>
      <c r="AH103" s="53">
        <f t="shared" si="30"/>
        <v>0</v>
      </c>
      <c r="AI103" s="53">
        <f t="shared" si="30"/>
        <v>0</v>
      </c>
      <c r="AJ103" s="53">
        <f t="shared" si="30"/>
        <v>0</v>
      </c>
      <c r="AK103" s="53">
        <f>COUNTIF(F103:AJ103,1)</f>
        <v>0</v>
      </c>
    </row>
    <row r="104" spans="5:37" ht="13.5" hidden="1" customHeight="1">
      <c r="E104" s="229" t="s">
        <v>66</v>
      </c>
      <c r="F104" s="53">
        <f t="shared" si="30"/>
        <v>0</v>
      </c>
      <c r="G104" s="53">
        <f t="shared" si="30"/>
        <v>0</v>
      </c>
      <c r="H104" s="53">
        <f t="shared" si="30"/>
        <v>0</v>
      </c>
      <c r="I104" s="53">
        <f t="shared" si="30"/>
        <v>0</v>
      </c>
      <c r="J104" s="53">
        <f t="shared" si="30"/>
        <v>0</v>
      </c>
      <c r="K104" s="53">
        <f t="shared" si="30"/>
        <v>0</v>
      </c>
      <c r="L104" s="53">
        <f t="shared" si="30"/>
        <v>0</v>
      </c>
      <c r="M104" s="53">
        <f t="shared" si="30"/>
        <v>0</v>
      </c>
      <c r="N104" s="53">
        <f t="shared" si="30"/>
        <v>0</v>
      </c>
      <c r="O104" s="53">
        <f t="shared" si="30"/>
        <v>0</v>
      </c>
      <c r="P104" s="53">
        <f t="shared" si="30"/>
        <v>0</v>
      </c>
      <c r="Q104" s="53">
        <f t="shared" si="30"/>
        <v>0</v>
      </c>
      <c r="R104" s="53">
        <f t="shared" si="30"/>
        <v>0</v>
      </c>
      <c r="S104" s="53">
        <f t="shared" si="30"/>
        <v>0</v>
      </c>
      <c r="T104" s="53">
        <f t="shared" si="30"/>
        <v>0</v>
      </c>
      <c r="U104" s="53">
        <f t="shared" si="30"/>
        <v>0</v>
      </c>
      <c r="V104" s="53">
        <f t="shared" si="30"/>
        <v>0</v>
      </c>
      <c r="W104" s="53">
        <f t="shared" si="30"/>
        <v>0</v>
      </c>
      <c r="X104" s="53">
        <f t="shared" si="30"/>
        <v>0</v>
      </c>
      <c r="Y104" s="53">
        <f t="shared" si="30"/>
        <v>0</v>
      </c>
      <c r="Z104" s="53">
        <f t="shared" si="30"/>
        <v>0</v>
      </c>
      <c r="AA104" s="53">
        <f t="shared" si="30"/>
        <v>0</v>
      </c>
      <c r="AB104" s="53">
        <f t="shared" si="30"/>
        <v>0</v>
      </c>
      <c r="AC104" s="53">
        <f t="shared" si="30"/>
        <v>0</v>
      </c>
      <c r="AD104" s="53">
        <f t="shared" si="30"/>
        <v>0</v>
      </c>
      <c r="AE104" s="53">
        <f t="shared" si="30"/>
        <v>0</v>
      </c>
      <c r="AF104" s="53">
        <f t="shared" si="30"/>
        <v>0</v>
      </c>
      <c r="AG104" s="53">
        <f t="shared" si="30"/>
        <v>0</v>
      </c>
      <c r="AH104" s="53">
        <f t="shared" si="30"/>
        <v>0</v>
      </c>
      <c r="AI104" s="53">
        <f t="shared" si="30"/>
        <v>0</v>
      </c>
      <c r="AJ104" s="53">
        <f t="shared" si="30"/>
        <v>0</v>
      </c>
      <c r="AK104" s="53">
        <f t="shared" si="28"/>
        <v>0</v>
      </c>
    </row>
    <row r="105" spans="5:37" ht="13.5" hidden="1" customHeight="1">
      <c r="E105" s="229" t="s">
        <v>67</v>
      </c>
      <c r="F105" s="53">
        <f t="shared" si="30"/>
        <v>0</v>
      </c>
      <c r="G105" s="53">
        <f t="shared" si="30"/>
        <v>0</v>
      </c>
      <c r="H105" s="53">
        <f t="shared" si="30"/>
        <v>0</v>
      </c>
      <c r="I105" s="53">
        <f t="shared" si="30"/>
        <v>0</v>
      </c>
      <c r="J105" s="53">
        <f t="shared" si="30"/>
        <v>0</v>
      </c>
      <c r="K105" s="53">
        <f t="shared" si="30"/>
        <v>0</v>
      </c>
      <c r="L105" s="53">
        <f t="shared" si="30"/>
        <v>0</v>
      </c>
      <c r="M105" s="53">
        <f t="shared" si="30"/>
        <v>0</v>
      </c>
      <c r="N105" s="53">
        <f t="shared" si="30"/>
        <v>0</v>
      </c>
      <c r="O105" s="53">
        <f t="shared" si="30"/>
        <v>0</v>
      </c>
      <c r="P105" s="53">
        <f t="shared" si="30"/>
        <v>0</v>
      </c>
      <c r="Q105" s="53">
        <f t="shared" si="30"/>
        <v>0</v>
      </c>
      <c r="R105" s="53">
        <f t="shared" si="30"/>
        <v>0</v>
      </c>
      <c r="S105" s="53">
        <f t="shared" si="30"/>
        <v>0</v>
      </c>
      <c r="T105" s="53">
        <f t="shared" si="30"/>
        <v>0</v>
      </c>
      <c r="U105" s="53">
        <f t="shared" si="30"/>
        <v>0</v>
      </c>
      <c r="V105" s="53">
        <f t="shared" si="30"/>
        <v>0</v>
      </c>
      <c r="W105" s="53">
        <f t="shared" si="30"/>
        <v>0</v>
      </c>
      <c r="X105" s="53">
        <f t="shared" si="30"/>
        <v>0</v>
      </c>
      <c r="Y105" s="53">
        <f t="shared" si="30"/>
        <v>0</v>
      </c>
      <c r="Z105" s="53">
        <f t="shared" si="30"/>
        <v>0</v>
      </c>
      <c r="AA105" s="53">
        <f t="shared" si="30"/>
        <v>0</v>
      </c>
      <c r="AB105" s="53">
        <f t="shared" si="30"/>
        <v>0</v>
      </c>
      <c r="AC105" s="53">
        <f t="shared" si="30"/>
        <v>0</v>
      </c>
      <c r="AD105" s="53">
        <f t="shared" si="30"/>
        <v>0</v>
      </c>
      <c r="AE105" s="53">
        <f t="shared" si="30"/>
        <v>0</v>
      </c>
      <c r="AF105" s="53">
        <f t="shared" si="30"/>
        <v>0</v>
      </c>
      <c r="AG105" s="53">
        <f t="shared" si="30"/>
        <v>0</v>
      </c>
      <c r="AH105" s="53">
        <f t="shared" si="30"/>
        <v>0</v>
      </c>
      <c r="AI105" s="53">
        <f t="shared" si="30"/>
        <v>0</v>
      </c>
      <c r="AJ105" s="53">
        <f t="shared" si="30"/>
        <v>0</v>
      </c>
      <c r="AK105" s="53">
        <f t="shared" si="28"/>
        <v>0</v>
      </c>
    </row>
    <row r="106" spans="5:37" ht="13.5" hidden="1" customHeight="1">
      <c r="E106" s="229" t="s">
        <v>68</v>
      </c>
      <c r="F106" s="53">
        <f t="shared" si="30"/>
        <v>0</v>
      </c>
      <c r="G106" s="53">
        <f t="shared" si="30"/>
        <v>0</v>
      </c>
      <c r="H106" s="53">
        <f t="shared" si="30"/>
        <v>0</v>
      </c>
      <c r="I106" s="53">
        <f t="shared" si="30"/>
        <v>0</v>
      </c>
      <c r="J106" s="53">
        <f t="shared" si="30"/>
        <v>0</v>
      </c>
      <c r="K106" s="53">
        <f t="shared" si="30"/>
        <v>0</v>
      </c>
      <c r="L106" s="53">
        <f t="shared" si="30"/>
        <v>0</v>
      </c>
      <c r="M106" s="53">
        <f t="shared" si="30"/>
        <v>0</v>
      </c>
      <c r="N106" s="53">
        <f t="shared" si="30"/>
        <v>0</v>
      </c>
      <c r="O106" s="53">
        <f t="shared" si="30"/>
        <v>0</v>
      </c>
      <c r="P106" s="53">
        <f t="shared" si="30"/>
        <v>0</v>
      </c>
      <c r="Q106" s="53">
        <f t="shared" si="30"/>
        <v>0</v>
      </c>
      <c r="R106" s="53">
        <f t="shared" si="30"/>
        <v>0</v>
      </c>
      <c r="S106" s="53">
        <f t="shared" si="30"/>
        <v>0</v>
      </c>
      <c r="T106" s="53">
        <f t="shared" si="30"/>
        <v>0</v>
      </c>
      <c r="U106" s="53">
        <f t="shared" si="30"/>
        <v>0</v>
      </c>
      <c r="V106" s="53">
        <f t="shared" si="30"/>
        <v>0</v>
      </c>
      <c r="W106" s="53">
        <f t="shared" si="30"/>
        <v>0</v>
      </c>
      <c r="X106" s="53">
        <f t="shared" si="30"/>
        <v>0</v>
      </c>
      <c r="Y106" s="53">
        <f t="shared" si="30"/>
        <v>0</v>
      </c>
      <c r="Z106" s="53">
        <f t="shared" si="30"/>
        <v>0</v>
      </c>
      <c r="AA106" s="53">
        <f t="shared" si="30"/>
        <v>0</v>
      </c>
      <c r="AB106" s="53">
        <f t="shared" si="30"/>
        <v>0</v>
      </c>
      <c r="AC106" s="53">
        <f t="shared" si="30"/>
        <v>0</v>
      </c>
      <c r="AD106" s="53">
        <f t="shared" si="30"/>
        <v>0</v>
      </c>
      <c r="AE106" s="53">
        <f t="shared" si="30"/>
        <v>0</v>
      </c>
      <c r="AF106" s="53">
        <f t="shared" si="30"/>
        <v>0</v>
      </c>
      <c r="AG106" s="53">
        <f t="shared" si="30"/>
        <v>0</v>
      </c>
      <c r="AH106" s="53">
        <f t="shared" si="30"/>
        <v>0</v>
      </c>
      <c r="AI106" s="53">
        <f t="shared" si="30"/>
        <v>0</v>
      </c>
      <c r="AJ106" s="53">
        <f t="shared" si="30"/>
        <v>0</v>
      </c>
      <c r="AK106" s="53">
        <f t="shared" si="28"/>
        <v>0</v>
      </c>
    </row>
    <row r="107" spans="5:37" ht="13.5" customHeight="1"/>
  </sheetData>
  <mergeCells count="503">
    <mergeCell ref="BE43:BE44"/>
    <mergeCell ref="BE45:BE46"/>
    <mergeCell ref="BE47:BE48"/>
    <mergeCell ref="BE49:BE50"/>
    <mergeCell ref="BE51:BE52"/>
    <mergeCell ref="BE53:BE54"/>
    <mergeCell ref="BE55:BE56"/>
    <mergeCell ref="BE57:BE58"/>
    <mergeCell ref="AN1:AO1"/>
    <mergeCell ref="AN2:AO3"/>
    <mergeCell ref="BE19:BE20"/>
    <mergeCell ref="BE21:BE22"/>
    <mergeCell ref="BE23:BE24"/>
    <mergeCell ref="BE25:BE26"/>
    <mergeCell ref="BE27:BE28"/>
    <mergeCell ref="BE29:BE30"/>
    <mergeCell ref="BE31:BE32"/>
    <mergeCell ref="BE33:BE34"/>
    <mergeCell ref="BE35:BE36"/>
    <mergeCell ref="BA51:BA52"/>
    <mergeCell ref="BB51:BB52"/>
    <mergeCell ref="BC51:BC52"/>
    <mergeCell ref="BD51:BD52"/>
    <mergeCell ref="BA47:BA48"/>
    <mergeCell ref="BG57:BG58"/>
    <mergeCell ref="AR59:AT59"/>
    <mergeCell ref="AR60:AT60"/>
    <mergeCell ref="BB55:BB56"/>
    <mergeCell ref="BC55:BC56"/>
    <mergeCell ref="BD55:BD56"/>
    <mergeCell ref="BF55:BF56"/>
    <mergeCell ref="AR61:AT61"/>
    <mergeCell ref="AR62:AT62"/>
    <mergeCell ref="AR63:AT63"/>
    <mergeCell ref="BC57:BC58"/>
    <mergeCell ref="BD57:BD58"/>
    <mergeCell ref="BF57:BF58"/>
    <mergeCell ref="AR57:AT58"/>
    <mergeCell ref="AU57:AU58"/>
    <mergeCell ref="AV57:AV58"/>
    <mergeCell ref="AW57:AW58"/>
    <mergeCell ref="AX57:AX58"/>
    <mergeCell ref="AY57:AY58"/>
    <mergeCell ref="AZ57:AZ58"/>
    <mergeCell ref="BA57:BA58"/>
    <mergeCell ref="BB57:BB58"/>
    <mergeCell ref="BF51:BF52"/>
    <mergeCell ref="BF53:BF54"/>
    <mergeCell ref="BG53:BG54"/>
    <mergeCell ref="W54:Y54"/>
    <mergeCell ref="W55:Y55"/>
    <mergeCell ref="AR55:AT56"/>
    <mergeCell ref="AU55:AU56"/>
    <mergeCell ref="AV55:AV56"/>
    <mergeCell ref="AW55:AW56"/>
    <mergeCell ref="AX55:AX56"/>
    <mergeCell ref="AY55:AY56"/>
    <mergeCell ref="AY53:AY54"/>
    <mergeCell ref="AZ53:AZ54"/>
    <mergeCell ref="BA53:BA54"/>
    <mergeCell ref="BB53:BB54"/>
    <mergeCell ref="BC53:BC54"/>
    <mergeCell ref="BD53:BD54"/>
    <mergeCell ref="BG55:BG56"/>
    <mergeCell ref="AZ55:AZ56"/>
    <mergeCell ref="BA55:BA56"/>
    <mergeCell ref="AR49:AR54"/>
    <mergeCell ref="AS49:AS50"/>
    <mergeCell ref="AT49:AT50"/>
    <mergeCell ref="AU49:AU50"/>
    <mergeCell ref="BB47:BB48"/>
    <mergeCell ref="BC47:BC48"/>
    <mergeCell ref="BD47:BD48"/>
    <mergeCell ref="BF47:BF48"/>
    <mergeCell ref="BF49:BF50"/>
    <mergeCell ref="BG49:BG50"/>
    <mergeCell ref="C50:F50"/>
    <mergeCell ref="AS51:AS52"/>
    <mergeCell ref="AT51:AT52"/>
    <mergeCell ref="AU51:AU52"/>
    <mergeCell ref="AV51:AV52"/>
    <mergeCell ref="AW51:AW52"/>
    <mergeCell ref="AX51:AX52"/>
    <mergeCell ref="AY51:AY52"/>
    <mergeCell ref="AY49:AY50"/>
    <mergeCell ref="AZ49:AZ50"/>
    <mergeCell ref="BA49:BA50"/>
    <mergeCell ref="BB49:BB50"/>
    <mergeCell ref="BC49:BC50"/>
    <mergeCell ref="BD49:BD50"/>
    <mergeCell ref="BG51:BG52"/>
    <mergeCell ref="A52:E55"/>
    <mergeCell ref="W52:Y52"/>
    <mergeCell ref="C49:D49"/>
    <mergeCell ref="AV49:AV50"/>
    <mergeCell ref="AW49:AW50"/>
    <mergeCell ref="AX49:AX50"/>
    <mergeCell ref="AZ47:AZ48"/>
    <mergeCell ref="W53:Y53"/>
    <mergeCell ref="AS53:AS54"/>
    <mergeCell ref="AT53:AT54"/>
    <mergeCell ref="AU53:AU54"/>
    <mergeCell ref="AV53:AV54"/>
    <mergeCell ref="AW53:AW54"/>
    <mergeCell ref="AX53:AX54"/>
    <mergeCell ref="AZ51:AZ52"/>
    <mergeCell ref="BG45:BG46"/>
    <mergeCell ref="C46:D46"/>
    <mergeCell ref="C47:D47"/>
    <mergeCell ref="AS47:AS48"/>
    <mergeCell ref="AT47:AT48"/>
    <mergeCell ref="AU47:AU48"/>
    <mergeCell ref="AV47:AV48"/>
    <mergeCell ref="AW47:AW48"/>
    <mergeCell ref="AX47:AX48"/>
    <mergeCell ref="AY47:AY48"/>
    <mergeCell ref="AZ45:AZ46"/>
    <mergeCell ref="BA45:BA46"/>
    <mergeCell ref="BB45:BB46"/>
    <mergeCell ref="BC45:BC46"/>
    <mergeCell ref="BD45:BD46"/>
    <mergeCell ref="BF45:BF46"/>
    <mergeCell ref="AT45:AT46"/>
    <mergeCell ref="AU45:AU46"/>
    <mergeCell ref="AV45:AV46"/>
    <mergeCell ref="AW45:AW46"/>
    <mergeCell ref="AX45:AX46"/>
    <mergeCell ref="AY45:AY46"/>
    <mergeCell ref="BG47:BG48"/>
    <mergeCell ref="C48:D48"/>
    <mergeCell ref="C45:D45"/>
    <mergeCell ref="AM45:AM47"/>
    <mergeCell ref="AN45:AN47"/>
    <mergeCell ref="AO45:AO47"/>
    <mergeCell ref="AS45:AS46"/>
    <mergeCell ref="AW43:AW44"/>
    <mergeCell ref="AX43:AX44"/>
    <mergeCell ref="AY43:AY44"/>
    <mergeCell ref="AZ43:AZ44"/>
    <mergeCell ref="BC41:BC42"/>
    <mergeCell ref="BD41:BD42"/>
    <mergeCell ref="BF41:BF42"/>
    <mergeCell ref="BG41:BG42"/>
    <mergeCell ref="C42:D42"/>
    <mergeCell ref="AM42:AM44"/>
    <mergeCell ref="AN42:AN44"/>
    <mergeCell ref="AO42:AO44"/>
    <mergeCell ref="C43:D43"/>
    <mergeCell ref="AS43:AS44"/>
    <mergeCell ref="AW41:AW42"/>
    <mergeCell ref="AX41:AX42"/>
    <mergeCell ref="AY41:AY42"/>
    <mergeCell ref="AZ41:AZ42"/>
    <mergeCell ref="BA41:BA42"/>
    <mergeCell ref="BB41:BB42"/>
    <mergeCell ref="BC43:BC44"/>
    <mergeCell ref="BD43:BD44"/>
    <mergeCell ref="BF43:BF44"/>
    <mergeCell ref="BG43:BG44"/>
    <mergeCell ref="C44:D44"/>
    <mergeCell ref="BA43:BA44"/>
    <mergeCell ref="BB43:BB44"/>
    <mergeCell ref="BE41:BE42"/>
    <mergeCell ref="BB37:BB38"/>
    <mergeCell ref="BC37:BC38"/>
    <mergeCell ref="BD37:BD38"/>
    <mergeCell ref="BF37:BF38"/>
    <mergeCell ref="BC39:BC40"/>
    <mergeCell ref="BD39:BD40"/>
    <mergeCell ref="BF39:BF40"/>
    <mergeCell ref="BG39:BG40"/>
    <mergeCell ref="C40:D40"/>
    <mergeCell ref="AW39:AW40"/>
    <mergeCell ref="AX39:AX40"/>
    <mergeCell ref="AY39:AY40"/>
    <mergeCell ref="AZ39:AZ40"/>
    <mergeCell ref="BA39:BA40"/>
    <mergeCell ref="BB39:BB40"/>
    <mergeCell ref="BE37:BE38"/>
    <mergeCell ref="BE39:BE40"/>
    <mergeCell ref="A37:B50"/>
    <mergeCell ref="C37:D37"/>
    <mergeCell ref="AS37:AS38"/>
    <mergeCell ref="AT37:AT38"/>
    <mergeCell ref="AU37:AU38"/>
    <mergeCell ref="AV37:AV38"/>
    <mergeCell ref="AV39:AV40"/>
    <mergeCell ref="AT43:AT44"/>
    <mergeCell ref="AU43:AU44"/>
    <mergeCell ref="AV43:AV44"/>
    <mergeCell ref="C38:D38"/>
    <mergeCell ref="C39:D39"/>
    <mergeCell ref="AM39:AM41"/>
    <mergeCell ref="AN39:AN41"/>
    <mergeCell ref="AO39:AO41"/>
    <mergeCell ref="AR39:AR48"/>
    <mergeCell ref="AS39:AS40"/>
    <mergeCell ref="AT39:AT40"/>
    <mergeCell ref="AU39:AU40"/>
    <mergeCell ref="C41:D41"/>
    <mergeCell ref="AS41:AS42"/>
    <mergeCell ref="AT41:AT42"/>
    <mergeCell ref="AU41:AU42"/>
    <mergeCell ref="AV41:AV42"/>
    <mergeCell ref="AZ33:AZ34"/>
    <mergeCell ref="BA33:BA34"/>
    <mergeCell ref="BB33:BB34"/>
    <mergeCell ref="BC33:BC34"/>
    <mergeCell ref="BD33:BD34"/>
    <mergeCell ref="BD35:BD36"/>
    <mergeCell ref="BF35:BF36"/>
    <mergeCell ref="BG35:BG36"/>
    <mergeCell ref="AL36:AL47"/>
    <mergeCell ref="AM36:AM38"/>
    <mergeCell ref="AN36:AN38"/>
    <mergeCell ref="AO36:AO38"/>
    <mergeCell ref="AW37:AW38"/>
    <mergeCell ref="AX37:AX38"/>
    <mergeCell ref="AY37:AY38"/>
    <mergeCell ref="AX35:AX36"/>
    <mergeCell ref="AY35:AY36"/>
    <mergeCell ref="AZ35:AZ36"/>
    <mergeCell ref="BA35:BA36"/>
    <mergeCell ref="BB35:BB36"/>
    <mergeCell ref="BC35:BC36"/>
    <mergeCell ref="BG37:BG38"/>
    <mergeCell ref="AZ37:AZ38"/>
    <mergeCell ref="BA37:BA38"/>
    <mergeCell ref="A35:B36"/>
    <mergeCell ref="C35:D36"/>
    <mergeCell ref="E35:E36"/>
    <mergeCell ref="F35:F36"/>
    <mergeCell ref="G35:AK35"/>
    <mergeCell ref="AS35:AS36"/>
    <mergeCell ref="AT35:AT36"/>
    <mergeCell ref="AU35:AU36"/>
    <mergeCell ref="AY33:AY34"/>
    <mergeCell ref="BF31:BF32"/>
    <mergeCell ref="BG31:BG32"/>
    <mergeCell ref="A32:F32"/>
    <mergeCell ref="A33:F33"/>
    <mergeCell ref="AS33:AS34"/>
    <mergeCell ref="AT33:AT34"/>
    <mergeCell ref="AU33:AU34"/>
    <mergeCell ref="AV33:AV34"/>
    <mergeCell ref="AW33:AW34"/>
    <mergeCell ref="AX33:AX34"/>
    <mergeCell ref="AY31:AY32"/>
    <mergeCell ref="AZ31:AZ32"/>
    <mergeCell ref="BA31:BA32"/>
    <mergeCell ref="BB31:BB32"/>
    <mergeCell ref="BC31:BC32"/>
    <mergeCell ref="BD31:BD32"/>
    <mergeCell ref="A11:A31"/>
    <mergeCell ref="AS11:AS12"/>
    <mergeCell ref="AT11:AT12"/>
    <mergeCell ref="AU11:AU12"/>
    <mergeCell ref="AV11:AV12"/>
    <mergeCell ref="AW11:AW12"/>
    <mergeCell ref="BF33:BF34"/>
    <mergeCell ref="BG33:BG34"/>
    <mergeCell ref="BD29:BD30"/>
    <mergeCell ref="BF29:BF30"/>
    <mergeCell ref="BG29:BG30"/>
    <mergeCell ref="B31:F31"/>
    <mergeCell ref="AS31:AS32"/>
    <mergeCell ref="AT31:AT32"/>
    <mergeCell ref="AU31:AU32"/>
    <mergeCell ref="AV31:AV32"/>
    <mergeCell ref="AW31:AW32"/>
    <mergeCell ref="AX31:AX32"/>
    <mergeCell ref="AX29:AX30"/>
    <mergeCell ref="AY29:AY30"/>
    <mergeCell ref="AZ29:AZ30"/>
    <mergeCell ref="BA29:BA30"/>
    <mergeCell ref="BB29:BB30"/>
    <mergeCell ref="BC29:BC30"/>
    <mergeCell ref="AR29:AR38"/>
    <mergeCell ref="AS29:AS30"/>
    <mergeCell ref="AT29:AT30"/>
    <mergeCell ref="AU29:AU30"/>
    <mergeCell ref="AV29:AV30"/>
    <mergeCell ref="AW29:AW30"/>
    <mergeCell ref="AV35:AV36"/>
    <mergeCell ref="AW35:AW36"/>
    <mergeCell ref="BA27:BA28"/>
    <mergeCell ref="BB27:BB28"/>
    <mergeCell ref="BC27:BC28"/>
    <mergeCell ref="BD27:BD28"/>
    <mergeCell ref="BF27:BF28"/>
    <mergeCell ref="BG27:BG28"/>
    <mergeCell ref="BF25:BF26"/>
    <mergeCell ref="BG25:BG26"/>
    <mergeCell ref="AS27:AS28"/>
    <mergeCell ref="AT27:AT28"/>
    <mergeCell ref="AU27:AU28"/>
    <mergeCell ref="AV27:AV28"/>
    <mergeCell ref="AW27:AW28"/>
    <mergeCell ref="AX27:AX28"/>
    <mergeCell ref="AY27:AY28"/>
    <mergeCell ref="AZ27:AZ28"/>
    <mergeCell ref="AY25:AY26"/>
    <mergeCell ref="AZ25:AZ26"/>
    <mergeCell ref="BA25:BA26"/>
    <mergeCell ref="BB25:BB26"/>
    <mergeCell ref="BC25:BC26"/>
    <mergeCell ref="BD25:BD26"/>
    <mergeCell ref="AS25:AS26"/>
    <mergeCell ref="AT25:AT26"/>
    <mergeCell ref="AU25:AU26"/>
    <mergeCell ref="AV25:AV26"/>
    <mergeCell ref="AW25:AW26"/>
    <mergeCell ref="AX25:AX26"/>
    <mergeCell ref="BA23:BA24"/>
    <mergeCell ref="BB23:BB24"/>
    <mergeCell ref="BC23:BC24"/>
    <mergeCell ref="BD23:BD24"/>
    <mergeCell ref="BF23:BF24"/>
    <mergeCell ref="BG23:BG24"/>
    <mergeCell ref="BF21:BF22"/>
    <mergeCell ref="BG21:BG22"/>
    <mergeCell ref="AS23:AS24"/>
    <mergeCell ref="AT23:AT24"/>
    <mergeCell ref="AU23:AU24"/>
    <mergeCell ref="AV23:AV24"/>
    <mergeCell ref="AW23:AW24"/>
    <mergeCell ref="AX23:AX24"/>
    <mergeCell ref="AY23:AY24"/>
    <mergeCell ref="AZ23:AZ24"/>
    <mergeCell ref="AY21:AY22"/>
    <mergeCell ref="AZ21:AZ22"/>
    <mergeCell ref="BA21:BA22"/>
    <mergeCell ref="BB21:BB22"/>
    <mergeCell ref="BC21:BC22"/>
    <mergeCell ref="BD21:BD22"/>
    <mergeCell ref="AS21:AS22"/>
    <mergeCell ref="AT21:AT22"/>
    <mergeCell ref="AU21:AU22"/>
    <mergeCell ref="AV21:AV22"/>
    <mergeCell ref="AW21:AW22"/>
    <mergeCell ref="AX21:AX22"/>
    <mergeCell ref="BA19:BA20"/>
    <mergeCell ref="BB19:BB20"/>
    <mergeCell ref="BC19:BC20"/>
    <mergeCell ref="BD19:BD20"/>
    <mergeCell ref="BF19:BF20"/>
    <mergeCell ref="BG19:BG20"/>
    <mergeCell ref="BG17:BG18"/>
    <mergeCell ref="AR19:AR28"/>
    <mergeCell ref="AS19:AS20"/>
    <mergeCell ref="AT19:AT20"/>
    <mergeCell ref="AU19:AU20"/>
    <mergeCell ref="AV19:AV20"/>
    <mergeCell ref="AW19:AW20"/>
    <mergeCell ref="AX19:AX20"/>
    <mergeCell ref="AY19:AY20"/>
    <mergeCell ref="AZ19:AZ20"/>
    <mergeCell ref="AZ17:AZ18"/>
    <mergeCell ref="BA17:BA18"/>
    <mergeCell ref="BB17:BB18"/>
    <mergeCell ref="BC17:BC18"/>
    <mergeCell ref="BD17:BD18"/>
    <mergeCell ref="BF17:BF18"/>
    <mergeCell ref="AT17:AT18"/>
    <mergeCell ref="AU17:AU18"/>
    <mergeCell ref="BF11:BF12"/>
    <mergeCell ref="BG11:BG12"/>
    <mergeCell ref="AS13:AS14"/>
    <mergeCell ref="AT13:AT14"/>
    <mergeCell ref="AU13:AU14"/>
    <mergeCell ref="AV13:AV14"/>
    <mergeCell ref="AV17:AV18"/>
    <mergeCell ref="AW17:AW18"/>
    <mergeCell ref="AX17:AX18"/>
    <mergeCell ref="AY17:AY18"/>
    <mergeCell ref="AY15:AY16"/>
    <mergeCell ref="AV15:AV16"/>
    <mergeCell ref="AW15:AW16"/>
    <mergeCell ref="AX15:AX16"/>
    <mergeCell ref="AW13:AW14"/>
    <mergeCell ref="AX13:AX14"/>
    <mergeCell ref="AY13:AY14"/>
    <mergeCell ref="BE11:BE12"/>
    <mergeCell ref="BE13:BE14"/>
    <mergeCell ref="BE15:BE16"/>
    <mergeCell ref="BE17:BE18"/>
    <mergeCell ref="BI11:BL11"/>
    <mergeCell ref="BN12:BN15"/>
    <mergeCell ref="BO12:BO15"/>
    <mergeCell ref="BF15:BF16"/>
    <mergeCell ref="BG15:BG16"/>
    <mergeCell ref="AX11:AX12"/>
    <mergeCell ref="AY11:AY12"/>
    <mergeCell ref="AZ11:AZ12"/>
    <mergeCell ref="BA11:BA12"/>
    <mergeCell ref="BB11:BB12"/>
    <mergeCell ref="BC11:BC12"/>
    <mergeCell ref="BD15:BD16"/>
    <mergeCell ref="BC13:BC14"/>
    <mergeCell ref="BD13:BD14"/>
    <mergeCell ref="BF13:BF14"/>
    <mergeCell ref="BG13:BG14"/>
    <mergeCell ref="BC15:BC16"/>
    <mergeCell ref="AZ13:AZ14"/>
    <mergeCell ref="BA13:BA14"/>
    <mergeCell ref="BB13:BB14"/>
    <mergeCell ref="AZ15:AZ16"/>
    <mergeCell ref="BA15:BA16"/>
    <mergeCell ref="BB15:BB16"/>
    <mergeCell ref="BD11:BD12"/>
    <mergeCell ref="BG7:BG8"/>
    <mergeCell ref="CB8:CB10"/>
    <mergeCell ref="CC8:CC10"/>
    <mergeCell ref="CD8:CD10"/>
    <mergeCell ref="CE8:CE10"/>
    <mergeCell ref="CF8:CF10"/>
    <mergeCell ref="BG9:BG10"/>
    <mergeCell ref="BI9:BJ9"/>
    <mergeCell ref="AZ7:AZ8"/>
    <mergeCell ref="BA7:BA8"/>
    <mergeCell ref="BB7:BB8"/>
    <mergeCell ref="BC7:BC8"/>
    <mergeCell ref="BD7:BD8"/>
    <mergeCell ref="BF7:BF8"/>
    <mergeCell ref="AZ9:AZ10"/>
    <mergeCell ref="BA9:BA10"/>
    <mergeCell ref="BB9:BB10"/>
    <mergeCell ref="BC9:BC10"/>
    <mergeCell ref="BD9:BD10"/>
    <mergeCell ref="BF9:BF10"/>
    <mergeCell ref="BE7:BE8"/>
    <mergeCell ref="BE9:BE10"/>
    <mergeCell ref="AT7:AT8"/>
    <mergeCell ref="AU7:AU8"/>
    <mergeCell ref="AV7:AV8"/>
    <mergeCell ref="AW7:AW8"/>
    <mergeCell ref="AX7:AX8"/>
    <mergeCell ref="AY7:AY8"/>
    <mergeCell ref="AL7:AL10"/>
    <mergeCell ref="AM7:AM10"/>
    <mergeCell ref="AN7:AN10"/>
    <mergeCell ref="AO7:AO10"/>
    <mergeCell ref="AR7:AR8"/>
    <mergeCell ref="AS7:AS8"/>
    <mergeCell ref="AR9:AR18"/>
    <mergeCell ref="AS9:AS10"/>
    <mergeCell ref="AS17:AS18"/>
    <mergeCell ref="AT9:AT10"/>
    <mergeCell ref="AU9:AU10"/>
    <mergeCell ref="AV9:AV10"/>
    <mergeCell ref="AW9:AW10"/>
    <mergeCell ref="AX9:AX10"/>
    <mergeCell ref="AY9:AY10"/>
    <mergeCell ref="AS15:AS16"/>
    <mergeCell ref="AT15:AT16"/>
    <mergeCell ref="AU15:AU16"/>
    <mergeCell ref="AF7:AF10"/>
    <mergeCell ref="AG7:AG10"/>
    <mergeCell ref="AH7:AH10"/>
    <mergeCell ref="AI7:AI10"/>
    <mergeCell ref="AJ7:AJ10"/>
    <mergeCell ref="AK7:AK10"/>
    <mergeCell ref="Z7:Z10"/>
    <mergeCell ref="AA7:AA10"/>
    <mergeCell ref="AB7:AB10"/>
    <mergeCell ref="AC7:AC10"/>
    <mergeCell ref="AD7:AD10"/>
    <mergeCell ref="AE7:AE10"/>
    <mergeCell ref="T7:T10"/>
    <mergeCell ref="U7:U10"/>
    <mergeCell ref="V7:V10"/>
    <mergeCell ref="W7:W10"/>
    <mergeCell ref="X7:X10"/>
    <mergeCell ref="Y7:Y10"/>
    <mergeCell ref="N7:N10"/>
    <mergeCell ref="O7:O10"/>
    <mergeCell ref="P7:P10"/>
    <mergeCell ref="Q7:Q10"/>
    <mergeCell ref="R7:R10"/>
    <mergeCell ref="S7:S10"/>
    <mergeCell ref="H7:H10"/>
    <mergeCell ref="I7:I10"/>
    <mergeCell ref="J7:J10"/>
    <mergeCell ref="K7:K10"/>
    <mergeCell ref="L7:L10"/>
    <mergeCell ref="M7:M10"/>
    <mergeCell ref="A7:B10"/>
    <mergeCell ref="C7:C10"/>
    <mergeCell ref="D7:D10"/>
    <mergeCell ref="E7:E10"/>
    <mergeCell ref="F7:F10"/>
    <mergeCell ref="G7:G10"/>
    <mergeCell ref="AW3:BB5"/>
    <mergeCell ref="BF3:BG3"/>
    <mergeCell ref="AB5:AD5"/>
    <mergeCell ref="AE5:AK5"/>
    <mergeCell ref="BF5:BG5"/>
    <mergeCell ref="A1:E1"/>
    <mergeCell ref="A3:G5"/>
    <mergeCell ref="H3:Z5"/>
    <mergeCell ref="AS3:AV5"/>
    <mergeCell ref="G1:AJ2"/>
    <mergeCell ref="AM5:AO5"/>
  </mergeCells>
  <phoneticPr fontId="1"/>
  <conditionalFormatting sqref="B11:B30 E11:AJ30 F37:AJ49">
    <cfRule type="containsBlanks" dxfId="24" priority="14" stopIfTrue="1">
      <formula>LEN(TRIM(B11))=0</formula>
    </cfRule>
  </conditionalFormatting>
  <conditionalFormatting sqref="G33:AJ33">
    <cfRule type="containsBlanks" dxfId="23" priority="13" stopIfTrue="1">
      <formula>LEN(TRIM(G33))=0</formula>
    </cfRule>
  </conditionalFormatting>
  <conditionalFormatting sqref="G53:V53">
    <cfRule type="containsBlanks" dxfId="22" priority="12" stopIfTrue="1">
      <formula>LEN(TRIM(G53))=0</formula>
    </cfRule>
  </conditionalFormatting>
  <conditionalFormatting sqref="AE5 AM5">
    <cfRule type="containsBlanks" dxfId="21" priority="9" stopIfTrue="1">
      <formula>LEN(TRIM(AE5))=0</formula>
    </cfRule>
  </conditionalFormatting>
  <conditionalFormatting sqref="AU9:AU18 AS9:AS18 AS49:AS54 AU49:AU54 BF3 BF5">
    <cfRule type="containsBlanks" dxfId="20" priority="7">
      <formula>LEN(TRIM(AS3))=0</formula>
    </cfRule>
  </conditionalFormatting>
  <conditionalFormatting sqref="G36:AK36 G7:AK10">
    <cfRule type="expression" dxfId="19" priority="3" stopIfTrue="1">
      <formula>WEEKDAY(G7,1)=1</formula>
    </cfRule>
    <cfRule type="expression" dxfId="18" priority="11" stopIfTrue="1">
      <formula>WEEKDAY(G7,1)=7</formula>
    </cfRule>
  </conditionalFormatting>
  <conditionalFormatting sqref="G7:AJ10">
    <cfRule type="expression" dxfId="17" priority="10" stopIfTrue="1">
      <formula>COUNTIF(祝日1,G7)=1</formula>
    </cfRule>
  </conditionalFormatting>
  <conditionalFormatting sqref="G36:AJ36">
    <cfRule type="expression" dxfId="16" priority="2">
      <formula>COUNTIF(祝日1,G36)=1</formula>
    </cfRule>
  </conditionalFormatting>
  <conditionalFormatting sqref="AV9:AV18 AZ9:AZ18 BB9:BB18 BG9:BG18 AV49:AV54 BF49:BG54">
    <cfRule type="containsBlanks" dxfId="15" priority="1">
      <formula>LEN(TRIM(AV9))=0</formula>
    </cfRule>
  </conditionalFormatting>
  <dataValidations count="6">
    <dataValidation type="list" allowBlank="1" showInputMessage="1" showErrorMessage="1" sqref="B11:B30">
      <formula1>"TR,FW1,FW2,FW3,多技能"</formula1>
    </dataValidation>
    <dataValidation type="whole" operator="lessThanOrEqual" allowBlank="1" showInputMessage="1" showErrorMessage="1" error="月当たりの上限額は２万円となります。_x000a_（男性研修生は対象外）" sqref="BE983066:BF983095 BE65562:BF65591 BE131098:BF131127 BE196634:BF196663 BE262170:BF262199 BE327706:BF327735 BE393242:BF393271 BE458778:BF458807 BE524314:BF524343 BE589850:BF589879 BE655386:BF655415 BE720922:BF720951 BE786458:BF786487 BE851994:BF852023 BE917530:BF917559 BE19:BE54">
      <formula1>20000</formula1>
    </dataValidation>
    <dataValidation type="list" allowBlank="1" showInputMessage="1" showErrorMessage="1" sqref="WWP983084:WXT983096 KE37:LI49 UA37:VE49 ADW37:AFA49 ANS37:AOW49 AXO37:AYS49 BHK37:BIO49 BRG37:BSK49 CBC37:CCG49 CKY37:CMC49 CUU37:CVY49 DEQ37:DFU49 DOM37:DPQ49 DYI37:DZM49 EIE37:EJI49 ESA37:ETE49 FBW37:FDA49 FLS37:FMW49 FVO37:FWS49 GFK37:GGO49 GPG37:GQK49 GZC37:HAG49 HIY37:HKC49 HSU37:HTY49 ICQ37:IDU49 IMM37:INQ49 IWI37:IXM49 JGE37:JHI49 JQA37:JRE49 JZW37:KBA49 KJS37:KKW49 KTO37:KUS49 LDK37:LEO49 LNG37:LOK49 LXC37:LYG49 MGY37:MIC49 MQU37:MRY49 NAQ37:NBU49 NKM37:NLQ49 NUI37:NVM49 OEE37:OFI49 OOA37:OPE49 OXW37:OZA49 PHS37:PIW49 PRO37:PSS49 QBK37:QCO49 QLG37:QMK49 QVC37:QWG49 REY37:RGC49 ROU37:RPY49 RYQ37:RZU49 SIM37:SJQ49 SSI37:STM49 TCE37:TDI49 TMA37:TNE49 TVW37:TXA49 UFS37:UGW49 UPO37:UQS49 UZK37:VAO49 VJG37:VKK49 VTC37:VUG49 WCY37:WEC49 WMU37:WNY49 WWQ37:WXU49 F65580:AK65592 KD65580:LH65592 TZ65580:VD65592 ADV65580:AEZ65592 ANR65580:AOV65592 AXN65580:AYR65592 BHJ65580:BIN65592 BRF65580:BSJ65592 CBB65580:CCF65592 CKX65580:CMB65592 CUT65580:CVX65592 DEP65580:DFT65592 DOL65580:DPP65592 DYH65580:DZL65592 EID65580:EJH65592 ERZ65580:ETD65592 FBV65580:FCZ65592 FLR65580:FMV65592 FVN65580:FWR65592 GFJ65580:GGN65592 GPF65580:GQJ65592 GZB65580:HAF65592 HIX65580:HKB65592 HST65580:HTX65592 ICP65580:IDT65592 IML65580:INP65592 IWH65580:IXL65592 JGD65580:JHH65592 JPZ65580:JRD65592 JZV65580:KAZ65592 KJR65580:KKV65592 KTN65580:KUR65592 LDJ65580:LEN65592 LNF65580:LOJ65592 LXB65580:LYF65592 MGX65580:MIB65592 MQT65580:MRX65592 NAP65580:NBT65592 NKL65580:NLP65592 NUH65580:NVL65592 OED65580:OFH65592 ONZ65580:OPD65592 OXV65580:OYZ65592 PHR65580:PIV65592 PRN65580:PSR65592 QBJ65580:QCN65592 QLF65580:QMJ65592 QVB65580:QWF65592 REX65580:RGB65592 ROT65580:RPX65592 RYP65580:RZT65592 SIL65580:SJP65592 SSH65580:STL65592 TCD65580:TDH65592 TLZ65580:TND65592 TVV65580:TWZ65592 UFR65580:UGV65592 UPN65580:UQR65592 UZJ65580:VAN65592 VJF65580:VKJ65592 VTB65580:VUF65592 WCX65580:WEB65592 WMT65580:WNX65592 WWP65580:WXT65592 F131116:AK131128 KD131116:LH131128 TZ131116:VD131128 ADV131116:AEZ131128 ANR131116:AOV131128 AXN131116:AYR131128 BHJ131116:BIN131128 BRF131116:BSJ131128 CBB131116:CCF131128 CKX131116:CMB131128 CUT131116:CVX131128 DEP131116:DFT131128 DOL131116:DPP131128 DYH131116:DZL131128 EID131116:EJH131128 ERZ131116:ETD131128 FBV131116:FCZ131128 FLR131116:FMV131128 FVN131116:FWR131128 GFJ131116:GGN131128 GPF131116:GQJ131128 GZB131116:HAF131128 HIX131116:HKB131128 HST131116:HTX131128 ICP131116:IDT131128 IML131116:INP131128 IWH131116:IXL131128 JGD131116:JHH131128 JPZ131116:JRD131128 JZV131116:KAZ131128 KJR131116:KKV131128 KTN131116:KUR131128 LDJ131116:LEN131128 LNF131116:LOJ131128 LXB131116:LYF131128 MGX131116:MIB131128 MQT131116:MRX131128 NAP131116:NBT131128 NKL131116:NLP131128 NUH131116:NVL131128 OED131116:OFH131128 ONZ131116:OPD131128 OXV131116:OYZ131128 PHR131116:PIV131128 PRN131116:PSR131128 QBJ131116:QCN131128 QLF131116:QMJ131128 QVB131116:QWF131128 REX131116:RGB131128 ROT131116:RPX131128 RYP131116:RZT131128 SIL131116:SJP131128 SSH131116:STL131128 TCD131116:TDH131128 TLZ131116:TND131128 TVV131116:TWZ131128 UFR131116:UGV131128 UPN131116:UQR131128 UZJ131116:VAN131128 VJF131116:VKJ131128 VTB131116:VUF131128 WCX131116:WEB131128 WMT131116:WNX131128 WWP131116:WXT131128 F196652:AK196664 KD196652:LH196664 TZ196652:VD196664 ADV196652:AEZ196664 ANR196652:AOV196664 AXN196652:AYR196664 BHJ196652:BIN196664 BRF196652:BSJ196664 CBB196652:CCF196664 CKX196652:CMB196664 CUT196652:CVX196664 DEP196652:DFT196664 DOL196652:DPP196664 DYH196652:DZL196664 EID196652:EJH196664 ERZ196652:ETD196664 FBV196652:FCZ196664 FLR196652:FMV196664 FVN196652:FWR196664 GFJ196652:GGN196664 GPF196652:GQJ196664 GZB196652:HAF196664 HIX196652:HKB196664 HST196652:HTX196664 ICP196652:IDT196664 IML196652:INP196664 IWH196652:IXL196664 JGD196652:JHH196664 JPZ196652:JRD196664 JZV196652:KAZ196664 KJR196652:KKV196664 KTN196652:KUR196664 LDJ196652:LEN196664 LNF196652:LOJ196664 LXB196652:LYF196664 MGX196652:MIB196664 MQT196652:MRX196664 NAP196652:NBT196664 NKL196652:NLP196664 NUH196652:NVL196664 OED196652:OFH196664 ONZ196652:OPD196664 OXV196652:OYZ196664 PHR196652:PIV196664 PRN196652:PSR196664 QBJ196652:QCN196664 QLF196652:QMJ196664 QVB196652:QWF196664 REX196652:RGB196664 ROT196652:RPX196664 RYP196652:RZT196664 SIL196652:SJP196664 SSH196652:STL196664 TCD196652:TDH196664 TLZ196652:TND196664 TVV196652:TWZ196664 UFR196652:UGV196664 UPN196652:UQR196664 UZJ196652:VAN196664 VJF196652:VKJ196664 VTB196652:VUF196664 WCX196652:WEB196664 WMT196652:WNX196664 WWP196652:WXT196664 F262188:AK262200 KD262188:LH262200 TZ262188:VD262200 ADV262188:AEZ262200 ANR262188:AOV262200 AXN262188:AYR262200 BHJ262188:BIN262200 BRF262188:BSJ262200 CBB262188:CCF262200 CKX262188:CMB262200 CUT262188:CVX262200 DEP262188:DFT262200 DOL262188:DPP262200 DYH262188:DZL262200 EID262188:EJH262200 ERZ262188:ETD262200 FBV262188:FCZ262200 FLR262188:FMV262200 FVN262188:FWR262200 GFJ262188:GGN262200 GPF262188:GQJ262200 GZB262188:HAF262200 HIX262188:HKB262200 HST262188:HTX262200 ICP262188:IDT262200 IML262188:INP262200 IWH262188:IXL262200 JGD262188:JHH262200 JPZ262188:JRD262200 JZV262188:KAZ262200 KJR262188:KKV262200 KTN262188:KUR262200 LDJ262188:LEN262200 LNF262188:LOJ262200 LXB262188:LYF262200 MGX262188:MIB262200 MQT262188:MRX262200 NAP262188:NBT262200 NKL262188:NLP262200 NUH262188:NVL262200 OED262188:OFH262200 ONZ262188:OPD262200 OXV262188:OYZ262200 PHR262188:PIV262200 PRN262188:PSR262200 QBJ262188:QCN262200 QLF262188:QMJ262200 QVB262188:QWF262200 REX262188:RGB262200 ROT262188:RPX262200 RYP262188:RZT262200 SIL262188:SJP262200 SSH262188:STL262200 TCD262188:TDH262200 TLZ262188:TND262200 TVV262188:TWZ262200 UFR262188:UGV262200 UPN262188:UQR262200 UZJ262188:VAN262200 VJF262188:VKJ262200 VTB262188:VUF262200 WCX262188:WEB262200 WMT262188:WNX262200 WWP262188:WXT262200 F327724:AK327736 KD327724:LH327736 TZ327724:VD327736 ADV327724:AEZ327736 ANR327724:AOV327736 AXN327724:AYR327736 BHJ327724:BIN327736 BRF327724:BSJ327736 CBB327724:CCF327736 CKX327724:CMB327736 CUT327724:CVX327736 DEP327724:DFT327736 DOL327724:DPP327736 DYH327724:DZL327736 EID327724:EJH327736 ERZ327724:ETD327736 FBV327724:FCZ327736 FLR327724:FMV327736 FVN327724:FWR327736 GFJ327724:GGN327736 GPF327724:GQJ327736 GZB327724:HAF327736 HIX327724:HKB327736 HST327724:HTX327736 ICP327724:IDT327736 IML327724:INP327736 IWH327724:IXL327736 JGD327724:JHH327736 JPZ327724:JRD327736 JZV327724:KAZ327736 KJR327724:KKV327736 KTN327724:KUR327736 LDJ327724:LEN327736 LNF327724:LOJ327736 LXB327724:LYF327736 MGX327724:MIB327736 MQT327724:MRX327736 NAP327724:NBT327736 NKL327724:NLP327736 NUH327724:NVL327736 OED327724:OFH327736 ONZ327724:OPD327736 OXV327724:OYZ327736 PHR327724:PIV327736 PRN327724:PSR327736 QBJ327724:QCN327736 QLF327724:QMJ327736 QVB327724:QWF327736 REX327724:RGB327736 ROT327724:RPX327736 RYP327724:RZT327736 SIL327724:SJP327736 SSH327724:STL327736 TCD327724:TDH327736 TLZ327724:TND327736 TVV327724:TWZ327736 UFR327724:UGV327736 UPN327724:UQR327736 UZJ327724:VAN327736 VJF327724:VKJ327736 VTB327724:VUF327736 WCX327724:WEB327736 WMT327724:WNX327736 WWP327724:WXT327736 F393260:AK393272 KD393260:LH393272 TZ393260:VD393272 ADV393260:AEZ393272 ANR393260:AOV393272 AXN393260:AYR393272 BHJ393260:BIN393272 BRF393260:BSJ393272 CBB393260:CCF393272 CKX393260:CMB393272 CUT393260:CVX393272 DEP393260:DFT393272 DOL393260:DPP393272 DYH393260:DZL393272 EID393260:EJH393272 ERZ393260:ETD393272 FBV393260:FCZ393272 FLR393260:FMV393272 FVN393260:FWR393272 GFJ393260:GGN393272 GPF393260:GQJ393272 GZB393260:HAF393272 HIX393260:HKB393272 HST393260:HTX393272 ICP393260:IDT393272 IML393260:INP393272 IWH393260:IXL393272 JGD393260:JHH393272 JPZ393260:JRD393272 JZV393260:KAZ393272 KJR393260:KKV393272 KTN393260:KUR393272 LDJ393260:LEN393272 LNF393260:LOJ393272 LXB393260:LYF393272 MGX393260:MIB393272 MQT393260:MRX393272 NAP393260:NBT393272 NKL393260:NLP393272 NUH393260:NVL393272 OED393260:OFH393272 ONZ393260:OPD393272 OXV393260:OYZ393272 PHR393260:PIV393272 PRN393260:PSR393272 QBJ393260:QCN393272 QLF393260:QMJ393272 QVB393260:QWF393272 REX393260:RGB393272 ROT393260:RPX393272 RYP393260:RZT393272 SIL393260:SJP393272 SSH393260:STL393272 TCD393260:TDH393272 TLZ393260:TND393272 TVV393260:TWZ393272 UFR393260:UGV393272 UPN393260:UQR393272 UZJ393260:VAN393272 VJF393260:VKJ393272 VTB393260:VUF393272 WCX393260:WEB393272 WMT393260:WNX393272 WWP393260:WXT393272 F458796:AK458808 KD458796:LH458808 TZ458796:VD458808 ADV458796:AEZ458808 ANR458796:AOV458808 AXN458796:AYR458808 BHJ458796:BIN458808 BRF458796:BSJ458808 CBB458796:CCF458808 CKX458796:CMB458808 CUT458796:CVX458808 DEP458796:DFT458808 DOL458796:DPP458808 DYH458796:DZL458808 EID458796:EJH458808 ERZ458796:ETD458808 FBV458796:FCZ458808 FLR458796:FMV458808 FVN458796:FWR458808 GFJ458796:GGN458808 GPF458796:GQJ458808 GZB458796:HAF458808 HIX458796:HKB458808 HST458796:HTX458808 ICP458796:IDT458808 IML458796:INP458808 IWH458796:IXL458808 JGD458796:JHH458808 JPZ458796:JRD458808 JZV458796:KAZ458808 KJR458796:KKV458808 KTN458796:KUR458808 LDJ458796:LEN458808 LNF458796:LOJ458808 LXB458796:LYF458808 MGX458796:MIB458808 MQT458796:MRX458808 NAP458796:NBT458808 NKL458796:NLP458808 NUH458796:NVL458808 OED458796:OFH458808 ONZ458796:OPD458808 OXV458796:OYZ458808 PHR458796:PIV458808 PRN458796:PSR458808 QBJ458796:QCN458808 QLF458796:QMJ458808 QVB458796:QWF458808 REX458796:RGB458808 ROT458796:RPX458808 RYP458796:RZT458808 SIL458796:SJP458808 SSH458796:STL458808 TCD458796:TDH458808 TLZ458796:TND458808 TVV458796:TWZ458808 UFR458796:UGV458808 UPN458796:UQR458808 UZJ458796:VAN458808 VJF458796:VKJ458808 VTB458796:VUF458808 WCX458796:WEB458808 WMT458796:WNX458808 WWP458796:WXT458808 F524332:AK524344 KD524332:LH524344 TZ524332:VD524344 ADV524332:AEZ524344 ANR524332:AOV524344 AXN524332:AYR524344 BHJ524332:BIN524344 BRF524332:BSJ524344 CBB524332:CCF524344 CKX524332:CMB524344 CUT524332:CVX524344 DEP524332:DFT524344 DOL524332:DPP524344 DYH524332:DZL524344 EID524332:EJH524344 ERZ524332:ETD524344 FBV524332:FCZ524344 FLR524332:FMV524344 FVN524332:FWR524344 GFJ524332:GGN524344 GPF524332:GQJ524344 GZB524332:HAF524344 HIX524332:HKB524344 HST524332:HTX524344 ICP524332:IDT524344 IML524332:INP524344 IWH524332:IXL524344 JGD524332:JHH524344 JPZ524332:JRD524344 JZV524332:KAZ524344 KJR524332:KKV524344 KTN524332:KUR524344 LDJ524332:LEN524344 LNF524332:LOJ524344 LXB524332:LYF524344 MGX524332:MIB524344 MQT524332:MRX524344 NAP524332:NBT524344 NKL524332:NLP524344 NUH524332:NVL524344 OED524332:OFH524344 ONZ524332:OPD524344 OXV524332:OYZ524344 PHR524332:PIV524344 PRN524332:PSR524344 QBJ524332:QCN524344 QLF524332:QMJ524344 QVB524332:QWF524344 REX524332:RGB524344 ROT524332:RPX524344 RYP524332:RZT524344 SIL524332:SJP524344 SSH524332:STL524344 TCD524332:TDH524344 TLZ524332:TND524344 TVV524332:TWZ524344 UFR524332:UGV524344 UPN524332:UQR524344 UZJ524332:VAN524344 VJF524332:VKJ524344 VTB524332:VUF524344 WCX524332:WEB524344 WMT524332:WNX524344 WWP524332:WXT524344 F589868:AK589880 KD589868:LH589880 TZ589868:VD589880 ADV589868:AEZ589880 ANR589868:AOV589880 AXN589868:AYR589880 BHJ589868:BIN589880 BRF589868:BSJ589880 CBB589868:CCF589880 CKX589868:CMB589880 CUT589868:CVX589880 DEP589868:DFT589880 DOL589868:DPP589880 DYH589868:DZL589880 EID589868:EJH589880 ERZ589868:ETD589880 FBV589868:FCZ589880 FLR589868:FMV589880 FVN589868:FWR589880 GFJ589868:GGN589880 GPF589868:GQJ589880 GZB589868:HAF589880 HIX589868:HKB589880 HST589868:HTX589880 ICP589868:IDT589880 IML589868:INP589880 IWH589868:IXL589880 JGD589868:JHH589880 JPZ589868:JRD589880 JZV589868:KAZ589880 KJR589868:KKV589880 KTN589868:KUR589880 LDJ589868:LEN589880 LNF589868:LOJ589880 LXB589868:LYF589880 MGX589868:MIB589880 MQT589868:MRX589880 NAP589868:NBT589880 NKL589868:NLP589880 NUH589868:NVL589880 OED589868:OFH589880 ONZ589868:OPD589880 OXV589868:OYZ589880 PHR589868:PIV589880 PRN589868:PSR589880 QBJ589868:QCN589880 QLF589868:QMJ589880 QVB589868:QWF589880 REX589868:RGB589880 ROT589868:RPX589880 RYP589868:RZT589880 SIL589868:SJP589880 SSH589868:STL589880 TCD589868:TDH589880 TLZ589868:TND589880 TVV589868:TWZ589880 UFR589868:UGV589880 UPN589868:UQR589880 UZJ589868:VAN589880 VJF589868:VKJ589880 VTB589868:VUF589880 WCX589868:WEB589880 WMT589868:WNX589880 WWP589868:WXT589880 F655404:AK655416 KD655404:LH655416 TZ655404:VD655416 ADV655404:AEZ655416 ANR655404:AOV655416 AXN655404:AYR655416 BHJ655404:BIN655416 BRF655404:BSJ655416 CBB655404:CCF655416 CKX655404:CMB655416 CUT655404:CVX655416 DEP655404:DFT655416 DOL655404:DPP655416 DYH655404:DZL655416 EID655404:EJH655416 ERZ655404:ETD655416 FBV655404:FCZ655416 FLR655404:FMV655416 FVN655404:FWR655416 GFJ655404:GGN655416 GPF655404:GQJ655416 GZB655404:HAF655416 HIX655404:HKB655416 HST655404:HTX655416 ICP655404:IDT655416 IML655404:INP655416 IWH655404:IXL655416 JGD655404:JHH655416 JPZ655404:JRD655416 JZV655404:KAZ655416 KJR655404:KKV655416 KTN655404:KUR655416 LDJ655404:LEN655416 LNF655404:LOJ655416 LXB655404:LYF655416 MGX655404:MIB655416 MQT655404:MRX655416 NAP655404:NBT655416 NKL655404:NLP655416 NUH655404:NVL655416 OED655404:OFH655416 ONZ655404:OPD655416 OXV655404:OYZ655416 PHR655404:PIV655416 PRN655404:PSR655416 QBJ655404:QCN655416 QLF655404:QMJ655416 QVB655404:QWF655416 REX655404:RGB655416 ROT655404:RPX655416 RYP655404:RZT655416 SIL655404:SJP655416 SSH655404:STL655416 TCD655404:TDH655416 TLZ655404:TND655416 TVV655404:TWZ655416 UFR655404:UGV655416 UPN655404:UQR655416 UZJ655404:VAN655416 VJF655404:VKJ655416 VTB655404:VUF655416 WCX655404:WEB655416 WMT655404:WNX655416 WWP655404:WXT655416 F720940:AK720952 KD720940:LH720952 TZ720940:VD720952 ADV720940:AEZ720952 ANR720940:AOV720952 AXN720940:AYR720952 BHJ720940:BIN720952 BRF720940:BSJ720952 CBB720940:CCF720952 CKX720940:CMB720952 CUT720940:CVX720952 DEP720940:DFT720952 DOL720940:DPP720952 DYH720940:DZL720952 EID720940:EJH720952 ERZ720940:ETD720952 FBV720940:FCZ720952 FLR720940:FMV720952 FVN720940:FWR720952 GFJ720940:GGN720952 GPF720940:GQJ720952 GZB720940:HAF720952 HIX720940:HKB720952 HST720940:HTX720952 ICP720940:IDT720952 IML720940:INP720952 IWH720940:IXL720952 JGD720940:JHH720952 JPZ720940:JRD720952 JZV720940:KAZ720952 KJR720940:KKV720952 KTN720940:KUR720952 LDJ720940:LEN720952 LNF720940:LOJ720952 LXB720940:LYF720952 MGX720940:MIB720952 MQT720940:MRX720952 NAP720940:NBT720952 NKL720940:NLP720952 NUH720940:NVL720952 OED720940:OFH720952 ONZ720940:OPD720952 OXV720940:OYZ720952 PHR720940:PIV720952 PRN720940:PSR720952 QBJ720940:QCN720952 QLF720940:QMJ720952 QVB720940:QWF720952 REX720940:RGB720952 ROT720940:RPX720952 RYP720940:RZT720952 SIL720940:SJP720952 SSH720940:STL720952 TCD720940:TDH720952 TLZ720940:TND720952 TVV720940:TWZ720952 UFR720940:UGV720952 UPN720940:UQR720952 UZJ720940:VAN720952 VJF720940:VKJ720952 VTB720940:VUF720952 WCX720940:WEB720952 WMT720940:WNX720952 WWP720940:WXT720952 F786476:AK786488 KD786476:LH786488 TZ786476:VD786488 ADV786476:AEZ786488 ANR786476:AOV786488 AXN786476:AYR786488 BHJ786476:BIN786488 BRF786476:BSJ786488 CBB786476:CCF786488 CKX786476:CMB786488 CUT786476:CVX786488 DEP786476:DFT786488 DOL786476:DPP786488 DYH786476:DZL786488 EID786476:EJH786488 ERZ786476:ETD786488 FBV786476:FCZ786488 FLR786476:FMV786488 FVN786476:FWR786488 GFJ786476:GGN786488 GPF786476:GQJ786488 GZB786476:HAF786488 HIX786476:HKB786488 HST786476:HTX786488 ICP786476:IDT786488 IML786476:INP786488 IWH786476:IXL786488 JGD786476:JHH786488 JPZ786476:JRD786488 JZV786476:KAZ786488 KJR786476:KKV786488 KTN786476:KUR786488 LDJ786476:LEN786488 LNF786476:LOJ786488 LXB786476:LYF786488 MGX786476:MIB786488 MQT786476:MRX786488 NAP786476:NBT786488 NKL786476:NLP786488 NUH786476:NVL786488 OED786476:OFH786488 ONZ786476:OPD786488 OXV786476:OYZ786488 PHR786476:PIV786488 PRN786476:PSR786488 QBJ786476:QCN786488 QLF786476:QMJ786488 QVB786476:QWF786488 REX786476:RGB786488 ROT786476:RPX786488 RYP786476:RZT786488 SIL786476:SJP786488 SSH786476:STL786488 TCD786476:TDH786488 TLZ786476:TND786488 TVV786476:TWZ786488 UFR786476:UGV786488 UPN786476:UQR786488 UZJ786476:VAN786488 VJF786476:VKJ786488 VTB786476:VUF786488 WCX786476:WEB786488 WMT786476:WNX786488 WWP786476:WXT786488 F852012:AK852024 KD852012:LH852024 TZ852012:VD852024 ADV852012:AEZ852024 ANR852012:AOV852024 AXN852012:AYR852024 BHJ852012:BIN852024 BRF852012:BSJ852024 CBB852012:CCF852024 CKX852012:CMB852024 CUT852012:CVX852024 DEP852012:DFT852024 DOL852012:DPP852024 DYH852012:DZL852024 EID852012:EJH852024 ERZ852012:ETD852024 FBV852012:FCZ852024 FLR852012:FMV852024 FVN852012:FWR852024 GFJ852012:GGN852024 GPF852012:GQJ852024 GZB852012:HAF852024 HIX852012:HKB852024 HST852012:HTX852024 ICP852012:IDT852024 IML852012:INP852024 IWH852012:IXL852024 JGD852012:JHH852024 JPZ852012:JRD852024 JZV852012:KAZ852024 KJR852012:KKV852024 KTN852012:KUR852024 LDJ852012:LEN852024 LNF852012:LOJ852024 LXB852012:LYF852024 MGX852012:MIB852024 MQT852012:MRX852024 NAP852012:NBT852024 NKL852012:NLP852024 NUH852012:NVL852024 OED852012:OFH852024 ONZ852012:OPD852024 OXV852012:OYZ852024 PHR852012:PIV852024 PRN852012:PSR852024 QBJ852012:QCN852024 QLF852012:QMJ852024 QVB852012:QWF852024 REX852012:RGB852024 ROT852012:RPX852024 RYP852012:RZT852024 SIL852012:SJP852024 SSH852012:STL852024 TCD852012:TDH852024 TLZ852012:TND852024 TVV852012:TWZ852024 UFR852012:UGV852024 UPN852012:UQR852024 UZJ852012:VAN852024 VJF852012:VKJ852024 VTB852012:VUF852024 WCX852012:WEB852024 WMT852012:WNX852024 WWP852012:WXT852024 F917548:AK917560 KD917548:LH917560 TZ917548:VD917560 ADV917548:AEZ917560 ANR917548:AOV917560 AXN917548:AYR917560 BHJ917548:BIN917560 BRF917548:BSJ917560 CBB917548:CCF917560 CKX917548:CMB917560 CUT917548:CVX917560 DEP917548:DFT917560 DOL917548:DPP917560 DYH917548:DZL917560 EID917548:EJH917560 ERZ917548:ETD917560 FBV917548:FCZ917560 FLR917548:FMV917560 FVN917548:FWR917560 GFJ917548:GGN917560 GPF917548:GQJ917560 GZB917548:HAF917560 HIX917548:HKB917560 HST917548:HTX917560 ICP917548:IDT917560 IML917548:INP917560 IWH917548:IXL917560 JGD917548:JHH917560 JPZ917548:JRD917560 JZV917548:KAZ917560 KJR917548:KKV917560 KTN917548:KUR917560 LDJ917548:LEN917560 LNF917548:LOJ917560 LXB917548:LYF917560 MGX917548:MIB917560 MQT917548:MRX917560 NAP917548:NBT917560 NKL917548:NLP917560 NUH917548:NVL917560 OED917548:OFH917560 ONZ917548:OPD917560 OXV917548:OYZ917560 PHR917548:PIV917560 PRN917548:PSR917560 QBJ917548:QCN917560 QLF917548:QMJ917560 QVB917548:QWF917560 REX917548:RGB917560 ROT917548:RPX917560 RYP917548:RZT917560 SIL917548:SJP917560 SSH917548:STL917560 TCD917548:TDH917560 TLZ917548:TND917560 TVV917548:TWZ917560 UFR917548:UGV917560 UPN917548:UQR917560 UZJ917548:VAN917560 VJF917548:VKJ917560 VTB917548:VUF917560 WCX917548:WEB917560 WMT917548:WNX917560 WWP917548:WXT917560 F983084:AK983096 KD983084:LH983096 TZ983084:VD983096 ADV983084:AEZ983096 ANR983084:AOV983096 AXN983084:AYR983096 BHJ983084:BIN983096 BRF983084:BSJ983096 CBB983084:CCF983096 CKX983084:CMB983096 CUT983084:CVX983096 DEP983084:DFT983096 DOL983084:DPP983096 DYH983084:DZL983096 EID983084:EJH983096 ERZ983084:ETD983096 FBV983084:FCZ983096 FLR983084:FMV983096 FVN983084:FWR983096 GFJ983084:GGN983096 GPF983084:GQJ983096 GZB983084:HAF983096 HIX983084:HKB983096 HST983084:HTX983096 ICP983084:IDT983096 IML983084:INP983096 IWH983084:IXL983096 JGD983084:JHH983096 JPZ983084:JRD983096 JZV983084:KAZ983096 KJR983084:KKV983096 KTN983084:KUR983096 LDJ983084:LEN983096 LNF983084:LOJ983096 LXB983084:LYF983096 MGX983084:MIB983096 MQT983084:MRX983096 NAP983084:NBT983096 NKL983084:NLP983096 NUH983084:NVL983096 OED983084:OFH983096 ONZ983084:OPD983096 OXV983084:OYZ983096 PHR983084:PIV983096 PRN983084:PSR983096 QBJ983084:QCN983096 QLF983084:QMJ983096 QVB983084:QWF983096 REX983084:RGB983096 ROT983084:RPX983096 RYP983084:RZT983096 SIL983084:SJP983096 SSH983084:STL983096 TCD983084:TDH983096 TLZ983084:TND983096 TVV983084:TWZ983096 UFR983084:UGV983096 UPN983084:UQR983096 UZJ983084:VAN983096 VJF983084:VKJ983096 VTB983084:VUF983096 WCX983084:WEB983096 WMT983084:WNX983096 G37:AK49">
      <formula1>"出"</formula1>
    </dataValidation>
    <dataValidation type="list" allowBlank="1" showInputMessage="1" showErrorMessage="1" sqref="WWP983058:WXT983077 KE11:LI30 UA11:VE30 ADW11:AFA30 ANS11:AOW30 AXO11:AYS30 BHK11:BIO30 BRG11:BSK30 CBC11:CCG30 CKY11:CMC30 CUU11:CVY30 DEQ11:DFU30 DOM11:DPQ30 DYI11:DZM30 EIE11:EJI30 ESA11:ETE30 FBW11:FDA30 FLS11:FMW30 FVO11:FWS30 GFK11:GGO30 GPG11:GQK30 GZC11:HAG30 HIY11:HKC30 HSU11:HTY30 ICQ11:IDU30 IMM11:INQ30 IWI11:IXM30 JGE11:JHI30 JQA11:JRE30 JZW11:KBA30 KJS11:KKW30 KTO11:KUS30 LDK11:LEO30 LNG11:LOK30 LXC11:LYG30 MGY11:MIC30 MQU11:MRY30 NAQ11:NBU30 NKM11:NLQ30 NUI11:NVM30 OEE11:OFI30 OOA11:OPE30 OXW11:OZA30 PHS11:PIW30 PRO11:PSS30 QBK11:QCO30 QLG11:QMK30 QVC11:QWG30 REY11:RGC30 ROU11:RPY30 RYQ11:RZU30 SIM11:SJQ30 SSI11:STM30 TCE11:TDI30 TMA11:TNE30 TVW11:TXA30 UFS11:UGW30 UPO11:UQS30 UZK11:VAO30 VJG11:VKK30 VTC11:VUG30 WCY11:WEC30 WMU11:WNY30 WWQ11:WXU30 F65554:AK65573 KD65554:LH65573 TZ65554:VD65573 ADV65554:AEZ65573 ANR65554:AOV65573 AXN65554:AYR65573 BHJ65554:BIN65573 BRF65554:BSJ65573 CBB65554:CCF65573 CKX65554:CMB65573 CUT65554:CVX65573 DEP65554:DFT65573 DOL65554:DPP65573 DYH65554:DZL65573 EID65554:EJH65573 ERZ65554:ETD65573 FBV65554:FCZ65573 FLR65554:FMV65573 FVN65554:FWR65573 GFJ65554:GGN65573 GPF65554:GQJ65573 GZB65554:HAF65573 HIX65554:HKB65573 HST65554:HTX65573 ICP65554:IDT65573 IML65554:INP65573 IWH65554:IXL65573 JGD65554:JHH65573 JPZ65554:JRD65573 JZV65554:KAZ65573 KJR65554:KKV65573 KTN65554:KUR65573 LDJ65554:LEN65573 LNF65554:LOJ65573 LXB65554:LYF65573 MGX65554:MIB65573 MQT65554:MRX65573 NAP65554:NBT65573 NKL65554:NLP65573 NUH65554:NVL65573 OED65554:OFH65573 ONZ65554:OPD65573 OXV65554:OYZ65573 PHR65554:PIV65573 PRN65554:PSR65573 QBJ65554:QCN65573 QLF65554:QMJ65573 QVB65554:QWF65573 REX65554:RGB65573 ROT65554:RPX65573 RYP65554:RZT65573 SIL65554:SJP65573 SSH65554:STL65573 TCD65554:TDH65573 TLZ65554:TND65573 TVV65554:TWZ65573 UFR65554:UGV65573 UPN65554:UQR65573 UZJ65554:VAN65573 VJF65554:VKJ65573 VTB65554:VUF65573 WCX65554:WEB65573 WMT65554:WNX65573 WWP65554:WXT65573 F131090:AK131109 KD131090:LH131109 TZ131090:VD131109 ADV131090:AEZ131109 ANR131090:AOV131109 AXN131090:AYR131109 BHJ131090:BIN131109 BRF131090:BSJ131109 CBB131090:CCF131109 CKX131090:CMB131109 CUT131090:CVX131109 DEP131090:DFT131109 DOL131090:DPP131109 DYH131090:DZL131109 EID131090:EJH131109 ERZ131090:ETD131109 FBV131090:FCZ131109 FLR131090:FMV131109 FVN131090:FWR131109 GFJ131090:GGN131109 GPF131090:GQJ131109 GZB131090:HAF131109 HIX131090:HKB131109 HST131090:HTX131109 ICP131090:IDT131109 IML131090:INP131109 IWH131090:IXL131109 JGD131090:JHH131109 JPZ131090:JRD131109 JZV131090:KAZ131109 KJR131090:KKV131109 KTN131090:KUR131109 LDJ131090:LEN131109 LNF131090:LOJ131109 LXB131090:LYF131109 MGX131090:MIB131109 MQT131090:MRX131109 NAP131090:NBT131109 NKL131090:NLP131109 NUH131090:NVL131109 OED131090:OFH131109 ONZ131090:OPD131109 OXV131090:OYZ131109 PHR131090:PIV131109 PRN131090:PSR131109 QBJ131090:QCN131109 QLF131090:QMJ131109 QVB131090:QWF131109 REX131090:RGB131109 ROT131090:RPX131109 RYP131090:RZT131109 SIL131090:SJP131109 SSH131090:STL131109 TCD131090:TDH131109 TLZ131090:TND131109 TVV131090:TWZ131109 UFR131090:UGV131109 UPN131090:UQR131109 UZJ131090:VAN131109 VJF131090:VKJ131109 VTB131090:VUF131109 WCX131090:WEB131109 WMT131090:WNX131109 WWP131090:WXT131109 F196626:AK196645 KD196626:LH196645 TZ196626:VD196645 ADV196626:AEZ196645 ANR196626:AOV196645 AXN196626:AYR196645 BHJ196626:BIN196645 BRF196626:BSJ196645 CBB196626:CCF196645 CKX196626:CMB196645 CUT196626:CVX196645 DEP196626:DFT196645 DOL196626:DPP196645 DYH196626:DZL196645 EID196626:EJH196645 ERZ196626:ETD196645 FBV196626:FCZ196645 FLR196626:FMV196645 FVN196626:FWR196645 GFJ196626:GGN196645 GPF196626:GQJ196645 GZB196626:HAF196645 HIX196626:HKB196645 HST196626:HTX196645 ICP196626:IDT196645 IML196626:INP196645 IWH196626:IXL196645 JGD196626:JHH196645 JPZ196626:JRD196645 JZV196626:KAZ196645 KJR196626:KKV196645 KTN196626:KUR196645 LDJ196626:LEN196645 LNF196626:LOJ196645 LXB196626:LYF196645 MGX196626:MIB196645 MQT196626:MRX196645 NAP196626:NBT196645 NKL196626:NLP196645 NUH196626:NVL196645 OED196626:OFH196645 ONZ196626:OPD196645 OXV196626:OYZ196645 PHR196626:PIV196645 PRN196626:PSR196645 QBJ196626:QCN196645 QLF196626:QMJ196645 QVB196626:QWF196645 REX196626:RGB196645 ROT196626:RPX196645 RYP196626:RZT196645 SIL196626:SJP196645 SSH196626:STL196645 TCD196626:TDH196645 TLZ196626:TND196645 TVV196626:TWZ196645 UFR196626:UGV196645 UPN196626:UQR196645 UZJ196626:VAN196645 VJF196626:VKJ196645 VTB196626:VUF196645 WCX196626:WEB196645 WMT196626:WNX196645 WWP196626:WXT196645 F262162:AK262181 KD262162:LH262181 TZ262162:VD262181 ADV262162:AEZ262181 ANR262162:AOV262181 AXN262162:AYR262181 BHJ262162:BIN262181 BRF262162:BSJ262181 CBB262162:CCF262181 CKX262162:CMB262181 CUT262162:CVX262181 DEP262162:DFT262181 DOL262162:DPP262181 DYH262162:DZL262181 EID262162:EJH262181 ERZ262162:ETD262181 FBV262162:FCZ262181 FLR262162:FMV262181 FVN262162:FWR262181 GFJ262162:GGN262181 GPF262162:GQJ262181 GZB262162:HAF262181 HIX262162:HKB262181 HST262162:HTX262181 ICP262162:IDT262181 IML262162:INP262181 IWH262162:IXL262181 JGD262162:JHH262181 JPZ262162:JRD262181 JZV262162:KAZ262181 KJR262162:KKV262181 KTN262162:KUR262181 LDJ262162:LEN262181 LNF262162:LOJ262181 LXB262162:LYF262181 MGX262162:MIB262181 MQT262162:MRX262181 NAP262162:NBT262181 NKL262162:NLP262181 NUH262162:NVL262181 OED262162:OFH262181 ONZ262162:OPD262181 OXV262162:OYZ262181 PHR262162:PIV262181 PRN262162:PSR262181 QBJ262162:QCN262181 QLF262162:QMJ262181 QVB262162:QWF262181 REX262162:RGB262181 ROT262162:RPX262181 RYP262162:RZT262181 SIL262162:SJP262181 SSH262162:STL262181 TCD262162:TDH262181 TLZ262162:TND262181 TVV262162:TWZ262181 UFR262162:UGV262181 UPN262162:UQR262181 UZJ262162:VAN262181 VJF262162:VKJ262181 VTB262162:VUF262181 WCX262162:WEB262181 WMT262162:WNX262181 WWP262162:WXT262181 F327698:AK327717 KD327698:LH327717 TZ327698:VD327717 ADV327698:AEZ327717 ANR327698:AOV327717 AXN327698:AYR327717 BHJ327698:BIN327717 BRF327698:BSJ327717 CBB327698:CCF327717 CKX327698:CMB327717 CUT327698:CVX327717 DEP327698:DFT327717 DOL327698:DPP327717 DYH327698:DZL327717 EID327698:EJH327717 ERZ327698:ETD327717 FBV327698:FCZ327717 FLR327698:FMV327717 FVN327698:FWR327717 GFJ327698:GGN327717 GPF327698:GQJ327717 GZB327698:HAF327717 HIX327698:HKB327717 HST327698:HTX327717 ICP327698:IDT327717 IML327698:INP327717 IWH327698:IXL327717 JGD327698:JHH327717 JPZ327698:JRD327717 JZV327698:KAZ327717 KJR327698:KKV327717 KTN327698:KUR327717 LDJ327698:LEN327717 LNF327698:LOJ327717 LXB327698:LYF327717 MGX327698:MIB327717 MQT327698:MRX327717 NAP327698:NBT327717 NKL327698:NLP327717 NUH327698:NVL327717 OED327698:OFH327717 ONZ327698:OPD327717 OXV327698:OYZ327717 PHR327698:PIV327717 PRN327698:PSR327717 QBJ327698:QCN327717 QLF327698:QMJ327717 QVB327698:QWF327717 REX327698:RGB327717 ROT327698:RPX327717 RYP327698:RZT327717 SIL327698:SJP327717 SSH327698:STL327717 TCD327698:TDH327717 TLZ327698:TND327717 TVV327698:TWZ327717 UFR327698:UGV327717 UPN327698:UQR327717 UZJ327698:VAN327717 VJF327698:VKJ327717 VTB327698:VUF327717 WCX327698:WEB327717 WMT327698:WNX327717 WWP327698:WXT327717 F393234:AK393253 KD393234:LH393253 TZ393234:VD393253 ADV393234:AEZ393253 ANR393234:AOV393253 AXN393234:AYR393253 BHJ393234:BIN393253 BRF393234:BSJ393253 CBB393234:CCF393253 CKX393234:CMB393253 CUT393234:CVX393253 DEP393234:DFT393253 DOL393234:DPP393253 DYH393234:DZL393253 EID393234:EJH393253 ERZ393234:ETD393253 FBV393234:FCZ393253 FLR393234:FMV393253 FVN393234:FWR393253 GFJ393234:GGN393253 GPF393234:GQJ393253 GZB393234:HAF393253 HIX393234:HKB393253 HST393234:HTX393253 ICP393234:IDT393253 IML393234:INP393253 IWH393234:IXL393253 JGD393234:JHH393253 JPZ393234:JRD393253 JZV393234:KAZ393253 KJR393234:KKV393253 KTN393234:KUR393253 LDJ393234:LEN393253 LNF393234:LOJ393253 LXB393234:LYF393253 MGX393234:MIB393253 MQT393234:MRX393253 NAP393234:NBT393253 NKL393234:NLP393253 NUH393234:NVL393253 OED393234:OFH393253 ONZ393234:OPD393253 OXV393234:OYZ393253 PHR393234:PIV393253 PRN393234:PSR393253 QBJ393234:QCN393253 QLF393234:QMJ393253 QVB393234:QWF393253 REX393234:RGB393253 ROT393234:RPX393253 RYP393234:RZT393253 SIL393234:SJP393253 SSH393234:STL393253 TCD393234:TDH393253 TLZ393234:TND393253 TVV393234:TWZ393253 UFR393234:UGV393253 UPN393234:UQR393253 UZJ393234:VAN393253 VJF393234:VKJ393253 VTB393234:VUF393253 WCX393234:WEB393253 WMT393234:WNX393253 WWP393234:WXT393253 F458770:AK458789 KD458770:LH458789 TZ458770:VD458789 ADV458770:AEZ458789 ANR458770:AOV458789 AXN458770:AYR458789 BHJ458770:BIN458789 BRF458770:BSJ458789 CBB458770:CCF458789 CKX458770:CMB458789 CUT458770:CVX458789 DEP458770:DFT458789 DOL458770:DPP458789 DYH458770:DZL458789 EID458770:EJH458789 ERZ458770:ETD458789 FBV458770:FCZ458789 FLR458770:FMV458789 FVN458770:FWR458789 GFJ458770:GGN458789 GPF458770:GQJ458789 GZB458770:HAF458789 HIX458770:HKB458789 HST458770:HTX458789 ICP458770:IDT458789 IML458770:INP458789 IWH458770:IXL458789 JGD458770:JHH458789 JPZ458770:JRD458789 JZV458770:KAZ458789 KJR458770:KKV458789 KTN458770:KUR458789 LDJ458770:LEN458789 LNF458770:LOJ458789 LXB458770:LYF458789 MGX458770:MIB458789 MQT458770:MRX458789 NAP458770:NBT458789 NKL458770:NLP458789 NUH458770:NVL458789 OED458770:OFH458789 ONZ458770:OPD458789 OXV458770:OYZ458789 PHR458770:PIV458789 PRN458770:PSR458789 QBJ458770:QCN458789 QLF458770:QMJ458789 QVB458770:QWF458789 REX458770:RGB458789 ROT458770:RPX458789 RYP458770:RZT458789 SIL458770:SJP458789 SSH458770:STL458789 TCD458770:TDH458789 TLZ458770:TND458789 TVV458770:TWZ458789 UFR458770:UGV458789 UPN458770:UQR458789 UZJ458770:VAN458789 VJF458770:VKJ458789 VTB458770:VUF458789 WCX458770:WEB458789 WMT458770:WNX458789 WWP458770:WXT458789 F524306:AK524325 KD524306:LH524325 TZ524306:VD524325 ADV524306:AEZ524325 ANR524306:AOV524325 AXN524306:AYR524325 BHJ524306:BIN524325 BRF524306:BSJ524325 CBB524306:CCF524325 CKX524306:CMB524325 CUT524306:CVX524325 DEP524306:DFT524325 DOL524306:DPP524325 DYH524306:DZL524325 EID524306:EJH524325 ERZ524306:ETD524325 FBV524306:FCZ524325 FLR524306:FMV524325 FVN524306:FWR524325 GFJ524306:GGN524325 GPF524306:GQJ524325 GZB524306:HAF524325 HIX524306:HKB524325 HST524306:HTX524325 ICP524306:IDT524325 IML524306:INP524325 IWH524306:IXL524325 JGD524306:JHH524325 JPZ524306:JRD524325 JZV524306:KAZ524325 KJR524306:KKV524325 KTN524306:KUR524325 LDJ524306:LEN524325 LNF524306:LOJ524325 LXB524306:LYF524325 MGX524306:MIB524325 MQT524306:MRX524325 NAP524306:NBT524325 NKL524306:NLP524325 NUH524306:NVL524325 OED524306:OFH524325 ONZ524306:OPD524325 OXV524306:OYZ524325 PHR524306:PIV524325 PRN524306:PSR524325 QBJ524306:QCN524325 QLF524306:QMJ524325 QVB524306:QWF524325 REX524306:RGB524325 ROT524306:RPX524325 RYP524306:RZT524325 SIL524306:SJP524325 SSH524306:STL524325 TCD524306:TDH524325 TLZ524306:TND524325 TVV524306:TWZ524325 UFR524306:UGV524325 UPN524306:UQR524325 UZJ524306:VAN524325 VJF524306:VKJ524325 VTB524306:VUF524325 WCX524306:WEB524325 WMT524306:WNX524325 WWP524306:WXT524325 F589842:AK589861 KD589842:LH589861 TZ589842:VD589861 ADV589842:AEZ589861 ANR589842:AOV589861 AXN589842:AYR589861 BHJ589842:BIN589861 BRF589842:BSJ589861 CBB589842:CCF589861 CKX589842:CMB589861 CUT589842:CVX589861 DEP589842:DFT589861 DOL589842:DPP589861 DYH589842:DZL589861 EID589842:EJH589861 ERZ589842:ETD589861 FBV589842:FCZ589861 FLR589842:FMV589861 FVN589842:FWR589861 GFJ589842:GGN589861 GPF589842:GQJ589861 GZB589842:HAF589861 HIX589842:HKB589861 HST589842:HTX589861 ICP589842:IDT589861 IML589842:INP589861 IWH589842:IXL589861 JGD589842:JHH589861 JPZ589842:JRD589861 JZV589842:KAZ589861 KJR589842:KKV589861 KTN589842:KUR589861 LDJ589842:LEN589861 LNF589842:LOJ589861 LXB589842:LYF589861 MGX589842:MIB589861 MQT589842:MRX589861 NAP589842:NBT589861 NKL589842:NLP589861 NUH589842:NVL589861 OED589842:OFH589861 ONZ589842:OPD589861 OXV589842:OYZ589861 PHR589842:PIV589861 PRN589842:PSR589861 QBJ589842:QCN589861 QLF589842:QMJ589861 QVB589842:QWF589861 REX589842:RGB589861 ROT589842:RPX589861 RYP589842:RZT589861 SIL589842:SJP589861 SSH589842:STL589861 TCD589842:TDH589861 TLZ589842:TND589861 TVV589842:TWZ589861 UFR589842:UGV589861 UPN589842:UQR589861 UZJ589842:VAN589861 VJF589842:VKJ589861 VTB589842:VUF589861 WCX589842:WEB589861 WMT589842:WNX589861 WWP589842:WXT589861 F655378:AK655397 KD655378:LH655397 TZ655378:VD655397 ADV655378:AEZ655397 ANR655378:AOV655397 AXN655378:AYR655397 BHJ655378:BIN655397 BRF655378:BSJ655397 CBB655378:CCF655397 CKX655378:CMB655397 CUT655378:CVX655397 DEP655378:DFT655397 DOL655378:DPP655397 DYH655378:DZL655397 EID655378:EJH655397 ERZ655378:ETD655397 FBV655378:FCZ655397 FLR655378:FMV655397 FVN655378:FWR655397 GFJ655378:GGN655397 GPF655378:GQJ655397 GZB655378:HAF655397 HIX655378:HKB655397 HST655378:HTX655397 ICP655378:IDT655397 IML655378:INP655397 IWH655378:IXL655397 JGD655378:JHH655397 JPZ655378:JRD655397 JZV655378:KAZ655397 KJR655378:KKV655397 KTN655378:KUR655397 LDJ655378:LEN655397 LNF655378:LOJ655397 LXB655378:LYF655397 MGX655378:MIB655397 MQT655378:MRX655397 NAP655378:NBT655397 NKL655378:NLP655397 NUH655378:NVL655397 OED655378:OFH655397 ONZ655378:OPD655397 OXV655378:OYZ655397 PHR655378:PIV655397 PRN655378:PSR655397 QBJ655378:QCN655397 QLF655378:QMJ655397 QVB655378:QWF655397 REX655378:RGB655397 ROT655378:RPX655397 RYP655378:RZT655397 SIL655378:SJP655397 SSH655378:STL655397 TCD655378:TDH655397 TLZ655378:TND655397 TVV655378:TWZ655397 UFR655378:UGV655397 UPN655378:UQR655397 UZJ655378:VAN655397 VJF655378:VKJ655397 VTB655378:VUF655397 WCX655378:WEB655397 WMT655378:WNX655397 WWP655378:WXT655397 F720914:AK720933 KD720914:LH720933 TZ720914:VD720933 ADV720914:AEZ720933 ANR720914:AOV720933 AXN720914:AYR720933 BHJ720914:BIN720933 BRF720914:BSJ720933 CBB720914:CCF720933 CKX720914:CMB720933 CUT720914:CVX720933 DEP720914:DFT720933 DOL720914:DPP720933 DYH720914:DZL720933 EID720914:EJH720933 ERZ720914:ETD720933 FBV720914:FCZ720933 FLR720914:FMV720933 FVN720914:FWR720933 GFJ720914:GGN720933 GPF720914:GQJ720933 GZB720914:HAF720933 HIX720914:HKB720933 HST720914:HTX720933 ICP720914:IDT720933 IML720914:INP720933 IWH720914:IXL720933 JGD720914:JHH720933 JPZ720914:JRD720933 JZV720914:KAZ720933 KJR720914:KKV720933 KTN720914:KUR720933 LDJ720914:LEN720933 LNF720914:LOJ720933 LXB720914:LYF720933 MGX720914:MIB720933 MQT720914:MRX720933 NAP720914:NBT720933 NKL720914:NLP720933 NUH720914:NVL720933 OED720914:OFH720933 ONZ720914:OPD720933 OXV720914:OYZ720933 PHR720914:PIV720933 PRN720914:PSR720933 QBJ720914:QCN720933 QLF720914:QMJ720933 QVB720914:QWF720933 REX720914:RGB720933 ROT720914:RPX720933 RYP720914:RZT720933 SIL720914:SJP720933 SSH720914:STL720933 TCD720914:TDH720933 TLZ720914:TND720933 TVV720914:TWZ720933 UFR720914:UGV720933 UPN720914:UQR720933 UZJ720914:VAN720933 VJF720914:VKJ720933 VTB720914:VUF720933 WCX720914:WEB720933 WMT720914:WNX720933 WWP720914:WXT720933 F786450:AK786469 KD786450:LH786469 TZ786450:VD786469 ADV786450:AEZ786469 ANR786450:AOV786469 AXN786450:AYR786469 BHJ786450:BIN786469 BRF786450:BSJ786469 CBB786450:CCF786469 CKX786450:CMB786469 CUT786450:CVX786469 DEP786450:DFT786469 DOL786450:DPP786469 DYH786450:DZL786469 EID786450:EJH786469 ERZ786450:ETD786469 FBV786450:FCZ786469 FLR786450:FMV786469 FVN786450:FWR786469 GFJ786450:GGN786469 GPF786450:GQJ786469 GZB786450:HAF786469 HIX786450:HKB786469 HST786450:HTX786469 ICP786450:IDT786469 IML786450:INP786469 IWH786450:IXL786469 JGD786450:JHH786469 JPZ786450:JRD786469 JZV786450:KAZ786469 KJR786450:KKV786469 KTN786450:KUR786469 LDJ786450:LEN786469 LNF786450:LOJ786469 LXB786450:LYF786469 MGX786450:MIB786469 MQT786450:MRX786469 NAP786450:NBT786469 NKL786450:NLP786469 NUH786450:NVL786469 OED786450:OFH786469 ONZ786450:OPD786469 OXV786450:OYZ786469 PHR786450:PIV786469 PRN786450:PSR786469 QBJ786450:QCN786469 QLF786450:QMJ786469 QVB786450:QWF786469 REX786450:RGB786469 ROT786450:RPX786469 RYP786450:RZT786469 SIL786450:SJP786469 SSH786450:STL786469 TCD786450:TDH786469 TLZ786450:TND786469 TVV786450:TWZ786469 UFR786450:UGV786469 UPN786450:UQR786469 UZJ786450:VAN786469 VJF786450:VKJ786469 VTB786450:VUF786469 WCX786450:WEB786469 WMT786450:WNX786469 WWP786450:WXT786469 F851986:AK852005 KD851986:LH852005 TZ851986:VD852005 ADV851986:AEZ852005 ANR851986:AOV852005 AXN851986:AYR852005 BHJ851986:BIN852005 BRF851986:BSJ852005 CBB851986:CCF852005 CKX851986:CMB852005 CUT851986:CVX852005 DEP851986:DFT852005 DOL851986:DPP852005 DYH851986:DZL852005 EID851986:EJH852005 ERZ851986:ETD852005 FBV851986:FCZ852005 FLR851986:FMV852005 FVN851986:FWR852005 GFJ851986:GGN852005 GPF851986:GQJ852005 GZB851986:HAF852005 HIX851986:HKB852005 HST851986:HTX852005 ICP851986:IDT852005 IML851986:INP852005 IWH851986:IXL852005 JGD851986:JHH852005 JPZ851986:JRD852005 JZV851986:KAZ852005 KJR851986:KKV852005 KTN851986:KUR852005 LDJ851986:LEN852005 LNF851986:LOJ852005 LXB851986:LYF852005 MGX851986:MIB852005 MQT851986:MRX852005 NAP851986:NBT852005 NKL851986:NLP852005 NUH851986:NVL852005 OED851986:OFH852005 ONZ851986:OPD852005 OXV851986:OYZ852005 PHR851986:PIV852005 PRN851986:PSR852005 QBJ851986:QCN852005 QLF851986:QMJ852005 QVB851986:QWF852005 REX851986:RGB852005 ROT851986:RPX852005 RYP851986:RZT852005 SIL851986:SJP852005 SSH851986:STL852005 TCD851986:TDH852005 TLZ851986:TND852005 TVV851986:TWZ852005 UFR851986:UGV852005 UPN851986:UQR852005 UZJ851986:VAN852005 VJF851986:VKJ852005 VTB851986:VUF852005 WCX851986:WEB852005 WMT851986:WNX852005 WWP851986:WXT852005 F917522:AK917541 KD917522:LH917541 TZ917522:VD917541 ADV917522:AEZ917541 ANR917522:AOV917541 AXN917522:AYR917541 BHJ917522:BIN917541 BRF917522:BSJ917541 CBB917522:CCF917541 CKX917522:CMB917541 CUT917522:CVX917541 DEP917522:DFT917541 DOL917522:DPP917541 DYH917522:DZL917541 EID917522:EJH917541 ERZ917522:ETD917541 FBV917522:FCZ917541 FLR917522:FMV917541 FVN917522:FWR917541 GFJ917522:GGN917541 GPF917522:GQJ917541 GZB917522:HAF917541 HIX917522:HKB917541 HST917522:HTX917541 ICP917522:IDT917541 IML917522:INP917541 IWH917522:IXL917541 JGD917522:JHH917541 JPZ917522:JRD917541 JZV917522:KAZ917541 KJR917522:KKV917541 KTN917522:KUR917541 LDJ917522:LEN917541 LNF917522:LOJ917541 LXB917522:LYF917541 MGX917522:MIB917541 MQT917522:MRX917541 NAP917522:NBT917541 NKL917522:NLP917541 NUH917522:NVL917541 OED917522:OFH917541 ONZ917522:OPD917541 OXV917522:OYZ917541 PHR917522:PIV917541 PRN917522:PSR917541 QBJ917522:QCN917541 QLF917522:QMJ917541 QVB917522:QWF917541 REX917522:RGB917541 ROT917522:RPX917541 RYP917522:RZT917541 SIL917522:SJP917541 SSH917522:STL917541 TCD917522:TDH917541 TLZ917522:TND917541 TVV917522:TWZ917541 UFR917522:UGV917541 UPN917522:UQR917541 UZJ917522:VAN917541 VJF917522:VKJ917541 VTB917522:VUF917541 WCX917522:WEB917541 WMT917522:WNX917541 WWP917522:WXT917541 F983058:AK983077 KD983058:LH983077 TZ983058:VD983077 ADV983058:AEZ983077 ANR983058:AOV983077 AXN983058:AYR983077 BHJ983058:BIN983077 BRF983058:BSJ983077 CBB983058:CCF983077 CKX983058:CMB983077 CUT983058:CVX983077 DEP983058:DFT983077 DOL983058:DPP983077 DYH983058:DZL983077 EID983058:EJH983077 ERZ983058:ETD983077 FBV983058:FCZ983077 FLR983058:FMV983077 FVN983058:FWR983077 GFJ983058:GGN983077 GPF983058:GQJ983077 GZB983058:HAF983077 HIX983058:HKB983077 HST983058:HTX983077 ICP983058:IDT983077 IML983058:INP983077 IWH983058:IXL983077 JGD983058:JHH983077 JPZ983058:JRD983077 JZV983058:KAZ983077 KJR983058:KKV983077 KTN983058:KUR983077 LDJ983058:LEN983077 LNF983058:LOJ983077 LXB983058:LYF983077 MGX983058:MIB983077 MQT983058:MRX983077 NAP983058:NBT983077 NKL983058:NLP983077 NUH983058:NVL983077 OED983058:OFH983077 ONZ983058:OPD983077 OXV983058:OYZ983077 PHR983058:PIV983077 PRN983058:PSR983077 QBJ983058:QCN983077 QLF983058:QMJ983077 QVB983058:QWF983077 REX983058:RGB983077 ROT983058:RPX983077 RYP983058:RZT983077 SIL983058:SJP983077 SSH983058:STL983077 TCD983058:TDH983077 TLZ983058:TND983077 TVV983058:TWZ983077 UFR983058:UGV983077 UPN983058:UQR983077 UZJ983058:VAN983077 VJF983058:VKJ983077 VTB983058:VUF983077 WCX983058:WEB983077 WMT983058:WNX983077 G11:AK30">
      <formula1>$K$68:$K$83</formula1>
    </dataValidation>
    <dataValidation type="list" allowBlank="1" showInputMessage="1" showErrorMessage="1" sqref="WWP983080:WXT983080 KE33:LI33 UA33:VE33 ADW33:AFA33 ANS33:AOW33 AXO33:AYS33 BHK33:BIO33 BRG33:BSK33 CBC33:CCG33 CKY33:CMC33 CUU33:CVY33 DEQ33:DFU33 DOM33:DPQ33 DYI33:DZM33 EIE33:EJI33 ESA33:ETE33 FBW33:FDA33 FLS33:FMW33 FVO33:FWS33 GFK33:GGO33 GPG33:GQK33 GZC33:HAG33 HIY33:HKC33 HSU33:HTY33 ICQ33:IDU33 IMM33:INQ33 IWI33:IXM33 JGE33:JHI33 JQA33:JRE33 JZW33:KBA33 KJS33:KKW33 KTO33:KUS33 LDK33:LEO33 LNG33:LOK33 LXC33:LYG33 MGY33:MIC33 MQU33:MRY33 NAQ33:NBU33 NKM33:NLQ33 NUI33:NVM33 OEE33:OFI33 OOA33:OPE33 OXW33:OZA33 PHS33:PIW33 PRO33:PSS33 QBK33:QCO33 QLG33:QMK33 QVC33:QWG33 REY33:RGC33 ROU33:RPY33 RYQ33:RZU33 SIM33:SJQ33 SSI33:STM33 TCE33:TDI33 TMA33:TNE33 TVW33:TXA33 UFS33:UGW33 UPO33:UQS33 UZK33:VAO33 VJG33:VKK33 VTC33:VUG33 WCY33:WEC33 WMU33:WNY33 WWQ33:WXU33 F65576:AK65576 KD65576:LH65576 TZ65576:VD65576 ADV65576:AEZ65576 ANR65576:AOV65576 AXN65576:AYR65576 BHJ65576:BIN65576 BRF65576:BSJ65576 CBB65576:CCF65576 CKX65576:CMB65576 CUT65576:CVX65576 DEP65576:DFT65576 DOL65576:DPP65576 DYH65576:DZL65576 EID65576:EJH65576 ERZ65576:ETD65576 FBV65576:FCZ65576 FLR65576:FMV65576 FVN65576:FWR65576 GFJ65576:GGN65576 GPF65576:GQJ65576 GZB65576:HAF65576 HIX65576:HKB65576 HST65576:HTX65576 ICP65576:IDT65576 IML65576:INP65576 IWH65576:IXL65576 JGD65576:JHH65576 JPZ65576:JRD65576 JZV65576:KAZ65576 KJR65576:KKV65576 KTN65576:KUR65576 LDJ65576:LEN65576 LNF65576:LOJ65576 LXB65576:LYF65576 MGX65576:MIB65576 MQT65576:MRX65576 NAP65576:NBT65576 NKL65576:NLP65576 NUH65576:NVL65576 OED65576:OFH65576 ONZ65576:OPD65576 OXV65576:OYZ65576 PHR65576:PIV65576 PRN65576:PSR65576 QBJ65576:QCN65576 QLF65576:QMJ65576 QVB65576:QWF65576 REX65576:RGB65576 ROT65576:RPX65576 RYP65576:RZT65576 SIL65576:SJP65576 SSH65576:STL65576 TCD65576:TDH65576 TLZ65576:TND65576 TVV65576:TWZ65576 UFR65576:UGV65576 UPN65576:UQR65576 UZJ65576:VAN65576 VJF65576:VKJ65576 VTB65576:VUF65576 WCX65576:WEB65576 WMT65576:WNX65576 WWP65576:WXT65576 F131112:AK131112 KD131112:LH131112 TZ131112:VD131112 ADV131112:AEZ131112 ANR131112:AOV131112 AXN131112:AYR131112 BHJ131112:BIN131112 BRF131112:BSJ131112 CBB131112:CCF131112 CKX131112:CMB131112 CUT131112:CVX131112 DEP131112:DFT131112 DOL131112:DPP131112 DYH131112:DZL131112 EID131112:EJH131112 ERZ131112:ETD131112 FBV131112:FCZ131112 FLR131112:FMV131112 FVN131112:FWR131112 GFJ131112:GGN131112 GPF131112:GQJ131112 GZB131112:HAF131112 HIX131112:HKB131112 HST131112:HTX131112 ICP131112:IDT131112 IML131112:INP131112 IWH131112:IXL131112 JGD131112:JHH131112 JPZ131112:JRD131112 JZV131112:KAZ131112 KJR131112:KKV131112 KTN131112:KUR131112 LDJ131112:LEN131112 LNF131112:LOJ131112 LXB131112:LYF131112 MGX131112:MIB131112 MQT131112:MRX131112 NAP131112:NBT131112 NKL131112:NLP131112 NUH131112:NVL131112 OED131112:OFH131112 ONZ131112:OPD131112 OXV131112:OYZ131112 PHR131112:PIV131112 PRN131112:PSR131112 QBJ131112:QCN131112 QLF131112:QMJ131112 QVB131112:QWF131112 REX131112:RGB131112 ROT131112:RPX131112 RYP131112:RZT131112 SIL131112:SJP131112 SSH131112:STL131112 TCD131112:TDH131112 TLZ131112:TND131112 TVV131112:TWZ131112 UFR131112:UGV131112 UPN131112:UQR131112 UZJ131112:VAN131112 VJF131112:VKJ131112 VTB131112:VUF131112 WCX131112:WEB131112 WMT131112:WNX131112 WWP131112:WXT131112 F196648:AK196648 KD196648:LH196648 TZ196648:VD196648 ADV196648:AEZ196648 ANR196648:AOV196648 AXN196648:AYR196648 BHJ196648:BIN196648 BRF196648:BSJ196648 CBB196648:CCF196648 CKX196648:CMB196648 CUT196648:CVX196648 DEP196648:DFT196648 DOL196648:DPP196648 DYH196648:DZL196648 EID196648:EJH196648 ERZ196648:ETD196648 FBV196648:FCZ196648 FLR196648:FMV196648 FVN196648:FWR196648 GFJ196648:GGN196648 GPF196648:GQJ196648 GZB196648:HAF196648 HIX196648:HKB196648 HST196648:HTX196648 ICP196648:IDT196648 IML196648:INP196648 IWH196648:IXL196648 JGD196648:JHH196648 JPZ196648:JRD196648 JZV196648:KAZ196648 KJR196648:KKV196648 KTN196648:KUR196648 LDJ196648:LEN196648 LNF196648:LOJ196648 LXB196648:LYF196648 MGX196648:MIB196648 MQT196648:MRX196648 NAP196648:NBT196648 NKL196648:NLP196648 NUH196648:NVL196648 OED196648:OFH196648 ONZ196648:OPD196648 OXV196648:OYZ196648 PHR196648:PIV196648 PRN196648:PSR196648 QBJ196648:QCN196648 QLF196648:QMJ196648 QVB196648:QWF196648 REX196648:RGB196648 ROT196648:RPX196648 RYP196648:RZT196648 SIL196648:SJP196648 SSH196648:STL196648 TCD196648:TDH196648 TLZ196648:TND196648 TVV196648:TWZ196648 UFR196648:UGV196648 UPN196648:UQR196648 UZJ196648:VAN196648 VJF196648:VKJ196648 VTB196648:VUF196648 WCX196648:WEB196648 WMT196648:WNX196648 WWP196648:WXT196648 F262184:AK262184 KD262184:LH262184 TZ262184:VD262184 ADV262184:AEZ262184 ANR262184:AOV262184 AXN262184:AYR262184 BHJ262184:BIN262184 BRF262184:BSJ262184 CBB262184:CCF262184 CKX262184:CMB262184 CUT262184:CVX262184 DEP262184:DFT262184 DOL262184:DPP262184 DYH262184:DZL262184 EID262184:EJH262184 ERZ262184:ETD262184 FBV262184:FCZ262184 FLR262184:FMV262184 FVN262184:FWR262184 GFJ262184:GGN262184 GPF262184:GQJ262184 GZB262184:HAF262184 HIX262184:HKB262184 HST262184:HTX262184 ICP262184:IDT262184 IML262184:INP262184 IWH262184:IXL262184 JGD262184:JHH262184 JPZ262184:JRD262184 JZV262184:KAZ262184 KJR262184:KKV262184 KTN262184:KUR262184 LDJ262184:LEN262184 LNF262184:LOJ262184 LXB262184:LYF262184 MGX262184:MIB262184 MQT262184:MRX262184 NAP262184:NBT262184 NKL262184:NLP262184 NUH262184:NVL262184 OED262184:OFH262184 ONZ262184:OPD262184 OXV262184:OYZ262184 PHR262184:PIV262184 PRN262184:PSR262184 QBJ262184:QCN262184 QLF262184:QMJ262184 QVB262184:QWF262184 REX262184:RGB262184 ROT262184:RPX262184 RYP262184:RZT262184 SIL262184:SJP262184 SSH262184:STL262184 TCD262184:TDH262184 TLZ262184:TND262184 TVV262184:TWZ262184 UFR262184:UGV262184 UPN262184:UQR262184 UZJ262184:VAN262184 VJF262184:VKJ262184 VTB262184:VUF262184 WCX262184:WEB262184 WMT262184:WNX262184 WWP262184:WXT262184 F327720:AK327720 KD327720:LH327720 TZ327720:VD327720 ADV327720:AEZ327720 ANR327720:AOV327720 AXN327720:AYR327720 BHJ327720:BIN327720 BRF327720:BSJ327720 CBB327720:CCF327720 CKX327720:CMB327720 CUT327720:CVX327720 DEP327720:DFT327720 DOL327720:DPP327720 DYH327720:DZL327720 EID327720:EJH327720 ERZ327720:ETD327720 FBV327720:FCZ327720 FLR327720:FMV327720 FVN327720:FWR327720 GFJ327720:GGN327720 GPF327720:GQJ327720 GZB327720:HAF327720 HIX327720:HKB327720 HST327720:HTX327720 ICP327720:IDT327720 IML327720:INP327720 IWH327720:IXL327720 JGD327720:JHH327720 JPZ327720:JRD327720 JZV327720:KAZ327720 KJR327720:KKV327720 KTN327720:KUR327720 LDJ327720:LEN327720 LNF327720:LOJ327720 LXB327720:LYF327720 MGX327720:MIB327720 MQT327720:MRX327720 NAP327720:NBT327720 NKL327720:NLP327720 NUH327720:NVL327720 OED327720:OFH327720 ONZ327720:OPD327720 OXV327720:OYZ327720 PHR327720:PIV327720 PRN327720:PSR327720 QBJ327720:QCN327720 QLF327720:QMJ327720 QVB327720:QWF327720 REX327720:RGB327720 ROT327720:RPX327720 RYP327720:RZT327720 SIL327720:SJP327720 SSH327720:STL327720 TCD327720:TDH327720 TLZ327720:TND327720 TVV327720:TWZ327720 UFR327720:UGV327720 UPN327720:UQR327720 UZJ327720:VAN327720 VJF327720:VKJ327720 VTB327720:VUF327720 WCX327720:WEB327720 WMT327720:WNX327720 WWP327720:WXT327720 F393256:AK393256 KD393256:LH393256 TZ393256:VD393256 ADV393256:AEZ393256 ANR393256:AOV393256 AXN393256:AYR393256 BHJ393256:BIN393256 BRF393256:BSJ393256 CBB393256:CCF393256 CKX393256:CMB393256 CUT393256:CVX393256 DEP393256:DFT393256 DOL393256:DPP393256 DYH393256:DZL393256 EID393256:EJH393256 ERZ393256:ETD393256 FBV393256:FCZ393256 FLR393256:FMV393256 FVN393256:FWR393256 GFJ393256:GGN393256 GPF393256:GQJ393256 GZB393256:HAF393256 HIX393256:HKB393256 HST393256:HTX393256 ICP393256:IDT393256 IML393256:INP393256 IWH393256:IXL393256 JGD393256:JHH393256 JPZ393256:JRD393256 JZV393256:KAZ393256 KJR393256:KKV393256 KTN393256:KUR393256 LDJ393256:LEN393256 LNF393256:LOJ393256 LXB393256:LYF393256 MGX393256:MIB393256 MQT393256:MRX393256 NAP393256:NBT393256 NKL393256:NLP393256 NUH393256:NVL393256 OED393256:OFH393256 ONZ393256:OPD393256 OXV393256:OYZ393256 PHR393256:PIV393256 PRN393256:PSR393256 QBJ393256:QCN393256 QLF393256:QMJ393256 QVB393256:QWF393256 REX393256:RGB393256 ROT393256:RPX393256 RYP393256:RZT393256 SIL393256:SJP393256 SSH393256:STL393256 TCD393256:TDH393256 TLZ393256:TND393256 TVV393256:TWZ393256 UFR393256:UGV393256 UPN393256:UQR393256 UZJ393256:VAN393256 VJF393256:VKJ393256 VTB393256:VUF393256 WCX393256:WEB393256 WMT393256:WNX393256 WWP393256:WXT393256 F458792:AK458792 KD458792:LH458792 TZ458792:VD458792 ADV458792:AEZ458792 ANR458792:AOV458792 AXN458792:AYR458792 BHJ458792:BIN458792 BRF458792:BSJ458792 CBB458792:CCF458792 CKX458792:CMB458792 CUT458792:CVX458792 DEP458792:DFT458792 DOL458792:DPP458792 DYH458792:DZL458792 EID458792:EJH458792 ERZ458792:ETD458792 FBV458792:FCZ458792 FLR458792:FMV458792 FVN458792:FWR458792 GFJ458792:GGN458792 GPF458792:GQJ458792 GZB458792:HAF458792 HIX458792:HKB458792 HST458792:HTX458792 ICP458792:IDT458792 IML458792:INP458792 IWH458792:IXL458792 JGD458792:JHH458792 JPZ458792:JRD458792 JZV458792:KAZ458792 KJR458792:KKV458792 KTN458792:KUR458792 LDJ458792:LEN458792 LNF458792:LOJ458792 LXB458792:LYF458792 MGX458792:MIB458792 MQT458792:MRX458792 NAP458792:NBT458792 NKL458792:NLP458792 NUH458792:NVL458792 OED458792:OFH458792 ONZ458792:OPD458792 OXV458792:OYZ458792 PHR458792:PIV458792 PRN458792:PSR458792 QBJ458792:QCN458792 QLF458792:QMJ458792 QVB458792:QWF458792 REX458792:RGB458792 ROT458792:RPX458792 RYP458792:RZT458792 SIL458792:SJP458792 SSH458792:STL458792 TCD458792:TDH458792 TLZ458792:TND458792 TVV458792:TWZ458792 UFR458792:UGV458792 UPN458792:UQR458792 UZJ458792:VAN458792 VJF458792:VKJ458792 VTB458792:VUF458792 WCX458792:WEB458792 WMT458792:WNX458792 WWP458792:WXT458792 F524328:AK524328 KD524328:LH524328 TZ524328:VD524328 ADV524328:AEZ524328 ANR524328:AOV524328 AXN524328:AYR524328 BHJ524328:BIN524328 BRF524328:BSJ524328 CBB524328:CCF524328 CKX524328:CMB524328 CUT524328:CVX524328 DEP524328:DFT524328 DOL524328:DPP524328 DYH524328:DZL524328 EID524328:EJH524328 ERZ524328:ETD524328 FBV524328:FCZ524328 FLR524328:FMV524328 FVN524328:FWR524328 GFJ524328:GGN524328 GPF524328:GQJ524328 GZB524328:HAF524328 HIX524328:HKB524328 HST524328:HTX524328 ICP524328:IDT524328 IML524328:INP524328 IWH524328:IXL524328 JGD524328:JHH524328 JPZ524328:JRD524328 JZV524328:KAZ524328 KJR524328:KKV524328 KTN524328:KUR524328 LDJ524328:LEN524328 LNF524328:LOJ524328 LXB524328:LYF524328 MGX524328:MIB524328 MQT524328:MRX524328 NAP524328:NBT524328 NKL524328:NLP524328 NUH524328:NVL524328 OED524328:OFH524328 ONZ524328:OPD524328 OXV524328:OYZ524328 PHR524328:PIV524328 PRN524328:PSR524328 QBJ524328:QCN524328 QLF524328:QMJ524328 QVB524328:QWF524328 REX524328:RGB524328 ROT524328:RPX524328 RYP524328:RZT524328 SIL524328:SJP524328 SSH524328:STL524328 TCD524328:TDH524328 TLZ524328:TND524328 TVV524328:TWZ524328 UFR524328:UGV524328 UPN524328:UQR524328 UZJ524328:VAN524328 VJF524328:VKJ524328 VTB524328:VUF524328 WCX524328:WEB524328 WMT524328:WNX524328 WWP524328:WXT524328 F589864:AK589864 KD589864:LH589864 TZ589864:VD589864 ADV589864:AEZ589864 ANR589864:AOV589864 AXN589864:AYR589864 BHJ589864:BIN589864 BRF589864:BSJ589864 CBB589864:CCF589864 CKX589864:CMB589864 CUT589864:CVX589864 DEP589864:DFT589864 DOL589864:DPP589864 DYH589864:DZL589864 EID589864:EJH589864 ERZ589864:ETD589864 FBV589864:FCZ589864 FLR589864:FMV589864 FVN589864:FWR589864 GFJ589864:GGN589864 GPF589864:GQJ589864 GZB589864:HAF589864 HIX589864:HKB589864 HST589864:HTX589864 ICP589864:IDT589864 IML589864:INP589864 IWH589864:IXL589864 JGD589864:JHH589864 JPZ589864:JRD589864 JZV589864:KAZ589864 KJR589864:KKV589864 KTN589864:KUR589864 LDJ589864:LEN589864 LNF589864:LOJ589864 LXB589864:LYF589864 MGX589864:MIB589864 MQT589864:MRX589864 NAP589864:NBT589864 NKL589864:NLP589864 NUH589864:NVL589864 OED589864:OFH589864 ONZ589864:OPD589864 OXV589864:OYZ589864 PHR589864:PIV589864 PRN589864:PSR589864 QBJ589864:QCN589864 QLF589864:QMJ589864 QVB589864:QWF589864 REX589864:RGB589864 ROT589864:RPX589864 RYP589864:RZT589864 SIL589864:SJP589864 SSH589864:STL589864 TCD589864:TDH589864 TLZ589864:TND589864 TVV589864:TWZ589864 UFR589864:UGV589864 UPN589864:UQR589864 UZJ589864:VAN589864 VJF589864:VKJ589864 VTB589864:VUF589864 WCX589864:WEB589864 WMT589864:WNX589864 WWP589864:WXT589864 F655400:AK655400 KD655400:LH655400 TZ655400:VD655400 ADV655400:AEZ655400 ANR655400:AOV655400 AXN655400:AYR655400 BHJ655400:BIN655400 BRF655400:BSJ655400 CBB655400:CCF655400 CKX655400:CMB655400 CUT655400:CVX655400 DEP655400:DFT655400 DOL655400:DPP655400 DYH655400:DZL655400 EID655400:EJH655400 ERZ655400:ETD655400 FBV655400:FCZ655400 FLR655400:FMV655400 FVN655400:FWR655400 GFJ655400:GGN655400 GPF655400:GQJ655400 GZB655400:HAF655400 HIX655400:HKB655400 HST655400:HTX655400 ICP655400:IDT655400 IML655400:INP655400 IWH655400:IXL655400 JGD655400:JHH655400 JPZ655400:JRD655400 JZV655400:KAZ655400 KJR655400:KKV655400 KTN655400:KUR655400 LDJ655400:LEN655400 LNF655400:LOJ655400 LXB655400:LYF655400 MGX655400:MIB655400 MQT655400:MRX655400 NAP655400:NBT655400 NKL655400:NLP655400 NUH655400:NVL655400 OED655400:OFH655400 ONZ655400:OPD655400 OXV655400:OYZ655400 PHR655400:PIV655400 PRN655400:PSR655400 QBJ655400:QCN655400 QLF655400:QMJ655400 QVB655400:QWF655400 REX655400:RGB655400 ROT655400:RPX655400 RYP655400:RZT655400 SIL655400:SJP655400 SSH655400:STL655400 TCD655400:TDH655400 TLZ655400:TND655400 TVV655400:TWZ655400 UFR655400:UGV655400 UPN655400:UQR655400 UZJ655400:VAN655400 VJF655400:VKJ655400 VTB655400:VUF655400 WCX655400:WEB655400 WMT655400:WNX655400 WWP655400:WXT655400 F720936:AK720936 KD720936:LH720936 TZ720936:VD720936 ADV720936:AEZ720936 ANR720936:AOV720936 AXN720936:AYR720936 BHJ720936:BIN720936 BRF720936:BSJ720936 CBB720936:CCF720936 CKX720936:CMB720936 CUT720936:CVX720936 DEP720936:DFT720936 DOL720936:DPP720936 DYH720936:DZL720936 EID720936:EJH720936 ERZ720936:ETD720936 FBV720936:FCZ720936 FLR720936:FMV720936 FVN720936:FWR720936 GFJ720936:GGN720936 GPF720936:GQJ720936 GZB720936:HAF720936 HIX720936:HKB720936 HST720936:HTX720936 ICP720936:IDT720936 IML720936:INP720936 IWH720936:IXL720936 JGD720936:JHH720936 JPZ720936:JRD720936 JZV720936:KAZ720936 KJR720936:KKV720936 KTN720936:KUR720936 LDJ720936:LEN720936 LNF720936:LOJ720936 LXB720936:LYF720936 MGX720936:MIB720936 MQT720936:MRX720936 NAP720936:NBT720936 NKL720936:NLP720936 NUH720936:NVL720936 OED720936:OFH720936 ONZ720936:OPD720936 OXV720936:OYZ720936 PHR720936:PIV720936 PRN720936:PSR720936 QBJ720936:QCN720936 QLF720936:QMJ720936 QVB720936:QWF720936 REX720936:RGB720936 ROT720936:RPX720936 RYP720936:RZT720936 SIL720936:SJP720936 SSH720936:STL720936 TCD720936:TDH720936 TLZ720936:TND720936 TVV720936:TWZ720936 UFR720936:UGV720936 UPN720936:UQR720936 UZJ720936:VAN720936 VJF720936:VKJ720936 VTB720936:VUF720936 WCX720936:WEB720936 WMT720936:WNX720936 WWP720936:WXT720936 F786472:AK786472 KD786472:LH786472 TZ786472:VD786472 ADV786472:AEZ786472 ANR786472:AOV786472 AXN786472:AYR786472 BHJ786472:BIN786472 BRF786472:BSJ786472 CBB786472:CCF786472 CKX786472:CMB786472 CUT786472:CVX786472 DEP786472:DFT786472 DOL786472:DPP786472 DYH786472:DZL786472 EID786472:EJH786472 ERZ786472:ETD786472 FBV786472:FCZ786472 FLR786472:FMV786472 FVN786472:FWR786472 GFJ786472:GGN786472 GPF786472:GQJ786472 GZB786472:HAF786472 HIX786472:HKB786472 HST786472:HTX786472 ICP786472:IDT786472 IML786472:INP786472 IWH786472:IXL786472 JGD786472:JHH786472 JPZ786472:JRD786472 JZV786472:KAZ786472 KJR786472:KKV786472 KTN786472:KUR786472 LDJ786472:LEN786472 LNF786472:LOJ786472 LXB786472:LYF786472 MGX786472:MIB786472 MQT786472:MRX786472 NAP786472:NBT786472 NKL786472:NLP786472 NUH786472:NVL786472 OED786472:OFH786472 ONZ786472:OPD786472 OXV786472:OYZ786472 PHR786472:PIV786472 PRN786472:PSR786472 QBJ786472:QCN786472 QLF786472:QMJ786472 QVB786472:QWF786472 REX786472:RGB786472 ROT786472:RPX786472 RYP786472:RZT786472 SIL786472:SJP786472 SSH786472:STL786472 TCD786472:TDH786472 TLZ786472:TND786472 TVV786472:TWZ786472 UFR786472:UGV786472 UPN786472:UQR786472 UZJ786472:VAN786472 VJF786472:VKJ786472 VTB786472:VUF786472 WCX786472:WEB786472 WMT786472:WNX786472 WWP786472:WXT786472 F852008:AK852008 KD852008:LH852008 TZ852008:VD852008 ADV852008:AEZ852008 ANR852008:AOV852008 AXN852008:AYR852008 BHJ852008:BIN852008 BRF852008:BSJ852008 CBB852008:CCF852008 CKX852008:CMB852008 CUT852008:CVX852008 DEP852008:DFT852008 DOL852008:DPP852008 DYH852008:DZL852008 EID852008:EJH852008 ERZ852008:ETD852008 FBV852008:FCZ852008 FLR852008:FMV852008 FVN852008:FWR852008 GFJ852008:GGN852008 GPF852008:GQJ852008 GZB852008:HAF852008 HIX852008:HKB852008 HST852008:HTX852008 ICP852008:IDT852008 IML852008:INP852008 IWH852008:IXL852008 JGD852008:JHH852008 JPZ852008:JRD852008 JZV852008:KAZ852008 KJR852008:KKV852008 KTN852008:KUR852008 LDJ852008:LEN852008 LNF852008:LOJ852008 LXB852008:LYF852008 MGX852008:MIB852008 MQT852008:MRX852008 NAP852008:NBT852008 NKL852008:NLP852008 NUH852008:NVL852008 OED852008:OFH852008 ONZ852008:OPD852008 OXV852008:OYZ852008 PHR852008:PIV852008 PRN852008:PSR852008 QBJ852008:QCN852008 QLF852008:QMJ852008 QVB852008:QWF852008 REX852008:RGB852008 ROT852008:RPX852008 RYP852008:RZT852008 SIL852008:SJP852008 SSH852008:STL852008 TCD852008:TDH852008 TLZ852008:TND852008 TVV852008:TWZ852008 UFR852008:UGV852008 UPN852008:UQR852008 UZJ852008:VAN852008 VJF852008:VKJ852008 VTB852008:VUF852008 WCX852008:WEB852008 WMT852008:WNX852008 WWP852008:WXT852008 F917544:AK917544 KD917544:LH917544 TZ917544:VD917544 ADV917544:AEZ917544 ANR917544:AOV917544 AXN917544:AYR917544 BHJ917544:BIN917544 BRF917544:BSJ917544 CBB917544:CCF917544 CKX917544:CMB917544 CUT917544:CVX917544 DEP917544:DFT917544 DOL917544:DPP917544 DYH917544:DZL917544 EID917544:EJH917544 ERZ917544:ETD917544 FBV917544:FCZ917544 FLR917544:FMV917544 FVN917544:FWR917544 GFJ917544:GGN917544 GPF917544:GQJ917544 GZB917544:HAF917544 HIX917544:HKB917544 HST917544:HTX917544 ICP917544:IDT917544 IML917544:INP917544 IWH917544:IXL917544 JGD917544:JHH917544 JPZ917544:JRD917544 JZV917544:KAZ917544 KJR917544:KKV917544 KTN917544:KUR917544 LDJ917544:LEN917544 LNF917544:LOJ917544 LXB917544:LYF917544 MGX917544:MIB917544 MQT917544:MRX917544 NAP917544:NBT917544 NKL917544:NLP917544 NUH917544:NVL917544 OED917544:OFH917544 ONZ917544:OPD917544 OXV917544:OYZ917544 PHR917544:PIV917544 PRN917544:PSR917544 QBJ917544:QCN917544 QLF917544:QMJ917544 QVB917544:QWF917544 REX917544:RGB917544 ROT917544:RPX917544 RYP917544:RZT917544 SIL917544:SJP917544 SSH917544:STL917544 TCD917544:TDH917544 TLZ917544:TND917544 TVV917544:TWZ917544 UFR917544:UGV917544 UPN917544:UQR917544 UZJ917544:VAN917544 VJF917544:VKJ917544 VTB917544:VUF917544 WCX917544:WEB917544 WMT917544:WNX917544 WWP917544:WXT917544 F983080:AK983080 KD983080:LH983080 TZ983080:VD983080 ADV983080:AEZ983080 ANR983080:AOV983080 AXN983080:AYR983080 BHJ983080:BIN983080 BRF983080:BSJ983080 CBB983080:CCF983080 CKX983080:CMB983080 CUT983080:CVX983080 DEP983080:DFT983080 DOL983080:DPP983080 DYH983080:DZL983080 EID983080:EJH983080 ERZ983080:ETD983080 FBV983080:FCZ983080 FLR983080:FMV983080 FVN983080:FWR983080 GFJ983080:GGN983080 GPF983080:GQJ983080 GZB983080:HAF983080 HIX983080:HKB983080 HST983080:HTX983080 ICP983080:IDT983080 IML983080:INP983080 IWH983080:IXL983080 JGD983080:JHH983080 JPZ983080:JRD983080 JZV983080:KAZ983080 KJR983080:KKV983080 KTN983080:KUR983080 LDJ983080:LEN983080 LNF983080:LOJ983080 LXB983080:LYF983080 MGX983080:MIB983080 MQT983080:MRX983080 NAP983080:NBT983080 NKL983080:NLP983080 NUH983080:NVL983080 OED983080:OFH983080 ONZ983080:OPD983080 OXV983080:OYZ983080 PHR983080:PIV983080 PRN983080:PSR983080 QBJ983080:QCN983080 QLF983080:QMJ983080 QVB983080:QWF983080 REX983080:RGB983080 ROT983080:RPX983080 RYP983080:RZT983080 SIL983080:SJP983080 SSH983080:STL983080 TCD983080:TDH983080 TLZ983080:TND983080 TVV983080:TWZ983080 UFR983080:UGV983080 UPN983080:UQR983080 UZJ983080:VAN983080 VJF983080:VKJ983080 VTB983080:VUF983080 WCX983080:WEB983080 WMT983080:WNX983080 G33:AK33">
      <formula1>"○"</formula1>
    </dataValidation>
    <dataValidation type="whole" operator="lessThanOrEqual" allowBlank="1" showInputMessage="1" showErrorMessage="1" error="研修生1人当たりの上限額は、11万円となります。" sqref="BF49:BF54">
      <formula1>110000</formula1>
    </dataValidation>
  </dataValidations>
  <printOptions horizontalCentered="1" verticalCentered="1"/>
  <pageMargins left="0.19685039370078741" right="0.19685039370078741" top="0.39370078740157483" bottom="0" header="0" footer="0.19685039370078741"/>
  <pageSetup paperSize="9" scale="59" orientation="landscape" r:id="rId1"/>
  <headerFooter alignWithMargins="0"/>
  <colBreaks count="1" manualBreakCount="1">
    <brk id="43" max="6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AH47"/>
  <sheetViews>
    <sheetView view="pageBreakPreview" zoomScale="60" zoomScaleNormal="25" workbookViewId="0">
      <selection activeCell="M5" sqref="M5:O5"/>
    </sheetView>
  </sheetViews>
  <sheetFormatPr defaultColWidth="5.375" defaultRowHeight="15" customHeight="1"/>
  <cols>
    <col min="1" max="1" width="8.375" style="161" customWidth="1"/>
    <col min="2" max="2" width="24.625" style="161" customWidth="1"/>
    <col min="3" max="14" width="12.375" style="161" customWidth="1"/>
    <col min="15" max="16" width="13.625" style="161" customWidth="1"/>
    <col min="17" max="20" width="13.75" style="161" customWidth="1"/>
    <col min="21" max="33" width="5.375" style="161" customWidth="1"/>
    <col min="34" max="34" width="6.375" style="161" customWidth="1"/>
    <col min="35" max="256" width="5.375" style="161"/>
    <col min="257" max="257" width="8.375" style="161" customWidth="1"/>
    <col min="258" max="258" width="24.625" style="161" customWidth="1"/>
    <col min="259" max="270" width="12.375" style="161" customWidth="1"/>
    <col min="271" max="272" width="13.625" style="161" customWidth="1"/>
    <col min="273" max="276" width="13.75" style="161" customWidth="1"/>
    <col min="277" max="289" width="5.375" style="161" customWidth="1"/>
    <col min="290" max="290" width="6.375" style="161" customWidth="1"/>
    <col min="291" max="512" width="5.375" style="161"/>
    <col min="513" max="513" width="8.375" style="161" customWidth="1"/>
    <col min="514" max="514" width="24.625" style="161" customWidth="1"/>
    <col min="515" max="526" width="12.375" style="161" customWidth="1"/>
    <col min="527" max="528" width="13.625" style="161" customWidth="1"/>
    <col min="529" max="532" width="13.75" style="161" customWidth="1"/>
    <col min="533" max="545" width="5.375" style="161" customWidth="1"/>
    <col min="546" max="546" width="6.375" style="161" customWidth="1"/>
    <col min="547" max="768" width="5.375" style="161"/>
    <col min="769" max="769" width="8.375" style="161" customWidth="1"/>
    <col min="770" max="770" width="24.625" style="161" customWidth="1"/>
    <col min="771" max="782" width="12.375" style="161" customWidth="1"/>
    <col min="783" max="784" width="13.625" style="161" customWidth="1"/>
    <col min="785" max="788" width="13.75" style="161" customWidth="1"/>
    <col min="789" max="801" width="5.375" style="161" customWidth="1"/>
    <col min="802" max="802" width="6.375" style="161" customWidth="1"/>
    <col min="803" max="1024" width="5.375" style="161"/>
    <col min="1025" max="1025" width="8.375" style="161" customWidth="1"/>
    <col min="1026" max="1026" width="24.625" style="161" customWidth="1"/>
    <col min="1027" max="1038" width="12.375" style="161" customWidth="1"/>
    <col min="1039" max="1040" width="13.625" style="161" customWidth="1"/>
    <col min="1041" max="1044" width="13.75" style="161" customWidth="1"/>
    <col min="1045" max="1057" width="5.375" style="161" customWidth="1"/>
    <col min="1058" max="1058" width="6.375" style="161" customWidth="1"/>
    <col min="1059" max="1280" width="5.375" style="161"/>
    <col min="1281" max="1281" width="8.375" style="161" customWidth="1"/>
    <col min="1282" max="1282" width="24.625" style="161" customWidth="1"/>
    <col min="1283" max="1294" width="12.375" style="161" customWidth="1"/>
    <col min="1295" max="1296" width="13.625" style="161" customWidth="1"/>
    <col min="1297" max="1300" width="13.75" style="161" customWidth="1"/>
    <col min="1301" max="1313" width="5.375" style="161" customWidth="1"/>
    <col min="1314" max="1314" width="6.375" style="161" customWidth="1"/>
    <col min="1315" max="1536" width="5.375" style="161"/>
    <col min="1537" max="1537" width="8.375" style="161" customWidth="1"/>
    <col min="1538" max="1538" width="24.625" style="161" customWidth="1"/>
    <col min="1539" max="1550" width="12.375" style="161" customWidth="1"/>
    <col min="1551" max="1552" width="13.625" style="161" customWidth="1"/>
    <col min="1553" max="1556" width="13.75" style="161" customWidth="1"/>
    <col min="1557" max="1569" width="5.375" style="161" customWidth="1"/>
    <col min="1570" max="1570" width="6.375" style="161" customWidth="1"/>
    <col min="1571" max="1792" width="5.375" style="161"/>
    <col min="1793" max="1793" width="8.375" style="161" customWidth="1"/>
    <col min="1794" max="1794" width="24.625" style="161" customWidth="1"/>
    <col min="1795" max="1806" width="12.375" style="161" customWidth="1"/>
    <col min="1807" max="1808" width="13.625" style="161" customWidth="1"/>
    <col min="1809" max="1812" width="13.75" style="161" customWidth="1"/>
    <col min="1813" max="1825" width="5.375" style="161" customWidth="1"/>
    <col min="1826" max="1826" width="6.375" style="161" customWidth="1"/>
    <col min="1827" max="2048" width="5.375" style="161"/>
    <col min="2049" max="2049" width="8.375" style="161" customWidth="1"/>
    <col min="2050" max="2050" width="24.625" style="161" customWidth="1"/>
    <col min="2051" max="2062" width="12.375" style="161" customWidth="1"/>
    <col min="2063" max="2064" width="13.625" style="161" customWidth="1"/>
    <col min="2065" max="2068" width="13.75" style="161" customWidth="1"/>
    <col min="2069" max="2081" width="5.375" style="161" customWidth="1"/>
    <col min="2082" max="2082" width="6.375" style="161" customWidth="1"/>
    <col min="2083" max="2304" width="5.375" style="161"/>
    <col min="2305" max="2305" width="8.375" style="161" customWidth="1"/>
    <col min="2306" max="2306" width="24.625" style="161" customWidth="1"/>
    <col min="2307" max="2318" width="12.375" style="161" customWidth="1"/>
    <col min="2319" max="2320" width="13.625" style="161" customWidth="1"/>
    <col min="2321" max="2324" width="13.75" style="161" customWidth="1"/>
    <col min="2325" max="2337" width="5.375" style="161" customWidth="1"/>
    <col min="2338" max="2338" width="6.375" style="161" customWidth="1"/>
    <col min="2339" max="2560" width="5.375" style="161"/>
    <col min="2561" max="2561" width="8.375" style="161" customWidth="1"/>
    <col min="2562" max="2562" width="24.625" style="161" customWidth="1"/>
    <col min="2563" max="2574" width="12.375" style="161" customWidth="1"/>
    <col min="2575" max="2576" width="13.625" style="161" customWidth="1"/>
    <col min="2577" max="2580" width="13.75" style="161" customWidth="1"/>
    <col min="2581" max="2593" width="5.375" style="161" customWidth="1"/>
    <col min="2594" max="2594" width="6.375" style="161" customWidth="1"/>
    <col min="2595" max="2816" width="5.375" style="161"/>
    <col min="2817" max="2817" width="8.375" style="161" customWidth="1"/>
    <col min="2818" max="2818" width="24.625" style="161" customWidth="1"/>
    <col min="2819" max="2830" width="12.375" style="161" customWidth="1"/>
    <col min="2831" max="2832" width="13.625" style="161" customWidth="1"/>
    <col min="2833" max="2836" width="13.75" style="161" customWidth="1"/>
    <col min="2837" max="2849" width="5.375" style="161" customWidth="1"/>
    <col min="2850" max="2850" width="6.375" style="161" customWidth="1"/>
    <col min="2851" max="3072" width="5.375" style="161"/>
    <col min="3073" max="3073" width="8.375" style="161" customWidth="1"/>
    <col min="3074" max="3074" width="24.625" style="161" customWidth="1"/>
    <col min="3075" max="3086" width="12.375" style="161" customWidth="1"/>
    <col min="3087" max="3088" width="13.625" style="161" customWidth="1"/>
    <col min="3089" max="3092" width="13.75" style="161" customWidth="1"/>
    <col min="3093" max="3105" width="5.375" style="161" customWidth="1"/>
    <col min="3106" max="3106" width="6.375" style="161" customWidth="1"/>
    <col min="3107" max="3328" width="5.375" style="161"/>
    <col min="3329" max="3329" width="8.375" style="161" customWidth="1"/>
    <col min="3330" max="3330" width="24.625" style="161" customWidth="1"/>
    <col min="3331" max="3342" width="12.375" style="161" customWidth="1"/>
    <col min="3343" max="3344" width="13.625" style="161" customWidth="1"/>
    <col min="3345" max="3348" width="13.75" style="161" customWidth="1"/>
    <col min="3349" max="3361" width="5.375" style="161" customWidth="1"/>
    <col min="3362" max="3362" width="6.375" style="161" customWidth="1"/>
    <col min="3363" max="3584" width="5.375" style="161"/>
    <col min="3585" max="3585" width="8.375" style="161" customWidth="1"/>
    <col min="3586" max="3586" width="24.625" style="161" customWidth="1"/>
    <col min="3587" max="3598" width="12.375" style="161" customWidth="1"/>
    <col min="3599" max="3600" width="13.625" style="161" customWidth="1"/>
    <col min="3601" max="3604" width="13.75" style="161" customWidth="1"/>
    <col min="3605" max="3617" width="5.375" style="161" customWidth="1"/>
    <col min="3618" max="3618" width="6.375" style="161" customWidth="1"/>
    <col min="3619" max="3840" width="5.375" style="161"/>
    <col min="3841" max="3841" width="8.375" style="161" customWidth="1"/>
    <col min="3842" max="3842" width="24.625" style="161" customWidth="1"/>
    <col min="3843" max="3854" width="12.375" style="161" customWidth="1"/>
    <col min="3855" max="3856" width="13.625" style="161" customWidth="1"/>
    <col min="3857" max="3860" width="13.75" style="161" customWidth="1"/>
    <col min="3861" max="3873" width="5.375" style="161" customWidth="1"/>
    <col min="3874" max="3874" width="6.375" style="161" customWidth="1"/>
    <col min="3875" max="4096" width="5.375" style="161"/>
    <col min="4097" max="4097" width="8.375" style="161" customWidth="1"/>
    <col min="4098" max="4098" width="24.625" style="161" customWidth="1"/>
    <col min="4099" max="4110" width="12.375" style="161" customWidth="1"/>
    <col min="4111" max="4112" width="13.625" style="161" customWidth="1"/>
    <col min="4113" max="4116" width="13.75" style="161" customWidth="1"/>
    <col min="4117" max="4129" width="5.375" style="161" customWidth="1"/>
    <col min="4130" max="4130" width="6.375" style="161" customWidth="1"/>
    <col min="4131" max="4352" width="5.375" style="161"/>
    <col min="4353" max="4353" width="8.375" style="161" customWidth="1"/>
    <col min="4354" max="4354" width="24.625" style="161" customWidth="1"/>
    <col min="4355" max="4366" width="12.375" style="161" customWidth="1"/>
    <col min="4367" max="4368" width="13.625" style="161" customWidth="1"/>
    <col min="4369" max="4372" width="13.75" style="161" customWidth="1"/>
    <col min="4373" max="4385" width="5.375" style="161" customWidth="1"/>
    <col min="4386" max="4386" width="6.375" style="161" customWidth="1"/>
    <col min="4387" max="4608" width="5.375" style="161"/>
    <col min="4609" max="4609" width="8.375" style="161" customWidth="1"/>
    <col min="4610" max="4610" width="24.625" style="161" customWidth="1"/>
    <col min="4611" max="4622" width="12.375" style="161" customWidth="1"/>
    <col min="4623" max="4624" width="13.625" style="161" customWidth="1"/>
    <col min="4625" max="4628" width="13.75" style="161" customWidth="1"/>
    <col min="4629" max="4641" width="5.375" style="161" customWidth="1"/>
    <col min="4642" max="4642" width="6.375" style="161" customWidth="1"/>
    <col min="4643" max="4864" width="5.375" style="161"/>
    <col min="4865" max="4865" width="8.375" style="161" customWidth="1"/>
    <col min="4866" max="4866" width="24.625" style="161" customWidth="1"/>
    <col min="4867" max="4878" width="12.375" style="161" customWidth="1"/>
    <col min="4879" max="4880" width="13.625" style="161" customWidth="1"/>
    <col min="4881" max="4884" width="13.75" style="161" customWidth="1"/>
    <col min="4885" max="4897" width="5.375" style="161" customWidth="1"/>
    <col min="4898" max="4898" width="6.375" style="161" customWidth="1"/>
    <col min="4899" max="5120" width="5.375" style="161"/>
    <col min="5121" max="5121" width="8.375" style="161" customWidth="1"/>
    <col min="5122" max="5122" width="24.625" style="161" customWidth="1"/>
    <col min="5123" max="5134" width="12.375" style="161" customWidth="1"/>
    <col min="5135" max="5136" width="13.625" style="161" customWidth="1"/>
    <col min="5137" max="5140" width="13.75" style="161" customWidth="1"/>
    <col min="5141" max="5153" width="5.375" style="161" customWidth="1"/>
    <col min="5154" max="5154" width="6.375" style="161" customWidth="1"/>
    <col min="5155" max="5376" width="5.375" style="161"/>
    <col min="5377" max="5377" width="8.375" style="161" customWidth="1"/>
    <col min="5378" max="5378" width="24.625" style="161" customWidth="1"/>
    <col min="5379" max="5390" width="12.375" style="161" customWidth="1"/>
    <col min="5391" max="5392" width="13.625" style="161" customWidth="1"/>
    <col min="5393" max="5396" width="13.75" style="161" customWidth="1"/>
    <col min="5397" max="5409" width="5.375" style="161" customWidth="1"/>
    <col min="5410" max="5410" width="6.375" style="161" customWidth="1"/>
    <col min="5411" max="5632" width="5.375" style="161"/>
    <col min="5633" max="5633" width="8.375" style="161" customWidth="1"/>
    <col min="5634" max="5634" width="24.625" style="161" customWidth="1"/>
    <col min="5635" max="5646" width="12.375" style="161" customWidth="1"/>
    <col min="5647" max="5648" width="13.625" style="161" customWidth="1"/>
    <col min="5649" max="5652" width="13.75" style="161" customWidth="1"/>
    <col min="5653" max="5665" width="5.375" style="161" customWidth="1"/>
    <col min="5666" max="5666" width="6.375" style="161" customWidth="1"/>
    <col min="5667" max="5888" width="5.375" style="161"/>
    <col min="5889" max="5889" width="8.375" style="161" customWidth="1"/>
    <col min="5890" max="5890" width="24.625" style="161" customWidth="1"/>
    <col min="5891" max="5902" width="12.375" style="161" customWidth="1"/>
    <col min="5903" max="5904" width="13.625" style="161" customWidth="1"/>
    <col min="5905" max="5908" width="13.75" style="161" customWidth="1"/>
    <col min="5909" max="5921" width="5.375" style="161" customWidth="1"/>
    <col min="5922" max="5922" width="6.375" style="161" customWidth="1"/>
    <col min="5923" max="6144" width="5.375" style="161"/>
    <col min="6145" max="6145" width="8.375" style="161" customWidth="1"/>
    <col min="6146" max="6146" width="24.625" style="161" customWidth="1"/>
    <col min="6147" max="6158" width="12.375" style="161" customWidth="1"/>
    <col min="6159" max="6160" width="13.625" style="161" customWidth="1"/>
    <col min="6161" max="6164" width="13.75" style="161" customWidth="1"/>
    <col min="6165" max="6177" width="5.375" style="161" customWidth="1"/>
    <col min="6178" max="6178" width="6.375" style="161" customWidth="1"/>
    <col min="6179" max="6400" width="5.375" style="161"/>
    <col min="6401" max="6401" width="8.375" style="161" customWidth="1"/>
    <col min="6402" max="6402" width="24.625" style="161" customWidth="1"/>
    <col min="6403" max="6414" width="12.375" style="161" customWidth="1"/>
    <col min="6415" max="6416" width="13.625" style="161" customWidth="1"/>
    <col min="6417" max="6420" width="13.75" style="161" customWidth="1"/>
    <col min="6421" max="6433" width="5.375" style="161" customWidth="1"/>
    <col min="6434" max="6434" width="6.375" style="161" customWidth="1"/>
    <col min="6435" max="6656" width="5.375" style="161"/>
    <col min="6657" max="6657" width="8.375" style="161" customWidth="1"/>
    <col min="6658" max="6658" width="24.625" style="161" customWidth="1"/>
    <col min="6659" max="6670" width="12.375" style="161" customWidth="1"/>
    <col min="6671" max="6672" width="13.625" style="161" customWidth="1"/>
    <col min="6673" max="6676" width="13.75" style="161" customWidth="1"/>
    <col min="6677" max="6689" width="5.375" style="161" customWidth="1"/>
    <col min="6690" max="6690" width="6.375" style="161" customWidth="1"/>
    <col min="6691" max="6912" width="5.375" style="161"/>
    <col min="6913" max="6913" width="8.375" style="161" customWidth="1"/>
    <col min="6914" max="6914" width="24.625" style="161" customWidth="1"/>
    <col min="6915" max="6926" width="12.375" style="161" customWidth="1"/>
    <col min="6927" max="6928" width="13.625" style="161" customWidth="1"/>
    <col min="6929" max="6932" width="13.75" style="161" customWidth="1"/>
    <col min="6933" max="6945" width="5.375" style="161" customWidth="1"/>
    <col min="6946" max="6946" width="6.375" style="161" customWidth="1"/>
    <col min="6947" max="7168" width="5.375" style="161"/>
    <col min="7169" max="7169" width="8.375" style="161" customWidth="1"/>
    <col min="7170" max="7170" width="24.625" style="161" customWidth="1"/>
    <col min="7171" max="7182" width="12.375" style="161" customWidth="1"/>
    <col min="7183" max="7184" width="13.625" style="161" customWidth="1"/>
    <col min="7185" max="7188" width="13.75" style="161" customWidth="1"/>
    <col min="7189" max="7201" width="5.375" style="161" customWidth="1"/>
    <col min="7202" max="7202" width="6.375" style="161" customWidth="1"/>
    <col min="7203" max="7424" width="5.375" style="161"/>
    <col min="7425" max="7425" width="8.375" style="161" customWidth="1"/>
    <col min="7426" max="7426" width="24.625" style="161" customWidth="1"/>
    <col min="7427" max="7438" width="12.375" style="161" customWidth="1"/>
    <col min="7439" max="7440" width="13.625" style="161" customWidth="1"/>
    <col min="7441" max="7444" width="13.75" style="161" customWidth="1"/>
    <col min="7445" max="7457" width="5.375" style="161" customWidth="1"/>
    <col min="7458" max="7458" width="6.375" style="161" customWidth="1"/>
    <col min="7459" max="7680" width="5.375" style="161"/>
    <col min="7681" max="7681" width="8.375" style="161" customWidth="1"/>
    <col min="7682" max="7682" width="24.625" style="161" customWidth="1"/>
    <col min="7683" max="7694" width="12.375" style="161" customWidth="1"/>
    <col min="7695" max="7696" width="13.625" style="161" customWidth="1"/>
    <col min="7697" max="7700" width="13.75" style="161" customWidth="1"/>
    <col min="7701" max="7713" width="5.375" style="161" customWidth="1"/>
    <col min="7714" max="7714" width="6.375" style="161" customWidth="1"/>
    <col min="7715" max="7936" width="5.375" style="161"/>
    <col min="7937" max="7937" width="8.375" style="161" customWidth="1"/>
    <col min="7938" max="7938" width="24.625" style="161" customWidth="1"/>
    <col min="7939" max="7950" width="12.375" style="161" customWidth="1"/>
    <col min="7951" max="7952" width="13.625" style="161" customWidth="1"/>
    <col min="7953" max="7956" width="13.75" style="161" customWidth="1"/>
    <col min="7957" max="7969" width="5.375" style="161" customWidth="1"/>
    <col min="7970" max="7970" width="6.375" style="161" customWidth="1"/>
    <col min="7971" max="8192" width="5.375" style="161"/>
    <col min="8193" max="8193" width="8.375" style="161" customWidth="1"/>
    <col min="8194" max="8194" width="24.625" style="161" customWidth="1"/>
    <col min="8195" max="8206" width="12.375" style="161" customWidth="1"/>
    <col min="8207" max="8208" width="13.625" style="161" customWidth="1"/>
    <col min="8209" max="8212" width="13.75" style="161" customWidth="1"/>
    <col min="8213" max="8225" width="5.375" style="161" customWidth="1"/>
    <col min="8226" max="8226" width="6.375" style="161" customWidth="1"/>
    <col min="8227" max="8448" width="5.375" style="161"/>
    <col min="8449" max="8449" width="8.375" style="161" customWidth="1"/>
    <col min="8450" max="8450" width="24.625" style="161" customWidth="1"/>
    <col min="8451" max="8462" width="12.375" style="161" customWidth="1"/>
    <col min="8463" max="8464" width="13.625" style="161" customWidth="1"/>
    <col min="8465" max="8468" width="13.75" style="161" customWidth="1"/>
    <col min="8469" max="8481" width="5.375" style="161" customWidth="1"/>
    <col min="8482" max="8482" width="6.375" style="161" customWidth="1"/>
    <col min="8483" max="8704" width="5.375" style="161"/>
    <col min="8705" max="8705" width="8.375" style="161" customWidth="1"/>
    <col min="8706" max="8706" width="24.625" style="161" customWidth="1"/>
    <col min="8707" max="8718" width="12.375" style="161" customWidth="1"/>
    <col min="8719" max="8720" width="13.625" style="161" customWidth="1"/>
    <col min="8721" max="8724" width="13.75" style="161" customWidth="1"/>
    <col min="8725" max="8737" width="5.375" style="161" customWidth="1"/>
    <col min="8738" max="8738" width="6.375" style="161" customWidth="1"/>
    <col min="8739" max="8960" width="5.375" style="161"/>
    <col min="8961" max="8961" width="8.375" style="161" customWidth="1"/>
    <col min="8962" max="8962" width="24.625" style="161" customWidth="1"/>
    <col min="8963" max="8974" width="12.375" style="161" customWidth="1"/>
    <col min="8975" max="8976" width="13.625" style="161" customWidth="1"/>
    <col min="8977" max="8980" width="13.75" style="161" customWidth="1"/>
    <col min="8981" max="8993" width="5.375" style="161" customWidth="1"/>
    <col min="8994" max="8994" width="6.375" style="161" customWidth="1"/>
    <col min="8995" max="9216" width="5.375" style="161"/>
    <col min="9217" max="9217" width="8.375" style="161" customWidth="1"/>
    <col min="9218" max="9218" width="24.625" style="161" customWidth="1"/>
    <col min="9219" max="9230" width="12.375" style="161" customWidth="1"/>
    <col min="9231" max="9232" width="13.625" style="161" customWidth="1"/>
    <col min="9233" max="9236" width="13.75" style="161" customWidth="1"/>
    <col min="9237" max="9249" width="5.375" style="161" customWidth="1"/>
    <col min="9250" max="9250" width="6.375" style="161" customWidth="1"/>
    <col min="9251" max="9472" width="5.375" style="161"/>
    <col min="9473" max="9473" width="8.375" style="161" customWidth="1"/>
    <col min="9474" max="9474" width="24.625" style="161" customWidth="1"/>
    <col min="9475" max="9486" width="12.375" style="161" customWidth="1"/>
    <col min="9487" max="9488" width="13.625" style="161" customWidth="1"/>
    <col min="9489" max="9492" width="13.75" style="161" customWidth="1"/>
    <col min="9493" max="9505" width="5.375" style="161" customWidth="1"/>
    <col min="9506" max="9506" width="6.375" style="161" customWidth="1"/>
    <col min="9507" max="9728" width="5.375" style="161"/>
    <col min="9729" max="9729" width="8.375" style="161" customWidth="1"/>
    <col min="9730" max="9730" width="24.625" style="161" customWidth="1"/>
    <col min="9731" max="9742" width="12.375" style="161" customWidth="1"/>
    <col min="9743" max="9744" width="13.625" style="161" customWidth="1"/>
    <col min="9745" max="9748" width="13.75" style="161" customWidth="1"/>
    <col min="9749" max="9761" width="5.375" style="161" customWidth="1"/>
    <col min="9762" max="9762" width="6.375" style="161" customWidth="1"/>
    <col min="9763" max="9984" width="5.375" style="161"/>
    <col min="9985" max="9985" width="8.375" style="161" customWidth="1"/>
    <col min="9986" max="9986" width="24.625" style="161" customWidth="1"/>
    <col min="9987" max="9998" width="12.375" style="161" customWidth="1"/>
    <col min="9999" max="10000" width="13.625" style="161" customWidth="1"/>
    <col min="10001" max="10004" width="13.75" style="161" customWidth="1"/>
    <col min="10005" max="10017" width="5.375" style="161" customWidth="1"/>
    <col min="10018" max="10018" width="6.375" style="161" customWidth="1"/>
    <col min="10019" max="10240" width="5.375" style="161"/>
    <col min="10241" max="10241" width="8.375" style="161" customWidth="1"/>
    <col min="10242" max="10242" width="24.625" style="161" customWidth="1"/>
    <col min="10243" max="10254" width="12.375" style="161" customWidth="1"/>
    <col min="10255" max="10256" width="13.625" style="161" customWidth="1"/>
    <col min="10257" max="10260" width="13.75" style="161" customWidth="1"/>
    <col min="10261" max="10273" width="5.375" style="161" customWidth="1"/>
    <col min="10274" max="10274" width="6.375" style="161" customWidth="1"/>
    <col min="10275" max="10496" width="5.375" style="161"/>
    <col min="10497" max="10497" width="8.375" style="161" customWidth="1"/>
    <col min="10498" max="10498" width="24.625" style="161" customWidth="1"/>
    <col min="10499" max="10510" width="12.375" style="161" customWidth="1"/>
    <col min="10511" max="10512" width="13.625" style="161" customWidth="1"/>
    <col min="10513" max="10516" width="13.75" style="161" customWidth="1"/>
    <col min="10517" max="10529" width="5.375" style="161" customWidth="1"/>
    <col min="10530" max="10530" width="6.375" style="161" customWidth="1"/>
    <col min="10531" max="10752" width="5.375" style="161"/>
    <col min="10753" max="10753" width="8.375" style="161" customWidth="1"/>
    <col min="10754" max="10754" width="24.625" style="161" customWidth="1"/>
    <col min="10755" max="10766" width="12.375" style="161" customWidth="1"/>
    <col min="10767" max="10768" width="13.625" style="161" customWidth="1"/>
    <col min="10769" max="10772" width="13.75" style="161" customWidth="1"/>
    <col min="10773" max="10785" width="5.375" style="161" customWidth="1"/>
    <col min="10786" max="10786" width="6.375" style="161" customWidth="1"/>
    <col min="10787" max="11008" width="5.375" style="161"/>
    <col min="11009" max="11009" width="8.375" style="161" customWidth="1"/>
    <col min="11010" max="11010" width="24.625" style="161" customWidth="1"/>
    <col min="11011" max="11022" width="12.375" style="161" customWidth="1"/>
    <col min="11023" max="11024" width="13.625" style="161" customWidth="1"/>
    <col min="11025" max="11028" width="13.75" style="161" customWidth="1"/>
    <col min="11029" max="11041" width="5.375" style="161" customWidth="1"/>
    <col min="11042" max="11042" width="6.375" style="161" customWidth="1"/>
    <col min="11043" max="11264" width="5.375" style="161"/>
    <col min="11265" max="11265" width="8.375" style="161" customWidth="1"/>
    <col min="11266" max="11266" width="24.625" style="161" customWidth="1"/>
    <col min="11267" max="11278" width="12.375" style="161" customWidth="1"/>
    <col min="11279" max="11280" width="13.625" style="161" customWidth="1"/>
    <col min="11281" max="11284" width="13.75" style="161" customWidth="1"/>
    <col min="11285" max="11297" width="5.375" style="161" customWidth="1"/>
    <col min="11298" max="11298" width="6.375" style="161" customWidth="1"/>
    <col min="11299" max="11520" width="5.375" style="161"/>
    <col min="11521" max="11521" width="8.375" style="161" customWidth="1"/>
    <col min="11522" max="11522" width="24.625" style="161" customWidth="1"/>
    <col min="11523" max="11534" width="12.375" style="161" customWidth="1"/>
    <col min="11535" max="11536" width="13.625" style="161" customWidth="1"/>
    <col min="11537" max="11540" width="13.75" style="161" customWidth="1"/>
    <col min="11541" max="11553" width="5.375" style="161" customWidth="1"/>
    <col min="11554" max="11554" width="6.375" style="161" customWidth="1"/>
    <col min="11555" max="11776" width="5.375" style="161"/>
    <col min="11777" max="11777" width="8.375" style="161" customWidth="1"/>
    <col min="11778" max="11778" width="24.625" style="161" customWidth="1"/>
    <col min="11779" max="11790" width="12.375" style="161" customWidth="1"/>
    <col min="11791" max="11792" width="13.625" style="161" customWidth="1"/>
    <col min="11793" max="11796" width="13.75" style="161" customWidth="1"/>
    <col min="11797" max="11809" width="5.375" style="161" customWidth="1"/>
    <col min="11810" max="11810" width="6.375" style="161" customWidth="1"/>
    <col min="11811" max="12032" width="5.375" style="161"/>
    <col min="12033" max="12033" width="8.375" style="161" customWidth="1"/>
    <col min="12034" max="12034" width="24.625" style="161" customWidth="1"/>
    <col min="12035" max="12046" width="12.375" style="161" customWidth="1"/>
    <col min="12047" max="12048" width="13.625" style="161" customWidth="1"/>
    <col min="12049" max="12052" width="13.75" style="161" customWidth="1"/>
    <col min="12053" max="12065" width="5.375" style="161" customWidth="1"/>
    <col min="12066" max="12066" width="6.375" style="161" customWidth="1"/>
    <col min="12067" max="12288" width="5.375" style="161"/>
    <col min="12289" max="12289" width="8.375" style="161" customWidth="1"/>
    <col min="12290" max="12290" width="24.625" style="161" customWidth="1"/>
    <col min="12291" max="12302" width="12.375" style="161" customWidth="1"/>
    <col min="12303" max="12304" width="13.625" style="161" customWidth="1"/>
    <col min="12305" max="12308" width="13.75" style="161" customWidth="1"/>
    <col min="12309" max="12321" width="5.375" style="161" customWidth="1"/>
    <col min="12322" max="12322" width="6.375" style="161" customWidth="1"/>
    <col min="12323" max="12544" width="5.375" style="161"/>
    <col min="12545" max="12545" width="8.375" style="161" customWidth="1"/>
    <col min="12546" max="12546" width="24.625" style="161" customWidth="1"/>
    <col min="12547" max="12558" width="12.375" style="161" customWidth="1"/>
    <col min="12559" max="12560" width="13.625" style="161" customWidth="1"/>
    <col min="12561" max="12564" width="13.75" style="161" customWidth="1"/>
    <col min="12565" max="12577" width="5.375" style="161" customWidth="1"/>
    <col min="12578" max="12578" width="6.375" style="161" customWidth="1"/>
    <col min="12579" max="12800" width="5.375" style="161"/>
    <col min="12801" max="12801" width="8.375" style="161" customWidth="1"/>
    <col min="12802" max="12802" width="24.625" style="161" customWidth="1"/>
    <col min="12803" max="12814" width="12.375" style="161" customWidth="1"/>
    <col min="12815" max="12816" width="13.625" style="161" customWidth="1"/>
    <col min="12817" max="12820" width="13.75" style="161" customWidth="1"/>
    <col min="12821" max="12833" width="5.375" style="161" customWidth="1"/>
    <col min="12834" max="12834" width="6.375" style="161" customWidth="1"/>
    <col min="12835" max="13056" width="5.375" style="161"/>
    <col min="13057" max="13057" width="8.375" style="161" customWidth="1"/>
    <col min="13058" max="13058" width="24.625" style="161" customWidth="1"/>
    <col min="13059" max="13070" width="12.375" style="161" customWidth="1"/>
    <col min="13071" max="13072" width="13.625" style="161" customWidth="1"/>
    <col min="13073" max="13076" width="13.75" style="161" customWidth="1"/>
    <col min="13077" max="13089" width="5.375" style="161" customWidth="1"/>
    <col min="13090" max="13090" width="6.375" style="161" customWidth="1"/>
    <col min="13091" max="13312" width="5.375" style="161"/>
    <col min="13313" max="13313" width="8.375" style="161" customWidth="1"/>
    <col min="13314" max="13314" width="24.625" style="161" customWidth="1"/>
    <col min="13315" max="13326" width="12.375" style="161" customWidth="1"/>
    <col min="13327" max="13328" width="13.625" style="161" customWidth="1"/>
    <col min="13329" max="13332" width="13.75" style="161" customWidth="1"/>
    <col min="13333" max="13345" width="5.375" style="161" customWidth="1"/>
    <col min="13346" max="13346" width="6.375" style="161" customWidth="1"/>
    <col min="13347" max="13568" width="5.375" style="161"/>
    <col min="13569" max="13569" width="8.375" style="161" customWidth="1"/>
    <col min="13570" max="13570" width="24.625" style="161" customWidth="1"/>
    <col min="13571" max="13582" width="12.375" style="161" customWidth="1"/>
    <col min="13583" max="13584" width="13.625" style="161" customWidth="1"/>
    <col min="13585" max="13588" width="13.75" style="161" customWidth="1"/>
    <col min="13589" max="13601" width="5.375" style="161" customWidth="1"/>
    <col min="13602" max="13602" width="6.375" style="161" customWidth="1"/>
    <col min="13603" max="13824" width="5.375" style="161"/>
    <col min="13825" max="13825" width="8.375" style="161" customWidth="1"/>
    <col min="13826" max="13826" width="24.625" style="161" customWidth="1"/>
    <col min="13827" max="13838" width="12.375" style="161" customWidth="1"/>
    <col min="13839" max="13840" width="13.625" style="161" customWidth="1"/>
    <col min="13841" max="13844" width="13.75" style="161" customWidth="1"/>
    <col min="13845" max="13857" width="5.375" style="161" customWidth="1"/>
    <col min="13858" max="13858" width="6.375" style="161" customWidth="1"/>
    <col min="13859" max="14080" width="5.375" style="161"/>
    <col min="14081" max="14081" width="8.375" style="161" customWidth="1"/>
    <col min="14082" max="14082" width="24.625" style="161" customWidth="1"/>
    <col min="14083" max="14094" width="12.375" style="161" customWidth="1"/>
    <col min="14095" max="14096" width="13.625" style="161" customWidth="1"/>
    <col min="14097" max="14100" width="13.75" style="161" customWidth="1"/>
    <col min="14101" max="14113" width="5.375" style="161" customWidth="1"/>
    <col min="14114" max="14114" width="6.375" style="161" customWidth="1"/>
    <col min="14115" max="14336" width="5.375" style="161"/>
    <col min="14337" max="14337" width="8.375" style="161" customWidth="1"/>
    <col min="14338" max="14338" width="24.625" style="161" customWidth="1"/>
    <col min="14339" max="14350" width="12.375" style="161" customWidth="1"/>
    <col min="14351" max="14352" width="13.625" style="161" customWidth="1"/>
    <col min="14353" max="14356" width="13.75" style="161" customWidth="1"/>
    <col min="14357" max="14369" width="5.375" style="161" customWidth="1"/>
    <col min="14370" max="14370" width="6.375" style="161" customWidth="1"/>
    <col min="14371" max="14592" width="5.375" style="161"/>
    <col min="14593" max="14593" width="8.375" style="161" customWidth="1"/>
    <col min="14594" max="14594" width="24.625" style="161" customWidth="1"/>
    <col min="14595" max="14606" width="12.375" style="161" customWidth="1"/>
    <col min="14607" max="14608" width="13.625" style="161" customWidth="1"/>
    <col min="14609" max="14612" width="13.75" style="161" customWidth="1"/>
    <col min="14613" max="14625" width="5.375" style="161" customWidth="1"/>
    <col min="14626" max="14626" width="6.375" style="161" customWidth="1"/>
    <col min="14627" max="14848" width="5.375" style="161"/>
    <col min="14849" max="14849" width="8.375" style="161" customWidth="1"/>
    <col min="14850" max="14850" width="24.625" style="161" customWidth="1"/>
    <col min="14851" max="14862" width="12.375" style="161" customWidth="1"/>
    <col min="14863" max="14864" width="13.625" style="161" customWidth="1"/>
    <col min="14865" max="14868" width="13.75" style="161" customWidth="1"/>
    <col min="14869" max="14881" width="5.375" style="161" customWidth="1"/>
    <col min="14882" max="14882" width="6.375" style="161" customWidth="1"/>
    <col min="14883" max="15104" width="5.375" style="161"/>
    <col min="15105" max="15105" width="8.375" style="161" customWidth="1"/>
    <col min="15106" max="15106" width="24.625" style="161" customWidth="1"/>
    <col min="15107" max="15118" width="12.375" style="161" customWidth="1"/>
    <col min="15119" max="15120" width="13.625" style="161" customWidth="1"/>
    <col min="15121" max="15124" width="13.75" style="161" customWidth="1"/>
    <col min="15125" max="15137" width="5.375" style="161" customWidth="1"/>
    <col min="15138" max="15138" width="6.375" style="161" customWidth="1"/>
    <col min="15139" max="15360" width="5.375" style="161"/>
    <col min="15361" max="15361" width="8.375" style="161" customWidth="1"/>
    <col min="15362" max="15362" width="24.625" style="161" customWidth="1"/>
    <col min="15363" max="15374" width="12.375" style="161" customWidth="1"/>
    <col min="15375" max="15376" width="13.625" style="161" customWidth="1"/>
    <col min="15377" max="15380" width="13.75" style="161" customWidth="1"/>
    <col min="15381" max="15393" width="5.375" style="161" customWidth="1"/>
    <col min="15394" max="15394" width="6.375" style="161" customWidth="1"/>
    <col min="15395" max="15616" width="5.375" style="161"/>
    <col min="15617" max="15617" width="8.375" style="161" customWidth="1"/>
    <col min="15618" max="15618" width="24.625" style="161" customWidth="1"/>
    <col min="15619" max="15630" width="12.375" style="161" customWidth="1"/>
    <col min="15631" max="15632" width="13.625" style="161" customWidth="1"/>
    <col min="15633" max="15636" width="13.75" style="161" customWidth="1"/>
    <col min="15637" max="15649" width="5.375" style="161" customWidth="1"/>
    <col min="15650" max="15650" width="6.375" style="161" customWidth="1"/>
    <col min="15651" max="15872" width="5.375" style="161"/>
    <col min="15873" max="15873" width="8.375" style="161" customWidth="1"/>
    <col min="15874" max="15874" width="24.625" style="161" customWidth="1"/>
    <col min="15875" max="15886" width="12.375" style="161" customWidth="1"/>
    <col min="15887" max="15888" width="13.625" style="161" customWidth="1"/>
    <col min="15889" max="15892" width="13.75" style="161" customWidth="1"/>
    <col min="15893" max="15905" width="5.375" style="161" customWidth="1"/>
    <col min="15906" max="15906" width="6.375" style="161" customWidth="1"/>
    <col min="15907" max="16128" width="5.375" style="161"/>
    <col min="16129" max="16129" width="8.375" style="161" customWidth="1"/>
    <col min="16130" max="16130" width="24.625" style="161" customWidth="1"/>
    <col min="16131" max="16142" width="12.375" style="161" customWidth="1"/>
    <col min="16143" max="16144" width="13.625" style="161" customWidth="1"/>
    <col min="16145" max="16148" width="13.75" style="161" customWidth="1"/>
    <col min="16149" max="16161" width="5.375" style="161" customWidth="1"/>
    <col min="16162" max="16162" width="6.375" style="161" customWidth="1"/>
    <col min="16163" max="16384" width="5.375" style="161"/>
  </cols>
  <sheetData>
    <row r="1" spans="1:33" ht="23.25" customHeight="1">
      <c r="A1" s="688" t="s">
        <v>155</v>
      </c>
      <c r="B1" s="689"/>
      <c r="C1" s="160"/>
      <c r="T1" s="162" t="s">
        <v>1</v>
      </c>
    </row>
    <row r="2" spans="1:33" ht="23.25" customHeight="1">
      <c r="A2" s="8"/>
      <c r="B2" s="163"/>
      <c r="D2" s="690" t="s">
        <v>198</v>
      </c>
      <c r="E2" s="690"/>
      <c r="F2" s="690"/>
      <c r="G2" s="690"/>
      <c r="H2" s="690"/>
      <c r="I2" s="691"/>
      <c r="J2" s="691"/>
      <c r="K2" s="691"/>
      <c r="L2" s="691"/>
      <c r="M2" s="691"/>
      <c r="N2" s="691"/>
      <c r="O2" s="691"/>
      <c r="P2" s="691"/>
      <c r="T2" s="692"/>
    </row>
    <row r="3" spans="1:33" ht="23.25" customHeight="1">
      <c r="A3" s="8"/>
      <c r="B3" s="163"/>
      <c r="D3" s="691"/>
      <c r="E3" s="691"/>
      <c r="F3" s="691"/>
      <c r="G3" s="691"/>
      <c r="H3" s="691"/>
      <c r="I3" s="691"/>
      <c r="J3" s="691"/>
      <c r="K3" s="691"/>
      <c r="L3" s="691"/>
      <c r="M3" s="691"/>
      <c r="N3" s="691"/>
      <c r="O3" s="691"/>
      <c r="P3" s="691"/>
      <c r="T3" s="693"/>
    </row>
    <row r="4" spans="1:33" ht="8.25" customHeight="1">
      <c r="I4" s="164"/>
    </row>
    <row r="5" spans="1:33" ht="23.25" customHeight="1">
      <c r="A5" s="4"/>
      <c r="D5" s="4"/>
      <c r="E5" s="4"/>
      <c r="F5" s="4"/>
      <c r="G5" s="8"/>
      <c r="H5" s="8"/>
      <c r="I5" s="164"/>
      <c r="J5" s="409" t="s">
        <v>2</v>
      </c>
      <c r="K5" s="409"/>
      <c r="L5" s="409"/>
      <c r="M5" s="694"/>
      <c r="N5" s="695"/>
      <c r="O5" s="695"/>
      <c r="P5" s="688" t="s">
        <v>3</v>
      </c>
      <c r="Q5" s="689"/>
      <c r="R5" s="696"/>
      <c r="S5" s="696"/>
      <c r="T5" s="696"/>
      <c r="AE5" s="165"/>
    </row>
    <row r="6" spans="1:33" ht="23.25" customHeight="1" thickBot="1">
      <c r="A6" s="4"/>
      <c r="C6" s="4"/>
      <c r="D6" s="4"/>
      <c r="E6" s="4"/>
      <c r="F6" s="4"/>
      <c r="G6" s="8"/>
      <c r="H6" s="8"/>
      <c r="I6" s="164"/>
      <c r="J6" s="120"/>
      <c r="K6" s="120"/>
      <c r="L6" s="120"/>
      <c r="M6" s="165"/>
      <c r="N6" s="165"/>
      <c r="O6" s="165"/>
      <c r="P6" s="120"/>
      <c r="Q6" s="120"/>
      <c r="R6" s="165"/>
      <c r="S6" s="165"/>
      <c r="T6" s="165"/>
      <c r="AE6" s="165"/>
    </row>
    <row r="7" spans="1:33" ht="23.25" customHeight="1" thickTop="1" thickBot="1">
      <c r="A7" s="4"/>
      <c r="B7" s="283" t="s">
        <v>156</v>
      </c>
      <c r="C7" s="284" t="s">
        <v>127</v>
      </c>
      <c r="D7" s="285" t="s">
        <v>196</v>
      </c>
      <c r="E7" s="4"/>
      <c r="F7" s="648" t="s">
        <v>156</v>
      </c>
      <c r="G7" s="648"/>
      <c r="H7" s="270" t="s">
        <v>127</v>
      </c>
      <c r="I7" s="270" t="s">
        <v>128</v>
      </c>
      <c r="J7" s="270" t="s">
        <v>129</v>
      </c>
      <c r="K7" s="270" t="s">
        <v>157</v>
      </c>
      <c r="M7" s="165"/>
      <c r="N7" s="165"/>
      <c r="O7" s="165"/>
      <c r="P7" s="120"/>
      <c r="Q7" s="120"/>
      <c r="R7" s="165"/>
      <c r="S7" s="165"/>
      <c r="T7" s="165"/>
      <c r="AE7" s="165"/>
    </row>
    <row r="8" spans="1:33" ht="23.25" customHeight="1" thickTop="1">
      <c r="A8" s="4"/>
      <c r="B8" s="278" t="s">
        <v>158</v>
      </c>
      <c r="C8" s="277"/>
      <c r="D8" s="279"/>
      <c r="E8" s="4"/>
      <c r="F8" s="649" t="s">
        <v>159</v>
      </c>
      <c r="G8" s="649"/>
      <c r="H8" s="168"/>
      <c r="I8" s="166"/>
      <c r="J8" s="222"/>
      <c r="K8" s="166"/>
      <c r="AG8" s="163"/>
    </row>
    <row r="9" spans="1:33" ht="23.25" customHeight="1" thickBot="1">
      <c r="A9" s="4"/>
      <c r="B9" s="280" t="s">
        <v>195</v>
      </c>
      <c r="C9" s="281"/>
      <c r="D9" s="282"/>
      <c r="E9" s="4"/>
      <c r="F9" s="649" t="s">
        <v>160</v>
      </c>
      <c r="G9" s="649"/>
      <c r="H9" s="166"/>
      <c r="I9" s="167"/>
      <c r="J9" s="166"/>
      <c r="K9" s="166"/>
      <c r="AG9" s="163"/>
    </row>
    <row r="10" spans="1:33" ht="23.25" customHeight="1" thickTop="1">
      <c r="A10" s="4"/>
      <c r="F10" s="649" t="s">
        <v>161</v>
      </c>
      <c r="G10" s="649"/>
      <c r="H10" s="166"/>
      <c r="I10" s="168"/>
      <c r="J10" s="166"/>
      <c r="K10" s="166"/>
      <c r="AG10" s="163"/>
    </row>
    <row r="11" spans="1:33" ht="23.25" customHeight="1">
      <c r="A11" s="4"/>
      <c r="G11" s="7"/>
      <c r="H11" s="4"/>
      <c r="AG11" s="163"/>
    </row>
    <row r="12" spans="1:33" s="169" customFormat="1" ht="23.25" customHeight="1" thickBot="1">
      <c r="A12" s="4"/>
      <c r="B12" s="4"/>
      <c r="C12" s="4"/>
      <c r="AG12" s="170"/>
    </row>
    <row r="13" spans="1:33" ht="26.25" customHeight="1" thickBot="1">
      <c r="A13" s="699" t="s">
        <v>189</v>
      </c>
      <c r="B13" s="656"/>
      <c r="C13" s="666"/>
      <c r="D13" s="667"/>
      <c r="E13" s="680" t="s">
        <v>182</v>
      </c>
      <c r="F13" s="681"/>
      <c r="G13" s="680" t="s">
        <v>183</v>
      </c>
      <c r="H13" s="681"/>
      <c r="I13" s="680" t="s">
        <v>184</v>
      </c>
      <c r="J13" s="681"/>
      <c r="K13" s="666"/>
      <c r="L13" s="667"/>
      <c r="M13" s="666"/>
      <c r="N13" s="667"/>
      <c r="O13" s="666"/>
      <c r="P13" s="667"/>
      <c r="Q13" s="648" t="s">
        <v>187</v>
      </c>
      <c r="R13" s="648"/>
      <c r="S13" s="674" t="s">
        <v>188</v>
      </c>
      <c r="T13" s="674"/>
    </row>
    <row r="14" spans="1:33" ht="26.25" customHeight="1" thickBot="1">
      <c r="A14" s="700"/>
      <c r="B14" s="659"/>
      <c r="C14" s="172"/>
      <c r="D14" s="172"/>
      <c r="E14" s="171" t="s">
        <v>37</v>
      </c>
      <c r="F14" s="171" t="s">
        <v>162</v>
      </c>
      <c r="G14" s="171" t="s">
        <v>37</v>
      </c>
      <c r="H14" s="171" t="s">
        <v>162</v>
      </c>
      <c r="I14" s="171" t="s">
        <v>37</v>
      </c>
      <c r="J14" s="171" t="s">
        <v>162</v>
      </c>
      <c r="K14" s="172"/>
      <c r="L14" s="172"/>
      <c r="M14" s="172"/>
      <c r="N14" s="172"/>
      <c r="O14" s="172"/>
      <c r="P14" s="172"/>
      <c r="Q14" s="171" t="s">
        <v>37</v>
      </c>
      <c r="R14" s="171" t="s">
        <v>162</v>
      </c>
      <c r="S14" s="286" t="s">
        <v>163</v>
      </c>
      <c r="T14" s="286" t="s">
        <v>164</v>
      </c>
    </row>
    <row r="15" spans="1:33" ht="26.25" customHeight="1">
      <c r="A15" s="660" t="s">
        <v>165</v>
      </c>
      <c r="B15" s="87" t="s">
        <v>166</v>
      </c>
      <c r="C15" s="173"/>
      <c r="D15" s="173"/>
      <c r="E15" s="213">
        <f>【4月】月集計表!$AN$36</f>
        <v>0</v>
      </c>
      <c r="F15" s="213">
        <f>E15*5000</f>
        <v>0</v>
      </c>
      <c r="G15" s="213">
        <f>【5月】月集計表!$AN$36</f>
        <v>0</v>
      </c>
      <c r="H15" s="213">
        <f>G15*5000</f>
        <v>0</v>
      </c>
      <c r="I15" s="263">
        <f>【6月】月集計表!$AN$36</f>
        <v>0</v>
      </c>
      <c r="J15" s="263">
        <f>I15*5000</f>
        <v>0</v>
      </c>
      <c r="K15" s="173"/>
      <c r="L15" s="173"/>
      <c r="M15" s="173"/>
      <c r="N15" s="173"/>
      <c r="O15" s="173"/>
      <c r="P15" s="173"/>
      <c r="Q15" s="122">
        <f>E15+G15+I15</f>
        <v>0</v>
      </c>
      <c r="R15" s="174">
        <f>F15+H15+J15</f>
        <v>0</v>
      </c>
      <c r="S15" s="287">
        <f>IF(SUM(Q15)&gt;60,60,SUM(Q15))</f>
        <v>0</v>
      </c>
      <c r="T15" s="288">
        <f>S15*5000</f>
        <v>0</v>
      </c>
    </row>
    <row r="16" spans="1:33" ht="26.25" customHeight="1">
      <c r="A16" s="661"/>
      <c r="B16" s="95" t="s">
        <v>167</v>
      </c>
      <c r="C16" s="175"/>
      <c r="D16" s="175"/>
      <c r="E16" s="210">
        <f>【4月】月集計表!$AN$39</f>
        <v>0</v>
      </c>
      <c r="F16" s="210">
        <f>E16*5000</f>
        <v>0</v>
      </c>
      <c r="G16" s="210">
        <f>【5月】月集計表!$AN$39</f>
        <v>0</v>
      </c>
      <c r="H16" s="210">
        <f>G16*5000</f>
        <v>0</v>
      </c>
      <c r="I16" s="262">
        <f>【6月】月集計表!$AN$39</f>
        <v>0</v>
      </c>
      <c r="J16" s="262">
        <f>I16*5000</f>
        <v>0</v>
      </c>
      <c r="K16" s="175"/>
      <c r="L16" s="175"/>
      <c r="M16" s="175"/>
      <c r="N16" s="175"/>
      <c r="O16" s="175"/>
      <c r="P16" s="175"/>
      <c r="Q16" s="121">
        <f t="shared" ref="Q16:Q17" si="0">E16+G16+I16</f>
        <v>0</v>
      </c>
      <c r="R16" s="176">
        <f t="shared" ref="R16:R18" si="1">F16+H16+J16</f>
        <v>0</v>
      </c>
      <c r="S16" s="289">
        <f>IF(SUM(Q16)&gt;60,60,SUM(Q16))</f>
        <v>0</v>
      </c>
      <c r="T16" s="290">
        <f>S16*5000</f>
        <v>0</v>
      </c>
    </row>
    <row r="17" spans="1:34" ht="26.25" customHeight="1" thickBot="1">
      <c r="A17" s="661"/>
      <c r="B17" s="320" t="s">
        <v>168</v>
      </c>
      <c r="C17" s="311"/>
      <c r="D17" s="311"/>
      <c r="E17" s="299">
        <f>【4月】月集計表!$AN$42</f>
        <v>0</v>
      </c>
      <c r="F17" s="299">
        <f>E17*5000</f>
        <v>0</v>
      </c>
      <c r="G17" s="299">
        <f>【5月】月集計表!$AN$42</f>
        <v>0</v>
      </c>
      <c r="H17" s="299">
        <f>G17*5000</f>
        <v>0</v>
      </c>
      <c r="I17" s="299">
        <f>【6月】月集計表!$AN$42</f>
        <v>0</v>
      </c>
      <c r="J17" s="299">
        <f>I17*5000</f>
        <v>0</v>
      </c>
      <c r="K17" s="311"/>
      <c r="L17" s="311"/>
      <c r="M17" s="311"/>
      <c r="N17" s="311"/>
      <c r="O17" s="311"/>
      <c r="P17" s="311"/>
      <c r="Q17" s="299">
        <f t="shared" si="0"/>
        <v>0</v>
      </c>
      <c r="R17" s="321">
        <f t="shared" si="1"/>
        <v>0</v>
      </c>
      <c r="S17" s="322">
        <f>IF(SUM(Q17)&gt;60,60,SUM(Q17))</f>
        <v>0</v>
      </c>
      <c r="T17" s="323">
        <f>S17*5000</f>
        <v>0</v>
      </c>
    </row>
    <row r="18" spans="1:34" ht="26.25" customHeight="1" thickTop="1" thickBot="1">
      <c r="A18" s="662"/>
      <c r="B18" s="324" t="s">
        <v>169</v>
      </c>
      <c r="C18" s="325"/>
      <c r="D18" s="326"/>
      <c r="E18" s="327">
        <f t="shared" ref="E18:H18" si="2">SUM(E15:E17)</f>
        <v>0</v>
      </c>
      <c r="F18" s="328">
        <f t="shared" si="2"/>
        <v>0</v>
      </c>
      <c r="G18" s="327">
        <f t="shared" si="2"/>
        <v>0</v>
      </c>
      <c r="H18" s="328">
        <f t="shared" si="2"/>
        <v>0</v>
      </c>
      <c r="I18" s="327">
        <f t="shared" ref="I18:J18" si="3">SUM(I15:I17)</f>
        <v>0</v>
      </c>
      <c r="J18" s="328">
        <f t="shared" si="3"/>
        <v>0</v>
      </c>
      <c r="K18" s="325"/>
      <c r="L18" s="326"/>
      <c r="M18" s="325"/>
      <c r="N18" s="326"/>
      <c r="O18" s="325"/>
      <c r="P18" s="326"/>
      <c r="Q18" s="328">
        <f>E18+G18+I18</f>
        <v>0</v>
      </c>
      <c r="R18" s="329">
        <f t="shared" si="1"/>
        <v>0</v>
      </c>
      <c r="S18" s="330">
        <f>SUM(S15:S17)</f>
        <v>0</v>
      </c>
      <c r="T18" s="331">
        <f>SUM(T15:T17)</f>
        <v>0</v>
      </c>
    </row>
    <row r="19" spans="1:34" ht="26.25" customHeight="1" thickBot="1">
      <c r="A19" s="684" t="s">
        <v>170</v>
      </c>
      <c r="B19" s="685"/>
      <c r="C19" s="675"/>
      <c r="D19" s="179"/>
      <c r="E19" s="676"/>
      <c r="F19" s="212">
        <f>【4月】月集計表!$AW$55</f>
        <v>0</v>
      </c>
      <c r="G19" s="676"/>
      <c r="H19" s="212">
        <f>【5月】月集計表!$AW$55</f>
        <v>0</v>
      </c>
      <c r="I19" s="676"/>
      <c r="J19" s="216">
        <f>【6月】月集計表!$AW$55</f>
        <v>0</v>
      </c>
      <c r="K19" s="640"/>
      <c r="L19" s="179"/>
      <c r="M19" s="640"/>
      <c r="N19" s="179"/>
      <c r="O19" s="640"/>
      <c r="P19" s="179"/>
      <c r="Q19" s="672"/>
      <c r="R19" s="123">
        <f t="shared" ref="R19:R29" si="4">F19+H19+J19</f>
        <v>0</v>
      </c>
      <c r="S19" s="651"/>
      <c r="T19" s="292">
        <f>R19</f>
        <v>0</v>
      </c>
    </row>
    <row r="20" spans="1:34" ht="26.25" customHeight="1" thickBot="1">
      <c r="A20" s="686" t="s">
        <v>171</v>
      </c>
      <c r="B20" s="687"/>
      <c r="C20" s="640"/>
      <c r="D20" s="175"/>
      <c r="E20" s="676"/>
      <c r="F20" s="210">
        <f>ROUNDDOWN(F19*0.052,0)</f>
        <v>0</v>
      </c>
      <c r="G20" s="676"/>
      <c r="H20" s="210">
        <f>ROUNDDOWN(H19*0.052,0)</f>
        <v>0</v>
      </c>
      <c r="I20" s="676"/>
      <c r="J20" s="214">
        <f>ROUNDDOWN(J19*0.052,0)</f>
        <v>0</v>
      </c>
      <c r="K20" s="640"/>
      <c r="L20" s="175"/>
      <c r="M20" s="640"/>
      <c r="N20" s="175"/>
      <c r="O20" s="640"/>
      <c r="P20" s="175"/>
      <c r="Q20" s="673"/>
      <c r="R20" s="121">
        <f t="shared" si="4"/>
        <v>0</v>
      </c>
      <c r="S20" s="652"/>
      <c r="T20" s="293">
        <f>R20</f>
        <v>0</v>
      </c>
    </row>
    <row r="21" spans="1:34" ht="26.25" customHeight="1" thickBot="1">
      <c r="A21" s="650"/>
      <c r="B21" s="668"/>
      <c r="C21" s="640"/>
      <c r="D21" s="175"/>
      <c r="E21" s="676"/>
      <c r="F21" s="175"/>
      <c r="G21" s="676"/>
      <c r="H21" s="175"/>
      <c r="I21" s="676"/>
      <c r="J21" s="175"/>
      <c r="K21" s="640"/>
      <c r="L21" s="175"/>
      <c r="M21" s="640"/>
      <c r="N21" s="175"/>
      <c r="O21" s="640"/>
      <c r="P21" s="175"/>
      <c r="Q21" s="673"/>
      <c r="R21" s="121"/>
      <c r="S21" s="652"/>
      <c r="T21" s="293"/>
    </row>
    <row r="22" spans="1:34" ht="26.25" customHeight="1" thickBot="1">
      <c r="A22" s="686" t="s">
        <v>172</v>
      </c>
      <c r="B22" s="687"/>
      <c r="C22" s="640"/>
      <c r="D22" s="175"/>
      <c r="E22" s="676"/>
      <c r="F22" s="211">
        <f>【4月】月集計表!$BA$55</f>
        <v>0</v>
      </c>
      <c r="G22" s="676"/>
      <c r="H22" s="210">
        <f>【5月】月集計表!$BA$55</f>
        <v>0</v>
      </c>
      <c r="I22" s="676"/>
      <c r="J22" s="215">
        <f>【6月】月集計表!$BA$55</f>
        <v>0</v>
      </c>
      <c r="K22" s="640"/>
      <c r="L22" s="175"/>
      <c r="M22" s="640"/>
      <c r="N22" s="175"/>
      <c r="O22" s="640"/>
      <c r="P22" s="175"/>
      <c r="Q22" s="673"/>
      <c r="R22" s="121">
        <f t="shared" si="4"/>
        <v>0</v>
      </c>
      <c r="S22" s="652"/>
      <c r="T22" s="293">
        <f>R22</f>
        <v>0</v>
      </c>
    </row>
    <row r="23" spans="1:34" ht="26.25" customHeight="1" thickTop="1" thickBot="1">
      <c r="A23" s="701" t="s">
        <v>173</v>
      </c>
      <c r="B23" s="702"/>
      <c r="C23" s="640"/>
      <c r="D23" s="175"/>
      <c r="E23" s="677"/>
      <c r="F23" s="181"/>
      <c r="G23" s="678"/>
      <c r="H23" s="181"/>
      <c r="I23" s="679"/>
      <c r="J23" s="181"/>
      <c r="K23" s="671"/>
      <c r="L23" s="175"/>
      <c r="M23" s="640"/>
      <c r="N23" s="175"/>
      <c r="O23" s="640"/>
      <c r="P23" s="175"/>
      <c r="Q23" s="673"/>
      <c r="R23" s="121">
        <f t="shared" si="4"/>
        <v>0</v>
      </c>
      <c r="S23" s="652"/>
      <c r="T23" s="293">
        <f>R23</f>
        <v>0</v>
      </c>
    </row>
    <row r="24" spans="1:34" ht="26.25" customHeight="1" thickTop="1" thickBot="1">
      <c r="A24" s="686" t="s">
        <v>174</v>
      </c>
      <c r="B24" s="687"/>
      <c r="C24" s="640"/>
      <c r="D24" s="175"/>
      <c r="E24" s="676"/>
      <c r="F24" s="212">
        <f>【4月】月集計表!$BB$55</f>
        <v>0</v>
      </c>
      <c r="G24" s="676"/>
      <c r="H24" s="210">
        <f>【5月】月集計表!$BB$55</f>
        <v>0</v>
      </c>
      <c r="I24" s="676"/>
      <c r="J24" s="236">
        <f>【6月】月集計表!$BB$55</f>
        <v>0</v>
      </c>
      <c r="K24" s="640"/>
      <c r="L24" s="175"/>
      <c r="M24" s="640"/>
      <c r="N24" s="175"/>
      <c r="O24" s="640"/>
      <c r="P24" s="175"/>
      <c r="Q24" s="673"/>
      <c r="R24" s="121">
        <f t="shared" si="4"/>
        <v>0</v>
      </c>
      <c r="S24" s="652"/>
      <c r="T24" s="293">
        <f>'【年集計表（TR)】'!T24</f>
        <v>0</v>
      </c>
    </row>
    <row r="25" spans="1:34" ht="26.25" customHeight="1" thickBot="1">
      <c r="A25" s="669"/>
      <c r="B25" s="670"/>
      <c r="C25" s="640"/>
      <c r="D25" s="175"/>
      <c r="E25" s="676"/>
      <c r="F25" s="175"/>
      <c r="G25" s="676"/>
      <c r="H25" s="175"/>
      <c r="I25" s="676"/>
      <c r="J25" s="175"/>
      <c r="K25" s="640"/>
      <c r="L25" s="175"/>
      <c r="M25" s="640"/>
      <c r="N25" s="175"/>
      <c r="O25" s="640"/>
      <c r="P25" s="175"/>
      <c r="Q25" s="673"/>
      <c r="R25" s="121"/>
      <c r="S25" s="652"/>
      <c r="T25" s="293"/>
    </row>
    <row r="26" spans="1:34" ht="26.25" customHeight="1" thickBot="1">
      <c r="A26" s="669"/>
      <c r="B26" s="670"/>
      <c r="C26" s="640"/>
      <c r="D26" s="175"/>
      <c r="E26" s="676"/>
      <c r="F26" s="175"/>
      <c r="G26" s="676"/>
      <c r="H26" s="175"/>
      <c r="I26" s="676"/>
      <c r="J26" s="175"/>
      <c r="K26" s="640"/>
      <c r="L26" s="175"/>
      <c r="M26" s="640"/>
      <c r="N26" s="175"/>
      <c r="O26" s="640"/>
      <c r="P26" s="175"/>
      <c r="Q26" s="673"/>
      <c r="R26" s="121"/>
      <c r="S26" s="652"/>
      <c r="T26" s="293"/>
    </row>
    <row r="27" spans="1:34" ht="26.25" customHeight="1" thickBot="1">
      <c r="A27" s="669"/>
      <c r="B27" s="670"/>
      <c r="C27" s="640"/>
      <c r="D27" s="175"/>
      <c r="E27" s="676"/>
      <c r="F27" s="175"/>
      <c r="G27" s="676"/>
      <c r="H27" s="175"/>
      <c r="I27" s="676"/>
      <c r="J27" s="175"/>
      <c r="K27" s="640"/>
      <c r="L27" s="175"/>
      <c r="M27" s="640"/>
      <c r="N27" s="175"/>
      <c r="O27" s="640"/>
      <c r="P27" s="175"/>
      <c r="Q27" s="673"/>
      <c r="R27" s="264"/>
      <c r="S27" s="652"/>
      <c r="T27" s="293"/>
    </row>
    <row r="28" spans="1:34" ht="26.25" customHeight="1" thickBot="1">
      <c r="A28" s="699" t="s">
        <v>186</v>
      </c>
      <c r="B28" s="656"/>
      <c r="C28" s="640"/>
      <c r="D28" s="311"/>
      <c r="E28" s="676"/>
      <c r="F28" s="299">
        <f>【4月】月集計表!$BF$55</f>
        <v>0</v>
      </c>
      <c r="G28" s="676"/>
      <c r="H28" s="299">
        <f>【5月】月集計表!$BF$55</f>
        <v>0</v>
      </c>
      <c r="I28" s="676"/>
      <c r="J28" s="299">
        <f>【6月】月集計表!$BF$55</f>
        <v>0</v>
      </c>
      <c r="K28" s="640"/>
      <c r="L28" s="311"/>
      <c r="M28" s="640"/>
      <c r="N28" s="311"/>
      <c r="O28" s="640"/>
      <c r="P28" s="311"/>
      <c r="Q28" s="673"/>
      <c r="R28" s="299">
        <f t="shared" si="4"/>
        <v>0</v>
      </c>
      <c r="S28" s="652"/>
      <c r="T28" s="312">
        <f>'【年集計表（多能工化)】'!T28</f>
        <v>0</v>
      </c>
    </row>
    <row r="29" spans="1:34" ht="26.25" customHeight="1" thickTop="1" thickBot="1">
      <c r="A29" s="682" t="s">
        <v>175</v>
      </c>
      <c r="B29" s="683"/>
      <c r="C29" s="641"/>
      <c r="D29" s="315"/>
      <c r="E29" s="672"/>
      <c r="F29" s="316">
        <f>SUM(F18:F28)</f>
        <v>0</v>
      </c>
      <c r="G29" s="672"/>
      <c r="H29" s="316">
        <f>SUM(H18:H28)</f>
        <v>0</v>
      </c>
      <c r="I29" s="672"/>
      <c r="J29" s="316">
        <f>SUM(J18:J28)</f>
        <v>0</v>
      </c>
      <c r="K29" s="641"/>
      <c r="L29" s="315"/>
      <c r="M29" s="641"/>
      <c r="N29" s="315"/>
      <c r="O29" s="641"/>
      <c r="P29" s="315"/>
      <c r="Q29" s="673"/>
      <c r="R29" s="316">
        <f t="shared" si="4"/>
        <v>0</v>
      </c>
      <c r="S29" s="652"/>
      <c r="T29" s="317">
        <f>SUM(T18:T28)</f>
        <v>0</v>
      </c>
    </row>
    <row r="30" spans="1:34" s="170" customFormat="1" ht="26.25" customHeight="1" thickBot="1">
      <c r="A30" s="182"/>
      <c r="B30" s="182"/>
      <c r="C30" s="169"/>
      <c r="D30" s="183"/>
      <c r="E30" s="169"/>
      <c r="F30" s="183"/>
      <c r="G30" s="169"/>
      <c r="H30" s="183"/>
      <c r="I30" s="169"/>
      <c r="J30" s="183"/>
      <c r="K30" s="183"/>
      <c r="L30" s="183"/>
      <c r="M30" s="183"/>
      <c r="N30" s="183"/>
      <c r="O30" s="183"/>
      <c r="P30" s="183"/>
      <c r="Q30" s="183"/>
      <c r="R30" s="184"/>
      <c r="S30" s="183"/>
      <c r="T30" s="183"/>
      <c r="U30" s="183"/>
      <c r="V30" s="183"/>
      <c r="W30" s="183"/>
      <c r="X30" s="183"/>
      <c r="Y30" s="183"/>
      <c r="Z30" s="183"/>
      <c r="AA30" s="183"/>
      <c r="AB30" s="183"/>
      <c r="AC30" s="183"/>
      <c r="AD30" s="183"/>
      <c r="AE30" s="183"/>
      <c r="AF30" s="183"/>
      <c r="AG30" s="183"/>
      <c r="AH30" s="183"/>
    </row>
    <row r="31" spans="1:34" ht="26.25" customHeight="1" thickBot="1">
      <c r="A31" s="699" t="s">
        <v>189</v>
      </c>
      <c r="B31" s="656"/>
      <c r="C31" s="666"/>
      <c r="D31" s="667"/>
      <c r="E31" s="666"/>
      <c r="F31" s="667"/>
      <c r="G31" s="666"/>
      <c r="H31" s="667"/>
      <c r="I31" s="666"/>
      <c r="J31" s="667"/>
      <c r="K31" s="666"/>
      <c r="L31" s="667"/>
      <c r="M31" s="649" t="s">
        <v>176</v>
      </c>
      <c r="N31" s="650"/>
      <c r="O31" s="653" t="s">
        <v>177</v>
      </c>
      <c r="P31" s="653"/>
      <c r="Q31" s="654" t="s">
        <v>178</v>
      </c>
      <c r="R31" s="655"/>
      <c r="S31" s="655"/>
      <c r="T31" s="656"/>
    </row>
    <row r="32" spans="1:34" ht="26.25" customHeight="1" thickBot="1">
      <c r="A32" s="700"/>
      <c r="B32" s="659"/>
      <c r="C32" s="172"/>
      <c r="D32" s="172"/>
      <c r="E32" s="172"/>
      <c r="F32" s="172"/>
      <c r="G32" s="172"/>
      <c r="H32" s="172"/>
      <c r="I32" s="172"/>
      <c r="J32" s="172"/>
      <c r="K32" s="172"/>
      <c r="L32" s="172"/>
      <c r="M32" s="172" t="s">
        <v>37</v>
      </c>
      <c r="N32" s="223" t="s">
        <v>162</v>
      </c>
      <c r="O32" s="301" t="s">
        <v>163</v>
      </c>
      <c r="P32" s="301" t="s">
        <v>164</v>
      </c>
      <c r="Q32" s="657"/>
      <c r="R32" s="658"/>
      <c r="S32" s="658"/>
      <c r="T32" s="659"/>
    </row>
    <row r="33" spans="1:20" ht="26.25" customHeight="1">
      <c r="A33" s="660" t="s">
        <v>165</v>
      </c>
      <c r="B33" s="87" t="s">
        <v>166</v>
      </c>
      <c r="C33" s="173"/>
      <c r="D33" s="173"/>
      <c r="E33" s="173"/>
      <c r="F33" s="173"/>
      <c r="G33" s="173"/>
      <c r="H33" s="173"/>
      <c r="I33" s="173"/>
      <c r="J33" s="173"/>
      <c r="K33" s="173"/>
      <c r="L33" s="173"/>
      <c r="M33" s="173"/>
      <c r="N33" s="195"/>
      <c r="O33" s="302"/>
      <c r="P33" s="303"/>
      <c r="Q33" s="637"/>
      <c r="R33" s="638"/>
      <c r="S33" s="638"/>
      <c r="T33" s="639"/>
    </row>
    <row r="34" spans="1:20" ht="26.25" customHeight="1">
      <c r="A34" s="661"/>
      <c r="B34" s="95" t="s">
        <v>167</v>
      </c>
      <c r="C34" s="175"/>
      <c r="D34" s="175"/>
      <c r="E34" s="175"/>
      <c r="F34" s="175"/>
      <c r="G34" s="175"/>
      <c r="H34" s="175"/>
      <c r="I34" s="175"/>
      <c r="J34" s="175"/>
      <c r="K34" s="175"/>
      <c r="L34" s="175"/>
      <c r="M34" s="175"/>
      <c r="N34" s="180"/>
      <c r="O34" s="304"/>
      <c r="P34" s="305"/>
      <c r="Q34" s="633"/>
      <c r="R34" s="634"/>
      <c r="S34" s="634"/>
      <c r="T34" s="635"/>
    </row>
    <row r="35" spans="1:20" ht="26.25" customHeight="1" thickBot="1">
      <c r="A35" s="661"/>
      <c r="B35" s="95" t="s">
        <v>168</v>
      </c>
      <c r="C35" s="175"/>
      <c r="D35" s="175"/>
      <c r="E35" s="175"/>
      <c r="F35" s="175"/>
      <c r="G35" s="175"/>
      <c r="H35" s="175"/>
      <c r="I35" s="175"/>
      <c r="J35" s="175"/>
      <c r="K35" s="175"/>
      <c r="L35" s="175"/>
      <c r="M35" s="175"/>
      <c r="N35" s="180"/>
      <c r="O35" s="306"/>
      <c r="P35" s="305"/>
      <c r="Q35" s="633"/>
      <c r="R35" s="634"/>
      <c r="S35" s="634"/>
      <c r="T35" s="635"/>
    </row>
    <row r="36" spans="1:20" ht="26.25" customHeight="1" thickBot="1">
      <c r="A36" s="662"/>
      <c r="B36" s="119" t="s">
        <v>169</v>
      </c>
      <c r="C36" s="177"/>
      <c r="D36" s="178"/>
      <c r="E36" s="177"/>
      <c r="F36" s="178"/>
      <c r="G36" s="177"/>
      <c r="H36" s="178"/>
      <c r="I36" s="177"/>
      <c r="J36" s="178"/>
      <c r="K36" s="177"/>
      <c r="L36" s="178"/>
      <c r="M36" s="177"/>
      <c r="N36" s="177"/>
      <c r="O36" s="307"/>
      <c r="P36" s="308"/>
      <c r="Q36" s="663"/>
      <c r="R36" s="664"/>
      <c r="S36" s="664"/>
      <c r="T36" s="665"/>
    </row>
    <row r="37" spans="1:20" ht="26.25" customHeight="1" thickBot="1">
      <c r="A37" s="647" t="s">
        <v>170</v>
      </c>
      <c r="B37" s="392"/>
      <c r="C37" s="640"/>
      <c r="D37" s="179"/>
      <c r="E37" s="640"/>
      <c r="F37" s="179"/>
      <c r="G37" s="640"/>
      <c r="H37" s="179"/>
      <c r="I37" s="640"/>
      <c r="J37" s="179"/>
      <c r="K37" s="640"/>
      <c r="L37" s="179"/>
      <c r="M37" s="640"/>
      <c r="N37" s="224"/>
      <c r="O37" s="642"/>
      <c r="P37" s="309"/>
      <c r="Q37" s="637"/>
      <c r="R37" s="638"/>
      <c r="S37" s="638"/>
      <c r="T37" s="639"/>
    </row>
    <row r="38" spans="1:20" ht="26.25" customHeight="1" thickBot="1">
      <c r="A38" s="648" t="s">
        <v>171</v>
      </c>
      <c r="B38" s="648"/>
      <c r="C38" s="640"/>
      <c r="D38" s="175"/>
      <c r="E38" s="640"/>
      <c r="F38" s="175"/>
      <c r="G38" s="640"/>
      <c r="H38" s="175"/>
      <c r="I38" s="640"/>
      <c r="J38" s="175"/>
      <c r="K38" s="640"/>
      <c r="L38" s="175"/>
      <c r="M38" s="640"/>
      <c r="N38" s="180"/>
      <c r="O38" s="643"/>
      <c r="P38" s="310"/>
      <c r="Q38" s="633"/>
      <c r="R38" s="634"/>
      <c r="S38" s="634"/>
      <c r="T38" s="635"/>
    </row>
    <row r="39" spans="1:20" ht="26.25" customHeight="1" thickBot="1">
      <c r="A39" s="650"/>
      <c r="B39" s="668"/>
      <c r="C39" s="640"/>
      <c r="D39" s="175"/>
      <c r="E39" s="640"/>
      <c r="F39" s="175"/>
      <c r="G39" s="640"/>
      <c r="H39" s="175"/>
      <c r="I39" s="640"/>
      <c r="J39" s="175"/>
      <c r="K39" s="640"/>
      <c r="L39" s="175"/>
      <c r="M39" s="640"/>
      <c r="N39" s="180"/>
      <c r="O39" s="643"/>
      <c r="P39" s="310"/>
      <c r="Q39" s="633"/>
      <c r="R39" s="634"/>
      <c r="S39" s="634"/>
      <c r="T39" s="635"/>
    </row>
    <row r="40" spans="1:20" ht="26.25" customHeight="1" thickBot="1">
      <c r="A40" s="648" t="s">
        <v>172</v>
      </c>
      <c r="B40" s="648"/>
      <c r="C40" s="640"/>
      <c r="D40" s="175"/>
      <c r="E40" s="640"/>
      <c r="F40" s="175"/>
      <c r="G40" s="640"/>
      <c r="H40" s="175"/>
      <c r="I40" s="640"/>
      <c r="J40" s="175"/>
      <c r="K40" s="640"/>
      <c r="L40" s="175"/>
      <c r="M40" s="640"/>
      <c r="N40" s="180"/>
      <c r="O40" s="643"/>
      <c r="P40" s="310"/>
      <c r="Q40" s="633"/>
      <c r="R40" s="634"/>
      <c r="S40" s="634"/>
      <c r="T40" s="635"/>
    </row>
    <row r="41" spans="1:20" ht="26.25" customHeight="1" thickBot="1">
      <c r="A41" s="697" t="s">
        <v>173</v>
      </c>
      <c r="B41" s="697"/>
      <c r="C41" s="640"/>
      <c r="D41" s="175"/>
      <c r="E41" s="640"/>
      <c r="F41" s="175"/>
      <c r="G41" s="640"/>
      <c r="H41" s="175"/>
      <c r="I41" s="640"/>
      <c r="J41" s="175"/>
      <c r="K41" s="640"/>
      <c r="L41" s="175"/>
      <c r="M41" s="640"/>
      <c r="N41" s="180"/>
      <c r="O41" s="643"/>
      <c r="P41" s="310"/>
      <c r="Q41" s="633"/>
      <c r="R41" s="634"/>
      <c r="S41" s="634"/>
      <c r="T41" s="635"/>
    </row>
    <row r="42" spans="1:20" ht="26.25" customHeight="1" thickBot="1">
      <c r="A42" s="648" t="s">
        <v>174</v>
      </c>
      <c r="B42" s="648"/>
      <c r="C42" s="640"/>
      <c r="D42" s="175"/>
      <c r="E42" s="640"/>
      <c r="F42" s="175"/>
      <c r="G42" s="640"/>
      <c r="H42" s="175"/>
      <c r="I42" s="640"/>
      <c r="J42" s="175"/>
      <c r="K42" s="640"/>
      <c r="L42" s="175"/>
      <c r="M42" s="640"/>
      <c r="N42" s="180"/>
      <c r="O42" s="643"/>
      <c r="P42" s="310"/>
      <c r="Q42" s="633"/>
      <c r="R42" s="634"/>
      <c r="S42" s="634"/>
      <c r="T42" s="635"/>
    </row>
    <row r="43" spans="1:20" ht="26.25" customHeight="1" thickBot="1">
      <c r="A43" s="650"/>
      <c r="B43" s="668"/>
      <c r="C43" s="640"/>
      <c r="D43" s="175"/>
      <c r="E43" s="640"/>
      <c r="F43" s="175"/>
      <c r="G43" s="640"/>
      <c r="H43" s="175"/>
      <c r="I43" s="640"/>
      <c r="J43" s="175"/>
      <c r="K43" s="640"/>
      <c r="L43" s="175"/>
      <c r="M43" s="640"/>
      <c r="N43" s="180"/>
      <c r="O43" s="643"/>
      <c r="P43" s="310"/>
      <c r="Q43" s="633"/>
      <c r="R43" s="634"/>
      <c r="S43" s="634"/>
      <c r="T43" s="635"/>
    </row>
    <row r="44" spans="1:20" ht="26.25" customHeight="1" thickBot="1">
      <c r="A44" s="650"/>
      <c r="B44" s="668"/>
      <c r="C44" s="640"/>
      <c r="D44" s="175"/>
      <c r="E44" s="640"/>
      <c r="F44" s="175"/>
      <c r="G44" s="640"/>
      <c r="H44" s="175"/>
      <c r="I44" s="640"/>
      <c r="J44" s="175"/>
      <c r="K44" s="640"/>
      <c r="L44" s="175"/>
      <c r="M44" s="640"/>
      <c r="N44" s="180"/>
      <c r="O44" s="643"/>
      <c r="P44" s="310"/>
      <c r="Q44" s="633"/>
      <c r="R44" s="634"/>
      <c r="S44" s="634"/>
      <c r="T44" s="635"/>
    </row>
    <row r="45" spans="1:20" ht="26.25" customHeight="1" thickBot="1">
      <c r="A45" s="650"/>
      <c r="B45" s="668"/>
      <c r="C45" s="640"/>
      <c r="D45" s="175"/>
      <c r="E45" s="640"/>
      <c r="F45" s="175"/>
      <c r="G45" s="640"/>
      <c r="H45" s="175"/>
      <c r="I45" s="640"/>
      <c r="J45" s="175"/>
      <c r="K45" s="640"/>
      <c r="L45" s="175"/>
      <c r="M45" s="640"/>
      <c r="N45" s="180"/>
      <c r="O45" s="643"/>
      <c r="P45" s="310"/>
      <c r="Q45" s="633"/>
      <c r="R45" s="634"/>
      <c r="S45" s="634"/>
      <c r="T45" s="635"/>
    </row>
    <row r="46" spans="1:20" ht="26.25" customHeight="1" thickBot="1">
      <c r="A46" s="698" t="s">
        <v>186</v>
      </c>
      <c r="B46" s="698"/>
      <c r="C46" s="640"/>
      <c r="D46" s="311"/>
      <c r="E46" s="640"/>
      <c r="F46" s="311"/>
      <c r="G46" s="640"/>
      <c r="H46" s="311"/>
      <c r="I46" s="640"/>
      <c r="J46" s="311"/>
      <c r="K46" s="640"/>
      <c r="L46" s="311"/>
      <c r="M46" s="640"/>
      <c r="N46" s="313"/>
      <c r="O46" s="643"/>
      <c r="P46" s="314"/>
      <c r="Q46" s="644"/>
      <c r="R46" s="645"/>
      <c r="S46" s="645"/>
      <c r="T46" s="646"/>
    </row>
    <row r="47" spans="1:20" ht="26.25" customHeight="1" thickTop="1" thickBot="1">
      <c r="A47" s="636" t="s">
        <v>175</v>
      </c>
      <c r="B47" s="636"/>
      <c r="C47" s="641"/>
      <c r="D47" s="315"/>
      <c r="E47" s="641"/>
      <c r="F47" s="315"/>
      <c r="G47" s="641"/>
      <c r="H47" s="315"/>
      <c r="I47" s="641"/>
      <c r="J47" s="315"/>
      <c r="K47" s="641"/>
      <c r="L47" s="315"/>
      <c r="M47" s="641"/>
      <c r="N47" s="318"/>
      <c r="O47" s="643"/>
      <c r="P47" s="319"/>
      <c r="Q47" s="637"/>
      <c r="R47" s="638"/>
      <c r="S47" s="638"/>
      <c r="T47" s="639"/>
    </row>
  </sheetData>
  <sheetProtection password="FA29" sheet="1" objects="1" scenarios="1"/>
  <mergeCells count="85">
    <mergeCell ref="F7:G7"/>
    <mergeCell ref="F8:G8"/>
    <mergeCell ref="F9:G9"/>
    <mergeCell ref="F10:G10"/>
    <mergeCell ref="A31:B32"/>
    <mergeCell ref="A27:B27"/>
    <mergeCell ref="A13:B14"/>
    <mergeCell ref="A26:B26"/>
    <mergeCell ref="A28:B28"/>
    <mergeCell ref="A22:B22"/>
    <mergeCell ref="A23:B23"/>
    <mergeCell ref="A24:B24"/>
    <mergeCell ref="C37:C47"/>
    <mergeCell ref="E37:E47"/>
    <mergeCell ref="G37:G47"/>
    <mergeCell ref="I37:I47"/>
    <mergeCell ref="K37:K47"/>
    <mergeCell ref="A40:B40"/>
    <mergeCell ref="A41:B41"/>
    <mergeCell ref="A42:B42"/>
    <mergeCell ref="A46:B46"/>
    <mergeCell ref="A39:B39"/>
    <mergeCell ref="A43:B43"/>
    <mergeCell ref="A44:B44"/>
    <mergeCell ref="A45:B45"/>
    <mergeCell ref="A1:B1"/>
    <mergeCell ref="D2:P3"/>
    <mergeCell ref="T2:T3"/>
    <mergeCell ref="J5:L5"/>
    <mergeCell ref="M5:O5"/>
    <mergeCell ref="P5:Q5"/>
    <mergeCell ref="R5:T5"/>
    <mergeCell ref="S13:T13"/>
    <mergeCell ref="A15:A18"/>
    <mergeCell ref="C19:C29"/>
    <mergeCell ref="E19:E29"/>
    <mergeCell ref="G19:G29"/>
    <mergeCell ref="I19:I29"/>
    <mergeCell ref="C13:D13"/>
    <mergeCell ref="E13:F13"/>
    <mergeCell ref="G13:H13"/>
    <mergeCell ref="I13:J13"/>
    <mergeCell ref="K13:L13"/>
    <mergeCell ref="A29:B29"/>
    <mergeCell ref="M13:N13"/>
    <mergeCell ref="A19:B19"/>
    <mergeCell ref="A20:B20"/>
    <mergeCell ref="O13:P13"/>
    <mergeCell ref="Q13:R13"/>
    <mergeCell ref="K19:K29"/>
    <mergeCell ref="M19:M29"/>
    <mergeCell ref="O19:O29"/>
    <mergeCell ref="Q19:Q29"/>
    <mergeCell ref="M31:N31"/>
    <mergeCell ref="S19:S29"/>
    <mergeCell ref="O31:P31"/>
    <mergeCell ref="Q31:T32"/>
    <mergeCell ref="A33:A36"/>
    <mergeCell ref="Q33:T33"/>
    <mergeCell ref="Q34:T34"/>
    <mergeCell ref="Q35:T35"/>
    <mergeCell ref="Q36:T36"/>
    <mergeCell ref="C31:D31"/>
    <mergeCell ref="E31:F31"/>
    <mergeCell ref="G31:H31"/>
    <mergeCell ref="I31:J31"/>
    <mergeCell ref="K31:L31"/>
    <mergeCell ref="A21:B21"/>
    <mergeCell ref="A25:B25"/>
    <mergeCell ref="Q45:T45"/>
    <mergeCell ref="A47:B47"/>
    <mergeCell ref="Q47:T47"/>
    <mergeCell ref="M37:M47"/>
    <mergeCell ref="O37:O47"/>
    <mergeCell ref="Q37:T37"/>
    <mergeCell ref="Q38:T38"/>
    <mergeCell ref="Q39:T39"/>
    <mergeCell ref="Q40:T40"/>
    <mergeCell ref="Q41:T41"/>
    <mergeCell ref="Q42:T42"/>
    <mergeCell ref="Q43:T43"/>
    <mergeCell ref="Q44:T44"/>
    <mergeCell ref="Q46:T46"/>
    <mergeCell ref="A37:B37"/>
    <mergeCell ref="A38:B38"/>
  </mergeCells>
  <phoneticPr fontId="5"/>
  <conditionalFormatting sqref="Q33:T45 Q47:T47">
    <cfRule type="expression" dxfId="14" priority="10" stopIfTrue="1">
      <formula>Q33=""</formula>
    </cfRule>
  </conditionalFormatting>
  <conditionalFormatting sqref="C8">
    <cfRule type="expression" dxfId="13" priority="9" stopIfTrue="1">
      <formula>C8=""</formula>
    </cfRule>
  </conditionalFormatting>
  <conditionalFormatting sqref="M5 R5">
    <cfRule type="expression" dxfId="12" priority="8" stopIfTrue="1">
      <formula>M5=""</formula>
    </cfRule>
  </conditionalFormatting>
  <conditionalFormatting sqref="F23">
    <cfRule type="expression" dxfId="11" priority="7" stopIfTrue="1">
      <formula>F23=""</formula>
    </cfRule>
  </conditionalFormatting>
  <conditionalFormatting sqref="H23">
    <cfRule type="expression" dxfId="10" priority="6" stopIfTrue="1">
      <formula>H23=""</formula>
    </cfRule>
  </conditionalFormatting>
  <conditionalFormatting sqref="J23">
    <cfRule type="expression" dxfId="9" priority="4" stopIfTrue="1">
      <formula>J23=""</formula>
    </cfRule>
  </conditionalFormatting>
  <conditionalFormatting sqref="Q46:T46">
    <cfRule type="expression" dxfId="8" priority="2" stopIfTrue="1">
      <formula>Q46=""</formula>
    </cfRule>
  </conditionalFormatting>
  <conditionalFormatting sqref="D9">
    <cfRule type="containsBlanks" dxfId="7" priority="1">
      <formula>LEN(TRIM(D9))=0</formula>
    </cfRule>
  </conditionalFormatting>
  <dataValidations count="2">
    <dataValidation allowBlank="1" showInputMessage="1" showErrorMessage="1" prompt="TR研修生の人数を入力してください。" sqref="C8"/>
    <dataValidation allowBlank="1" showInputMessage="1" showErrorMessage="1" prompt="多能工化研修生のうち_x000a_伐採等の研修を行う_x000a_人数を入力してください。" sqref="D9"/>
  </dataValidations>
  <printOptions horizontalCentered="1" verticalCentered="1"/>
  <pageMargins left="0" right="0" top="0.39370078740157483" bottom="0.19685039370078741" header="0" footer="0"/>
  <pageSetup paperSize="9" scale="50"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上限は20,000円です">
          <x14:formula1>
            <xm:f>0</xm:f>
          </x14:formula1>
          <x14:formula2>
            <xm:f>20000</xm:f>
          </x14:formula2>
          <xm:sqref>H23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D41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WVV983065 N23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P131097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P196633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P262169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P327705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P393241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P458777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P524313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P589849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P655385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P720921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P786457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P851993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P917529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P983065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F41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H41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F131114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F196650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F262186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F327722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F393258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F458794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F524330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F589866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F655402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F720938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F786474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F852010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F917546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F983082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J41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P23 JF41 TB41 ACX41 AMT41 AWP41 BGL41 BQH41 CAD41 CJZ41 CTV41 DDR41 DNN41 DXJ41 EHF41 ERB41 FAX41 FKT41 FUP41 GEL41 GOH41 GYD41 HHZ41 HRV41 IBR41 ILN41 IVJ41 JFF41 JPB41 JYX41 KIT41 KSP41 LCL41 LMH41 LWD41 MFZ41 MPV41 MZR41 NJN41 NTJ41 ODF41 ONB41 OWX41 PGT41 PQP41 QAL41 QKH41 QUD41 RDZ41 RNV41 RXR41 SHN41 SRJ41 TBF41 TLB41 TUX41 UET41 UOP41 UYL41 VIH41 VSD41 WBZ41 WLV41 WVR41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F23 J23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AH47"/>
  <sheetViews>
    <sheetView view="pageBreakPreview" zoomScale="55" zoomScaleNormal="25" zoomScaleSheetLayoutView="55" workbookViewId="0">
      <selection activeCell="M5" sqref="M5:O5"/>
    </sheetView>
  </sheetViews>
  <sheetFormatPr defaultColWidth="5.375" defaultRowHeight="15" customHeight="1"/>
  <cols>
    <col min="1" max="1" width="8.375" style="161" customWidth="1"/>
    <col min="2" max="2" width="24.625" style="161" customWidth="1"/>
    <col min="3" max="14" width="12.375" style="161" customWidth="1"/>
    <col min="15" max="16" width="13.625" style="161" customWidth="1"/>
    <col min="17" max="20" width="13.75" style="161" customWidth="1"/>
    <col min="21" max="33" width="5.375" style="161" customWidth="1"/>
    <col min="34" max="34" width="6.375" style="161" customWidth="1"/>
    <col min="35" max="256" width="5.375" style="161"/>
    <col min="257" max="257" width="8.375" style="161" customWidth="1"/>
    <col min="258" max="258" width="24.625" style="161" customWidth="1"/>
    <col min="259" max="270" width="12.375" style="161" customWidth="1"/>
    <col min="271" max="272" width="13.625" style="161" customWidth="1"/>
    <col min="273" max="276" width="13.75" style="161" customWidth="1"/>
    <col min="277" max="289" width="5.375" style="161" customWidth="1"/>
    <col min="290" max="290" width="6.375" style="161" customWidth="1"/>
    <col min="291" max="512" width="5.375" style="161"/>
    <col min="513" max="513" width="8.375" style="161" customWidth="1"/>
    <col min="514" max="514" width="24.625" style="161" customWidth="1"/>
    <col min="515" max="526" width="12.375" style="161" customWidth="1"/>
    <col min="527" max="528" width="13.625" style="161" customWidth="1"/>
    <col min="529" max="532" width="13.75" style="161" customWidth="1"/>
    <col min="533" max="545" width="5.375" style="161" customWidth="1"/>
    <col min="546" max="546" width="6.375" style="161" customWidth="1"/>
    <col min="547" max="768" width="5.375" style="161"/>
    <col min="769" max="769" width="8.375" style="161" customWidth="1"/>
    <col min="770" max="770" width="24.625" style="161" customWidth="1"/>
    <col min="771" max="782" width="12.375" style="161" customWidth="1"/>
    <col min="783" max="784" width="13.625" style="161" customWidth="1"/>
    <col min="785" max="788" width="13.75" style="161" customWidth="1"/>
    <col min="789" max="801" width="5.375" style="161" customWidth="1"/>
    <col min="802" max="802" width="6.375" style="161" customWidth="1"/>
    <col min="803" max="1024" width="5.375" style="161"/>
    <col min="1025" max="1025" width="8.375" style="161" customWidth="1"/>
    <col min="1026" max="1026" width="24.625" style="161" customWidth="1"/>
    <col min="1027" max="1038" width="12.375" style="161" customWidth="1"/>
    <col min="1039" max="1040" width="13.625" style="161" customWidth="1"/>
    <col min="1041" max="1044" width="13.75" style="161" customWidth="1"/>
    <col min="1045" max="1057" width="5.375" style="161" customWidth="1"/>
    <col min="1058" max="1058" width="6.375" style="161" customWidth="1"/>
    <col min="1059" max="1280" width="5.375" style="161"/>
    <col min="1281" max="1281" width="8.375" style="161" customWidth="1"/>
    <col min="1282" max="1282" width="24.625" style="161" customWidth="1"/>
    <col min="1283" max="1294" width="12.375" style="161" customWidth="1"/>
    <col min="1295" max="1296" width="13.625" style="161" customWidth="1"/>
    <col min="1297" max="1300" width="13.75" style="161" customWidth="1"/>
    <col min="1301" max="1313" width="5.375" style="161" customWidth="1"/>
    <col min="1314" max="1314" width="6.375" style="161" customWidth="1"/>
    <col min="1315" max="1536" width="5.375" style="161"/>
    <col min="1537" max="1537" width="8.375" style="161" customWidth="1"/>
    <col min="1538" max="1538" width="24.625" style="161" customWidth="1"/>
    <col min="1539" max="1550" width="12.375" style="161" customWidth="1"/>
    <col min="1551" max="1552" width="13.625" style="161" customWidth="1"/>
    <col min="1553" max="1556" width="13.75" style="161" customWidth="1"/>
    <col min="1557" max="1569" width="5.375" style="161" customWidth="1"/>
    <col min="1570" max="1570" width="6.375" style="161" customWidth="1"/>
    <col min="1571" max="1792" width="5.375" style="161"/>
    <col min="1793" max="1793" width="8.375" style="161" customWidth="1"/>
    <col min="1794" max="1794" width="24.625" style="161" customWidth="1"/>
    <col min="1795" max="1806" width="12.375" style="161" customWidth="1"/>
    <col min="1807" max="1808" width="13.625" style="161" customWidth="1"/>
    <col min="1809" max="1812" width="13.75" style="161" customWidth="1"/>
    <col min="1813" max="1825" width="5.375" style="161" customWidth="1"/>
    <col min="1826" max="1826" width="6.375" style="161" customWidth="1"/>
    <col min="1827" max="2048" width="5.375" style="161"/>
    <col min="2049" max="2049" width="8.375" style="161" customWidth="1"/>
    <col min="2050" max="2050" width="24.625" style="161" customWidth="1"/>
    <col min="2051" max="2062" width="12.375" style="161" customWidth="1"/>
    <col min="2063" max="2064" width="13.625" style="161" customWidth="1"/>
    <col min="2065" max="2068" width="13.75" style="161" customWidth="1"/>
    <col min="2069" max="2081" width="5.375" style="161" customWidth="1"/>
    <col min="2082" max="2082" width="6.375" style="161" customWidth="1"/>
    <col min="2083" max="2304" width="5.375" style="161"/>
    <col min="2305" max="2305" width="8.375" style="161" customWidth="1"/>
    <col min="2306" max="2306" width="24.625" style="161" customWidth="1"/>
    <col min="2307" max="2318" width="12.375" style="161" customWidth="1"/>
    <col min="2319" max="2320" width="13.625" style="161" customWidth="1"/>
    <col min="2321" max="2324" width="13.75" style="161" customWidth="1"/>
    <col min="2325" max="2337" width="5.375" style="161" customWidth="1"/>
    <col min="2338" max="2338" width="6.375" style="161" customWidth="1"/>
    <col min="2339" max="2560" width="5.375" style="161"/>
    <col min="2561" max="2561" width="8.375" style="161" customWidth="1"/>
    <col min="2562" max="2562" width="24.625" style="161" customWidth="1"/>
    <col min="2563" max="2574" width="12.375" style="161" customWidth="1"/>
    <col min="2575" max="2576" width="13.625" style="161" customWidth="1"/>
    <col min="2577" max="2580" width="13.75" style="161" customWidth="1"/>
    <col min="2581" max="2593" width="5.375" style="161" customWidth="1"/>
    <col min="2594" max="2594" width="6.375" style="161" customWidth="1"/>
    <col min="2595" max="2816" width="5.375" style="161"/>
    <col min="2817" max="2817" width="8.375" style="161" customWidth="1"/>
    <col min="2818" max="2818" width="24.625" style="161" customWidth="1"/>
    <col min="2819" max="2830" width="12.375" style="161" customWidth="1"/>
    <col min="2831" max="2832" width="13.625" style="161" customWidth="1"/>
    <col min="2833" max="2836" width="13.75" style="161" customWidth="1"/>
    <col min="2837" max="2849" width="5.375" style="161" customWidth="1"/>
    <col min="2850" max="2850" width="6.375" style="161" customWidth="1"/>
    <col min="2851" max="3072" width="5.375" style="161"/>
    <col min="3073" max="3073" width="8.375" style="161" customWidth="1"/>
    <col min="3074" max="3074" width="24.625" style="161" customWidth="1"/>
    <col min="3075" max="3086" width="12.375" style="161" customWidth="1"/>
    <col min="3087" max="3088" width="13.625" style="161" customWidth="1"/>
    <col min="3089" max="3092" width="13.75" style="161" customWidth="1"/>
    <col min="3093" max="3105" width="5.375" style="161" customWidth="1"/>
    <col min="3106" max="3106" width="6.375" style="161" customWidth="1"/>
    <col min="3107" max="3328" width="5.375" style="161"/>
    <col min="3329" max="3329" width="8.375" style="161" customWidth="1"/>
    <col min="3330" max="3330" width="24.625" style="161" customWidth="1"/>
    <col min="3331" max="3342" width="12.375" style="161" customWidth="1"/>
    <col min="3343" max="3344" width="13.625" style="161" customWidth="1"/>
    <col min="3345" max="3348" width="13.75" style="161" customWidth="1"/>
    <col min="3349" max="3361" width="5.375" style="161" customWidth="1"/>
    <col min="3362" max="3362" width="6.375" style="161" customWidth="1"/>
    <col min="3363" max="3584" width="5.375" style="161"/>
    <col min="3585" max="3585" width="8.375" style="161" customWidth="1"/>
    <col min="3586" max="3586" width="24.625" style="161" customWidth="1"/>
    <col min="3587" max="3598" width="12.375" style="161" customWidth="1"/>
    <col min="3599" max="3600" width="13.625" style="161" customWidth="1"/>
    <col min="3601" max="3604" width="13.75" style="161" customWidth="1"/>
    <col min="3605" max="3617" width="5.375" style="161" customWidth="1"/>
    <col min="3618" max="3618" width="6.375" style="161" customWidth="1"/>
    <col min="3619" max="3840" width="5.375" style="161"/>
    <col min="3841" max="3841" width="8.375" style="161" customWidth="1"/>
    <col min="3842" max="3842" width="24.625" style="161" customWidth="1"/>
    <col min="3843" max="3854" width="12.375" style="161" customWidth="1"/>
    <col min="3855" max="3856" width="13.625" style="161" customWidth="1"/>
    <col min="3857" max="3860" width="13.75" style="161" customWidth="1"/>
    <col min="3861" max="3873" width="5.375" style="161" customWidth="1"/>
    <col min="3874" max="3874" width="6.375" style="161" customWidth="1"/>
    <col min="3875" max="4096" width="5.375" style="161"/>
    <col min="4097" max="4097" width="8.375" style="161" customWidth="1"/>
    <col min="4098" max="4098" width="24.625" style="161" customWidth="1"/>
    <col min="4099" max="4110" width="12.375" style="161" customWidth="1"/>
    <col min="4111" max="4112" width="13.625" style="161" customWidth="1"/>
    <col min="4113" max="4116" width="13.75" style="161" customWidth="1"/>
    <col min="4117" max="4129" width="5.375" style="161" customWidth="1"/>
    <col min="4130" max="4130" width="6.375" style="161" customWidth="1"/>
    <col min="4131" max="4352" width="5.375" style="161"/>
    <col min="4353" max="4353" width="8.375" style="161" customWidth="1"/>
    <col min="4354" max="4354" width="24.625" style="161" customWidth="1"/>
    <col min="4355" max="4366" width="12.375" style="161" customWidth="1"/>
    <col min="4367" max="4368" width="13.625" style="161" customWidth="1"/>
    <col min="4369" max="4372" width="13.75" style="161" customWidth="1"/>
    <col min="4373" max="4385" width="5.375" style="161" customWidth="1"/>
    <col min="4386" max="4386" width="6.375" style="161" customWidth="1"/>
    <col min="4387" max="4608" width="5.375" style="161"/>
    <col min="4609" max="4609" width="8.375" style="161" customWidth="1"/>
    <col min="4610" max="4610" width="24.625" style="161" customWidth="1"/>
    <col min="4611" max="4622" width="12.375" style="161" customWidth="1"/>
    <col min="4623" max="4624" width="13.625" style="161" customWidth="1"/>
    <col min="4625" max="4628" width="13.75" style="161" customWidth="1"/>
    <col min="4629" max="4641" width="5.375" style="161" customWidth="1"/>
    <col min="4642" max="4642" width="6.375" style="161" customWidth="1"/>
    <col min="4643" max="4864" width="5.375" style="161"/>
    <col min="4865" max="4865" width="8.375" style="161" customWidth="1"/>
    <col min="4866" max="4866" width="24.625" style="161" customWidth="1"/>
    <col min="4867" max="4878" width="12.375" style="161" customWidth="1"/>
    <col min="4879" max="4880" width="13.625" style="161" customWidth="1"/>
    <col min="4881" max="4884" width="13.75" style="161" customWidth="1"/>
    <col min="4885" max="4897" width="5.375" style="161" customWidth="1"/>
    <col min="4898" max="4898" width="6.375" style="161" customWidth="1"/>
    <col min="4899" max="5120" width="5.375" style="161"/>
    <col min="5121" max="5121" width="8.375" style="161" customWidth="1"/>
    <col min="5122" max="5122" width="24.625" style="161" customWidth="1"/>
    <col min="5123" max="5134" width="12.375" style="161" customWidth="1"/>
    <col min="5135" max="5136" width="13.625" style="161" customWidth="1"/>
    <col min="5137" max="5140" width="13.75" style="161" customWidth="1"/>
    <col min="5141" max="5153" width="5.375" style="161" customWidth="1"/>
    <col min="5154" max="5154" width="6.375" style="161" customWidth="1"/>
    <col min="5155" max="5376" width="5.375" style="161"/>
    <col min="5377" max="5377" width="8.375" style="161" customWidth="1"/>
    <col min="5378" max="5378" width="24.625" style="161" customWidth="1"/>
    <col min="5379" max="5390" width="12.375" style="161" customWidth="1"/>
    <col min="5391" max="5392" width="13.625" style="161" customWidth="1"/>
    <col min="5393" max="5396" width="13.75" style="161" customWidth="1"/>
    <col min="5397" max="5409" width="5.375" style="161" customWidth="1"/>
    <col min="5410" max="5410" width="6.375" style="161" customWidth="1"/>
    <col min="5411" max="5632" width="5.375" style="161"/>
    <col min="5633" max="5633" width="8.375" style="161" customWidth="1"/>
    <col min="5634" max="5634" width="24.625" style="161" customWidth="1"/>
    <col min="5635" max="5646" width="12.375" style="161" customWidth="1"/>
    <col min="5647" max="5648" width="13.625" style="161" customWidth="1"/>
    <col min="5649" max="5652" width="13.75" style="161" customWidth="1"/>
    <col min="5653" max="5665" width="5.375" style="161" customWidth="1"/>
    <col min="5666" max="5666" width="6.375" style="161" customWidth="1"/>
    <col min="5667" max="5888" width="5.375" style="161"/>
    <col min="5889" max="5889" width="8.375" style="161" customWidth="1"/>
    <col min="5890" max="5890" width="24.625" style="161" customWidth="1"/>
    <col min="5891" max="5902" width="12.375" style="161" customWidth="1"/>
    <col min="5903" max="5904" width="13.625" style="161" customWidth="1"/>
    <col min="5905" max="5908" width="13.75" style="161" customWidth="1"/>
    <col min="5909" max="5921" width="5.375" style="161" customWidth="1"/>
    <col min="5922" max="5922" width="6.375" style="161" customWidth="1"/>
    <col min="5923" max="6144" width="5.375" style="161"/>
    <col min="6145" max="6145" width="8.375" style="161" customWidth="1"/>
    <col min="6146" max="6146" width="24.625" style="161" customWidth="1"/>
    <col min="6147" max="6158" width="12.375" style="161" customWidth="1"/>
    <col min="6159" max="6160" width="13.625" style="161" customWidth="1"/>
    <col min="6161" max="6164" width="13.75" style="161" customWidth="1"/>
    <col min="6165" max="6177" width="5.375" style="161" customWidth="1"/>
    <col min="6178" max="6178" width="6.375" style="161" customWidth="1"/>
    <col min="6179" max="6400" width="5.375" style="161"/>
    <col min="6401" max="6401" width="8.375" style="161" customWidth="1"/>
    <col min="6402" max="6402" width="24.625" style="161" customWidth="1"/>
    <col min="6403" max="6414" width="12.375" style="161" customWidth="1"/>
    <col min="6415" max="6416" width="13.625" style="161" customWidth="1"/>
    <col min="6417" max="6420" width="13.75" style="161" customWidth="1"/>
    <col min="6421" max="6433" width="5.375" style="161" customWidth="1"/>
    <col min="6434" max="6434" width="6.375" style="161" customWidth="1"/>
    <col min="6435" max="6656" width="5.375" style="161"/>
    <col min="6657" max="6657" width="8.375" style="161" customWidth="1"/>
    <col min="6658" max="6658" width="24.625" style="161" customWidth="1"/>
    <col min="6659" max="6670" width="12.375" style="161" customWidth="1"/>
    <col min="6671" max="6672" width="13.625" style="161" customWidth="1"/>
    <col min="6673" max="6676" width="13.75" style="161" customWidth="1"/>
    <col min="6677" max="6689" width="5.375" style="161" customWidth="1"/>
    <col min="6690" max="6690" width="6.375" style="161" customWidth="1"/>
    <col min="6691" max="6912" width="5.375" style="161"/>
    <col min="6913" max="6913" width="8.375" style="161" customWidth="1"/>
    <col min="6914" max="6914" width="24.625" style="161" customWidth="1"/>
    <col min="6915" max="6926" width="12.375" style="161" customWidth="1"/>
    <col min="6927" max="6928" width="13.625" style="161" customWidth="1"/>
    <col min="6929" max="6932" width="13.75" style="161" customWidth="1"/>
    <col min="6933" max="6945" width="5.375" style="161" customWidth="1"/>
    <col min="6946" max="6946" width="6.375" style="161" customWidth="1"/>
    <col min="6947" max="7168" width="5.375" style="161"/>
    <col min="7169" max="7169" width="8.375" style="161" customWidth="1"/>
    <col min="7170" max="7170" width="24.625" style="161" customWidth="1"/>
    <col min="7171" max="7182" width="12.375" style="161" customWidth="1"/>
    <col min="7183" max="7184" width="13.625" style="161" customWidth="1"/>
    <col min="7185" max="7188" width="13.75" style="161" customWidth="1"/>
    <col min="7189" max="7201" width="5.375" style="161" customWidth="1"/>
    <col min="7202" max="7202" width="6.375" style="161" customWidth="1"/>
    <col min="7203" max="7424" width="5.375" style="161"/>
    <col min="7425" max="7425" width="8.375" style="161" customWidth="1"/>
    <col min="7426" max="7426" width="24.625" style="161" customWidth="1"/>
    <col min="7427" max="7438" width="12.375" style="161" customWidth="1"/>
    <col min="7439" max="7440" width="13.625" style="161" customWidth="1"/>
    <col min="7441" max="7444" width="13.75" style="161" customWidth="1"/>
    <col min="7445" max="7457" width="5.375" style="161" customWidth="1"/>
    <col min="7458" max="7458" width="6.375" style="161" customWidth="1"/>
    <col min="7459" max="7680" width="5.375" style="161"/>
    <col min="7681" max="7681" width="8.375" style="161" customWidth="1"/>
    <col min="7682" max="7682" width="24.625" style="161" customWidth="1"/>
    <col min="7683" max="7694" width="12.375" style="161" customWidth="1"/>
    <col min="7695" max="7696" width="13.625" style="161" customWidth="1"/>
    <col min="7697" max="7700" width="13.75" style="161" customWidth="1"/>
    <col min="7701" max="7713" width="5.375" style="161" customWidth="1"/>
    <col min="7714" max="7714" width="6.375" style="161" customWidth="1"/>
    <col min="7715" max="7936" width="5.375" style="161"/>
    <col min="7937" max="7937" width="8.375" style="161" customWidth="1"/>
    <col min="7938" max="7938" width="24.625" style="161" customWidth="1"/>
    <col min="7939" max="7950" width="12.375" style="161" customWidth="1"/>
    <col min="7951" max="7952" width="13.625" style="161" customWidth="1"/>
    <col min="7953" max="7956" width="13.75" style="161" customWidth="1"/>
    <col min="7957" max="7969" width="5.375" style="161" customWidth="1"/>
    <col min="7970" max="7970" width="6.375" style="161" customWidth="1"/>
    <col min="7971" max="8192" width="5.375" style="161"/>
    <col min="8193" max="8193" width="8.375" style="161" customWidth="1"/>
    <col min="8194" max="8194" width="24.625" style="161" customWidth="1"/>
    <col min="8195" max="8206" width="12.375" style="161" customWidth="1"/>
    <col min="8207" max="8208" width="13.625" style="161" customWidth="1"/>
    <col min="8209" max="8212" width="13.75" style="161" customWidth="1"/>
    <col min="8213" max="8225" width="5.375" style="161" customWidth="1"/>
    <col min="8226" max="8226" width="6.375" style="161" customWidth="1"/>
    <col min="8227" max="8448" width="5.375" style="161"/>
    <col min="8449" max="8449" width="8.375" style="161" customWidth="1"/>
    <col min="8450" max="8450" width="24.625" style="161" customWidth="1"/>
    <col min="8451" max="8462" width="12.375" style="161" customWidth="1"/>
    <col min="8463" max="8464" width="13.625" style="161" customWidth="1"/>
    <col min="8465" max="8468" width="13.75" style="161" customWidth="1"/>
    <col min="8469" max="8481" width="5.375" style="161" customWidth="1"/>
    <col min="8482" max="8482" width="6.375" style="161" customWidth="1"/>
    <col min="8483" max="8704" width="5.375" style="161"/>
    <col min="8705" max="8705" width="8.375" style="161" customWidth="1"/>
    <col min="8706" max="8706" width="24.625" style="161" customWidth="1"/>
    <col min="8707" max="8718" width="12.375" style="161" customWidth="1"/>
    <col min="8719" max="8720" width="13.625" style="161" customWidth="1"/>
    <col min="8721" max="8724" width="13.75" style="161" customWidth="1"/>
    <col min="8725" max="8737" width="5.375" style="161" customWidth="1"/>
    <col min="8738" max="8738" width="6.375" style="161" customWidth="1"/>
    <col min="8739" max="8960" width="5.375" style="161"/>
    <col min="8961" max="8961" width="8.375" style="161" customWidth="1"/>
    <col min="8962" max="8962" width="24.625" style="161" customWidth="1"/>
    <col min="8963" max="8974" width="12.375" style="161" customWidth="1"/>
    <col min="8975" max="8976" width="13.625" style="161" customWidth="1"/>
    <col min="8977" max="8980" width="13.75" style="161" customWidth="1"/>
    <col min="8981" max="8993" width="5.375" style="161" customWidth="1"/>
    <col min="8994" max="8994" width="6.375" style="161" customWidth="1"/>
    <col min="8995" max="9216" width="5.375" style="161"/>
    <col min="9217" max="9217" width="8.375" style="161" customWidth="1"/>
    <col min="9218" max="9218" width="24.625" style="161" customWidth="1"/>
    <col min="9219" max="9230" width="12.375" style="161" customWidth="1"/>
    <col min="9231" max="9232" width="13.625" style="161" customWidth="1"/>
    <col min="9233" max="9236" width="13.75" style="161" customWidth="1"/>
    <col min="9237" max="9249" width="5.375" style="161" customWidth="1"/>
    <col min="9250" max="9250" width="6.375" style="161" customWidth="1"/>
    <col min="9251" max="9472" width="5.375" style="161"/>
    <col min="9473" max="9473" width="8.375" style="161" customWidth="1"/>
    <col min="9474" max="9474" width="24.625" style="161" customWidth="1"/>
    <col min="9475" max="9486" width="12.375" style="161" customWidth="1"/>
    <col min="9487" max="9488" width="13.625" style="161" customWidth="1"/>
    <col min="9489" max="9492" width="13.75" style="161" customWidth="1"/>
    <col min="9493" max="9505" width="5.375" style="161" customWidth="1"/>
    <col min="9506" max="9506" width="6.375" style="161" customWidth="1"/>
    <col min="9507" max="9728" width="5.375" style="161"/>
    <col min="9729" max="9729" width="8.375" style="161" customWidth="1"/>
    <col min="9730" max="9730" width="24.625" style="161" customWidth="1"/>
    <col min="9731" max="9742" width="12.375" style="161" customWidth="1"/>
    <col min="9743" max="9744" width="13.625" style="161" customWidth="1"/>
    <col min="9745" max="9748" width="13.75" style="161" customWidth="1"/>
    <col min="9749" max="9761" width="5.375" style="161" customWidth="1"/>
    <col min="9762" max="9762" width="6.375" style="161" customWidth="1"/>
    <col min="9763" max="9984" width="5.375" style="161"/>
    <col min="9985" max="9985" width="8.375" style="161" customWidth="1"/>
    <col min="9986" max="9986" width="24.625" style="161" customWidth="1"/>
    <col min="9987" max="9998" width="12.375" style="161" customWidth="1"/>
    <col min="9999" max="10000" width="13.625" style="161" customWidth="1"/>
    <col min="10001" max="10004" width="13.75" style="161" customWidth="1"/>
    <col min="10005" max="10017" width="5.375" style="161" customWidth="1"/>
    <col min="10018" max="10018" width="6.375" style="161" customWidth="1"/>
    <col min="10019" max="10240" width="5.375" style="161"/>
    <col min="10241" max="10241" width="8.375" style="161" customWidth="1"/>
    <col min="10242" max="10242" width="24.625" style="161" customWidth="1"/>
    <col min="10243" max="10254" width="12.375" style="161" customWidth="1"/>
    <col min="10255" max="10256" width="13.625" style="161" customWidth="1"/>
    <col min="10257" max="10260" width="13.75" style="161" customWidth="1"/>
    <col min="10261" max="10273" width="5.375" style="161" customWidth="1"/>
    <col min="10274" max="10274" width="6.375" style="161" customWidth="1"/>
    <col min="10275" max="10496" width="5.375" style="161"/>
    <col min="10497" max="10497" width="8.375" style="161" customWidth="1"/>
    <col min="10498" max="10498" width="24.625" style="161" customWidth="1"/>
    <col min="10499" max="10510" width="12.375" style="161" customWidth="1"/>
    <col min="10511" max="10512" width="13.625" style="161" customWidth="1"/>
    <col min="10513" max="10516" width="13.75" style="161" customWidth="1"/>
    <col min="10517" max="10529" width="5.375" style="161" customWidth="1"/>
    <col min="10530" max="10530" width="6.375" style="161" customWidth="1"/>
    <col min="10531" max="10752" width="5.375" style="161"/>
    <col min="10753" max="10753" width="8.375" style="161" customWidth="1"/>
    <col min="10754" max="10754" width="24.625" style="161" customWidth="1"/>
    <col min="10755" max="10766" width="12.375" style="161" customWidth="1"/>
    <col min="10767" max="10768" width="13.625" style="161" customWidth="1"/>
    <col min="10769" max="10772" width="13.75" style="161" customWidth="1"/>
    <col min="10773" max="10785" width="5.375" style="161" customWidth="1"/>
    <col min="10786" max="10786" width="6.375" style="161" customWidth="1"/>
    <col min="10787" max="11008" width="5.375" style="161"/>
    <col min="11009" max="11009" width="8.375" style="161" customWidth="1"/>
    <col min="11010" max="11010" width="24.625" style="161" customWidth="1"/>
    <col min="11011" max="11022" width="12.375" style="161" customWidth="1"/>
    <col min="11023" max="11024" width="13.625" style="161" customWidth="1"/>
    <col min="11025" max="11028" width="13.75" style="161" customWidth="1"/>
    <col min="11029" max="11041" width="5.375" style="161" customWidth="1"/>
    <col min="11042" max="11042" width="6.375" style="161" customWidth="1"/>
    <col min="11043" max="11264" width="5.375" style="161"/>
    <col min="11265" max="11265" width="8.375" style="161" customWidth="1"/>
    <col min="11266" max="11266" width="24.625" style="161" customWidth="1"/>
    <col min="11267" max="11278" width="12.375" style="161" customWidth="1"/>
    <col min="11279" max="11280" width="13.625" style="161" customWidth="1"/>
    <col min="11281" max="11284" width="13.75" style="161" customWidth="1"/>
    <col min="11285" max="11297" width="5.375" style="161" customWidth="1"/>
    <col min="11298" max="11298" width="6.375" style="161" customWidth="1"/>
    <col min="11299" max="11520" width="5.375" style="161"/>
    <col min="11521" max="11521" width="8.375" style="161" customWidth="1"/>
    <col min="11522" max="11522" width="24.625" style="161" customWidth="1"/>
    <col min="11523" max="11534" width="12.375" style="161" customWidth="1"/>
    <col min="11535" max="11536" width="13.625" style="161" customWidth="1"/>
    <col min="11537" max="11540" width="13.75" style="161" customWidth="1"/>
    <col min="11541" max="11553" width="5.375" style="161" customWidth="1"/>
    <col min="11554" max="11554" width="6.375" style="161" customWidth="1"/>
    <col min="11555" max="11776" width="5.375" style="161"/>
    <col min="11777" max="11777" width="8.375" style="161" customWidth="1"/>
    <col min="11778" max="11778" width="24.625" style="161" customWidth="1"/>
    <col min="11779" max="11790" width="12.375" style="161" customWidth="1"/>
    <col min="11791" max="11792" width="13.625" style="161" customWidth="1"/>
    <col min="11793" max="11796" width="13.75" style="161" customWidth="1"/>
    <col min="11797" max="11809" width="5.375" style="161" customWidth="1"/>
    <col min="11810" max="11810" width="6.375" style="161" customWidth="1"/>
    <col min="11811" max="12032" width="5.375" style="161"/>
    <col min="12033" max="12033" width="8.375" style="161" customWidth="1"/>
    <col min="12034" max="12034" width="24.625" style="161" customWidth="1"/>
    <col min="12035" max="12046" width="12.375" style="161" customWidth="1"/>
    <col min="12047" max="12048" width="13.625" style="161" customWidth="1"/>
    <col min="12049" max="12052" width="13.75" style="161" customWidth="1"/>
    <col min="12053" max="12065" width="5.375" style="161" customWidth="1"/>
    <col min="12066" max="12066" width="6.375" style="161" customWidth="1"/>
    <col min="12067" max="12288" width="5.375" style="161"/>
    <col min="12289" max="12289" width="8.375" style="161" customWidth="1"/>
    <col min="12290" max="12290" width="24.625" style="161" customWidth="1"/>
    <col min="12291" max="12302" width="12.375" style="161" customWidth="1"/>
    <col min="12303" max="12304" width="13.625" style="161" customWidth="1"/>
    <col min="12305" max="12308" width="13.75" style="161" customWidth="1"/>
    <col min="12309" max="12321" width="5.375" style="161" customWidth="1"/>
    <col min="12322" max="12322" width="6.375" style="161" customWidth="1"/>
    <col min="12323" max="12544" width="5.375" style="161"/>
    <col min="12545" max="12545" width="8.375" style="161" customWidth="1"/>
    <col min="12546" max="12546" width="24.625" style="161" customWidth="1"/>
    <col min="12547" max="12558" width="12.375" style="161" customWidth="1"/>
    <col min="12559" max="12560" width="13.625" style="161" customWidth="1"/>
    <col min="12561" max="12564" width="13.75" style="161" customWidth="1"/>
    <col min="12565" max="12577" width="5.375" style="161" customWidth="1"/>
    <col min="12578" max="12578" width="6.375" style="161" customWidth="1"/>
    <col min="12579" max="12800" width="5.375" style="161"/>
    <col min="12801" max="12801" width="8.375" style="161" customWidth="1"/>
    <col min="12802" max="12802" width="24.625" style="161" customWidth="1"/>
    <col min="12803" max="12814" width="12.375" style="161" customWidth="1"/>
    <col min="12815" max="12816" width="13.625" style="161" customWidth="1"/>
    <col min="12817" max="12820" width="13.75" style="161" customWidth="1"/>
    <col min="12821" max="12833" width="5.375" style="161" customWidth="1"/>
    <col min="12834" max="12834" width="6.375" style="161" customWidth="1"/>
    <col min="12835" max="13056" width="5.375" style="161"/>
    <col min="13057" max="13057" width="8.375" style="161" customWidth="1"/>
    <col min="13058" max="13058" width="24.625" style="161" customWidth="1"/>
    <col min="13059" max="13070" width="12.375" style="161" customWidth="1"/>
    <col min="13071" max="13072" width="13.625" style="161" customWidth="1"/>
    <col min="13073" max="13076" width="13.75" style="161" customWidth="1"/>
    <col min="13077" max="13089" width="5.375" style="161" customWidth="1"/>
    <col min="13090" max="13090" width="6.375" style="161" customWidth="1"/>
    <col min="13091" max="13312" width="5.375" style="161"/>
    <col min="13313" max="13313" width="8.375" style="161" customWidth="1"/>
    <col min="13314" max="13314" width="24.625" style="161" customWidth="1"/>
    <col min="13315" max="13326" width="12.375" style="161" customWidth="1"/>
    <col min="13327" max="13328" width="13.625" style="161" customWidth="1"/>
    <col min="13329" max="13332" width="13.75" style="161" customWidth="1"/>
    <col min="13333" max="13345" width="5.375" style="161" customWidth="1"/>
    <col min="13346" max="13346" width="6.375" style="161" customWidth="1"/>
    <col min="13347" max="13568" width="5.375" style="161"/>
    <col min="13569" max="13569" width="8.375" style="161" customWidth="1"/>
    <col min="13570" max="13570" width="24.625" style="161" customWidth="1"/>
    <col min="13571" max="13582" width="12.375" style="161" customWidth="1"/>
    <col min="13583" max="13584" width="13.625" style="161" customWidth="1"/>
    <col min="13585" max="13588" width="13.75" style="161" customWidth="1"/>
    <col min="13589" max="13601" width="5.375" style="161" customWidth="1"/>
    <col min="13602" max="13602" width="6.375" style="161" customWidth="1"/>
    <col min="13603" max="13824" width="5.375" style="161"/>
    <col min="13825" max="13825" width="8.375" style="161" customWidth="1"/>
    <col min="13826" max="13826" width="24.625" style="161" customWidth="1"/>
    <col min="13827" max="13838" width="12.375" style="161" customWidth="1"/>
    <col min="13839" max="13840" width="13.625" style="161" customWidth="1"/>
    <col min="13841" max="13844" width="13.75" style="161" customWidth="1"/>
    <col min="13845" max="13857" width="5.375" style="161" customWidth="1"/>
    <col min="13858" max="13858" width="6.375" style="161" customWidth="1"/>
    <col min="13859" max="14080" width="5.375" style="161"/>
    <col min="14081" max="14081" width="8.375" style="161" customWidth="1"/>
    <col min="14082" max="14082" width="24.625" style="161" customWidth="1"/>
    <col min="14083" max="14094" width="12.375" style="161" customWidth="1"/>
    <col min="14095" max="14096" width="13.625" style="161" customWidth="1"/>
    <col min="14097" max="14100" width="13.75" style="161" customWidth="1"/>
    <col min="14101" max="14113" width="5.375" style="161" customWidth="1"/>
    <col min="14114" max="14114" width="6.375" style="161" customWidth="1"/>
    <col min="14115" max="14336" width="5.375" style="161"/>
    <col min="14337" max="14337" width="8.375" style="161" customWidth="1"/>
    <col min="14338" max="14338" width="24.625" style="161" customWidth="1"/>
    <col min="14339" max="14350" width="12.375" style="161" customWidth="1"/>
    <col min="14351" max="14352" width="13.625" style="161" customWidth="1"/>
    <col min="14353" max="14356" width="13.75" style="161" customWidth="1"/>
    <col min="14357" max="14369" width="5.375" style="161" customWidth="1"/>
    <col min="14370" max="14370" width="6.375" style="161" customWidth="1"/>
    <col min="14371" max="14592" width="5.375" style="161"/>
    <col min="14593" max="14593" width="8.375" style="161" customWidth="1"/>
    <col min="14594" max="14594" width="24.625" style="161" customWidth="1"/>
    <col min="14595" max="14606" width="12.375" style="161" customWidth="1"/>
    <col min="14607" max="14608" width="13.625" style="161" customWidth="1"/>
    <col min="14609" max="14612" width="13.75" style="161" customWidth="1"/>
    <col min="14613" max="14625" width="5.375" style="161" customWidth="1"/>
    <col min="14626" max="14626" width="6.375" style="161" customWidth="1"/>
    <col min="14627" max="14848" width="5.375" style="161"/>
    <col min="14849" max="14849" width="8.375" style="161" customWidth="1"/>
    <col min="14850" max="14850" width="24.625" style="161" customWidth="1"/>
    <col min="14851" max="14862" width="12.375" style="161" customWidth="1"/>
    <col min="14863" max="14864" width="13.625" style="161" customWidth="1"/>
    <col min="14865" max="14868" width="13.75" style="161" customWidth="1"/>
    <col min="14869" max="14881" width="5.375" style="161" customWidth="1"/>
    <col min="14882" max="14882" width="6.375" style="161" customWidth="1"/>
    <col min="14883" max="15104" width="5.375" style="161"/>
    <col min="15105" max="15105" width="8.375" style="161" customWidth="1"/>
    <col min="15106" max="15106" width="24.625" style="161" customWidth="1"/>
    <col min="15107" max="15118" width="12.375" style="161" customWidth="1"/>
    <col min="15119" max="15120" width="13.625" style="161" customWidth="1"/>
    <col min="15121" max="15124" width="13.75" style="161" customWidth="1"/>
    <col min="15125" max="15137" width="5.375" style="161" customWidth="1"/>
    <col min="15138" max="15138" width="6.375" style="161" customWidth="1"/>
    <col min="15139" max="15360" width="5.375" style="161"/>
    <col min="15361" max="15361" width="8.375" style="161" customWidth="1"/>
    <col min="15362" max="15362" width="24.625" style="161" customWidth="1"/>
    <col min="15363" max="15374" width="12.375" style="161" customWidth="1"/>
    <col min="15375" max="15376" width="13.625" style="161" customWidth="1"/>
    <col min="15377" max="15380" width="13.75" style="161" customWidth="1"/>
    <col min="15381" max="15393" width="5.375" style="161" customWidth="1"/>
    <col min="15394" max="15394" width="6.375" style="161" customWidth="1"/>
    <col min="15395" max="15616" width="5.375" style="161"/>
    <col min="15617" max="15617" width="8.375" style="161" customWidth="1"/>
    <col min="15618" max="15618" width="24.625" style="161" customWidth="1"/>
    <col min="15619" max="15630" width="12.375" style="161" customWidth="1"/>
    <col min="15631" max="15632" width="13.625" style="161" customWidth="1"/>
    <col min="15633" max="15636" width="13.75" style="161" customWidth="1"/>
    <col min="15637" max="15649" width="5.375" style="161" customWidth="1"/>
    <col min="15650" max="15650" width="6.375" style="161" customWidth="1"/>
    <col min="15651" max="15872" width="5.375" style="161"/>
    <col min="15873" max="15873" width="8.375" style="161" customWidth="1"/>
    <col min="15874" max="15874" width="24.625" style="161" customWidth="1"/>
    <col min="15875" max="15886" width="12.375" style="161" customWidth="1"/>
    <col min="15887" max="15888" width="13.625" style="161" customWidth="1"/>
    <col min="15889" max="15892" width="13.75" style="161" customWidth="1"/>
    <col min="15893" max="15905" width="5.375" style="161" customWidth="1"/>
    <col min="15906" max="15906" width="6.375" style="161" customWidth="1"/>
    <col min="15907" max="16128" width="5.375" style="161"/>
    <col min="16129" max="16129" width="8.375" style="161" customWidth="1"/>
    <col min="16130" max="16130" width="24.625" style="161" customWidth="1"/>
    <col min="16131" max="16142" width="12.375" style="161" customWidth="1"/>
    <col min="16143" max="16144" width="13.625" style="161" customWidth="1"/>
    <col min="16145" max="16148" width="13.75" style="161" customWidth="1"/>
    <col min="16149" max="16161" width="5.375" style="161" customWidth="1"/>
    <col min="16162" max="16162" width="6.375" style="161" customWidth="1"/>
    <col min="16163" max="16384" width="5.375" style="161"/>
  </cols>
  <sheetData>
    <row r="1" spans="1:33" ht="23.25" customHeight="1">
      <c r="A1" s="688" t="s">
        <v>155</v>
      </c>
      <c r="B1" s="689"/>
      <c r="C1" s="160"/>
      <c r="T1" s="162" t="s">
        <v>1</v>
      </c>
    </row>
    <row r="2" spans="1:33" ht="23.25" customHeight="1">
      <c r="A2" s="8"/>
      <c r="B2" s="163"/>
      <c r="D2" s="690" t="s">
        <v>199</v>
      </c>
      <c r="E2" s="690"/>
      <c r="F2" s="690"/>
      <c r="G2" s="690"/>
      <c r="H2" s="690"/>
      <c r="I2" s="691"/>
      <c r="J2" s="691"/>
      <c r="K2" s="691"/>
      <c r="L2" s="691"/>
      <c r="M2" s="691"/>
      <c r="N2" s="691"/>
      <c r="O2" s="691"/>
      <c r="P2" s="691"/>
      <c r="T2" s="692"/>
    </row>
    <row r="3" spans="1:33" ht="23.25" customHeight="1">
      <c r="A3" s="8"/>
      <c r="B3" s="163"/>
      <c r="D3" s="691"/>
      <c r="E3" s="691"/>
      <c r="F3" s="691"/>
      <c r="G3" s="691"/>
      <c r="H3" s="691"/>
      <c r="I3" s="691"/>
      <c r="J3" s="691"/>
      <c r="K3" s="691"/>
      <c r="L3" s="691"/>
      <c r="M3" s="691"/>
      <c r="N3" s="691"/>
      <c r="O3" s="691"/>
      <c r="P3" s="691"/>
      <c r="T3" s="693"/>
    </row>
    <row r="4" spans="1:33" ht="8.25" customHeight="1">
      <c r="I4" s="164"/>
    </row>
    <row r="5" spans="1:33" ht="23.25" customHeight="1">
      <c r="A5" s="4"/>
      <c r="B5" s="4"/>
      <c r="C5" s="4"/>
      <c r="D5" s="4"/>
      <c r="E5" s="4"/>
      <c r="F5" s="4"/>
      <c r="G5" s="8"/>
      <c r="H5" s="8"/>
      <c r="I5" s="164"/>
      <c r="J5" s="409" t="s">
        <v>2</v>
      </c>
      <c r="K5" s="409"/>
      <c r="L5" s="409"/>
      <c r="M5" s="694"/>
      <c r="N5" s="695"/>
      <c r="O5" s="695"/>
      <c r="P5" s="688" t="s">
        <v>3</v>
      </c>
      <c r="Q5" s="689"/>
      <c r="R5" s="696"/>
      <c r="S5" s="696"/>
      <c r="T5" s="696"/>
      <c r="AE5" s="165"/>
    </row>
    <row r="6" spans="1:33" ht="23.25" customHeight="1">
      <c r="A6" s="4"/>
      <c r="C6" s="4"/>
      <c r="D6" s="4"/>
      <c r="E6" s="4"/>
      <c r="F6" s="4"/>
      <c r="G6" s="8"/>
      <c r="H6" s="8"/>
      <c r="I6" s="164"/>
      <c r="J6" s="120"/>
      <c r="K6" s="120"/>
      <c r="L6" s="120"/>
      <c r="M6" s="165"/>
      <c r="N6" s="165"/>
      <c r="O6" s="165"/>
      <c r="P6" s="120"/>
      <c r="Q6" s="120"/>
      <c r="R6" s="165"/>
      <c r="S6" s="165"/>
      <c r="T6" s="165"/>
      <c r="AE6" s="165"/>
    </row>
    <row r="7" spans="1:33" ht="23.25" customHeight="1">
      <c r="A7" s="4"/>
      <c r="B7" s="118" t="s">
        <v>156</v>
      </c>
      <c r="C7" s="118" t="s">
        <v>127</v>
      </c>
      <c r="D7" s="4"/>
      <c r="E7" s="4"/>
      <c r="F7" s="120"/>
      <c r="G7" s="120"/>
      <c r="H7" s="120"/>
      <c r="I7" s="120"/>
      <c r="J7" s="120"/>
      <c r="K7" s="120"/>
      <c r="L7" s="120"/>
      <c r="M7" s="165"/>
      <c r="N7" s="165"/>
      <c r="O7" s="165"/>
      <c r="P7" s="120"/>
      <c r="Q7" s="120"/>
      <c r="R7" s="165"/>
      <c r="S7" s="165"/>
      <c r="T7" s="165"/>
      <c r="AE7" s="165"/>
    </row>
    <row r="8" spans="1:33" ht="23.25" customHeight="1">
      <c r="A8" s="4"/>
      <c r="B8" s="118" t="s">
        <v>158</v>
      </c>
      <c r="C8" s="95">
        <f>'【年集計表（まとめ）】'!C8</f>
        <v>0</v>
      </c>
      <c r="D8" s="4"/>
      <c r="E8" s="4"/>
      <c r="F8" s="120"/>
      <c r="G8" s="120"/>
      <c r="H8" s="120"/>
      <c r="I8" s="120"/>
      <c r="J8" s="120"/>
      <c r="AG8" s="163"/>
    </row>
    <row r="9" spans="1:33" ht="23.25" hidden="1" customHeight="1">
      <c r="A9" s="4"/>
      <c r="B9" s="120"/>
      <c r="C9" s="120"/>
      <c r="D9" s="4"/>
      <c r="E9" s="4"/>
      <c r="F9" s="120"/>
      <c r="G9" s="120"/>
      <c r="H9" s="120"/>
      <c r="I9" s="120"/>
      <c r="J9" s="120"/>
      <c r="AG9" s="163"/>
    </row>
    <row r="10" spans="1:33" ht="23.25" hidden="1" customHeight="1">
      <c r="A10" s="4"/>
      <c r="B10" s="120"/>
      <c r="C10" s="120"/>
      <c r="D10" s="4"/>
      <c r="E10" s="4"/>
      <c r="AG10" s="163"/>
    </row>
    <row r="11" spans="1:33" ht="23.25" hidden="1" customHeight="1">
      <c r="A11" s="4"/>
      <c r="B11" s="120"/>
      <c r="C11" s="120"/>
      <c r="D11" s="4"/>
      <c r="E11" s="4"/>
      <c r="F11" s="8"/>
      <c r="G11" s="4"/>
      <c r="H11" s="4"/>
      <c r="AG11" s="163"/>
    </row>
    <row r="12" spans="1:33" s="169" customFormat="1" ht="23.25" customHeight="1" thickBot="1">
      <c r="A12" s="4"/>
      <c r="B12" s="4"/>
      <c r="C12" s="4"/>
      <c r="AG12" s="170"/>
    </row>
    <row r="13" spans="1:33" ht="26.25" customHeight="1" thickBot="1">
      <c r="A13" s="699" t="s">
        <v>189</v>
      </c>
      <c r="B13" s="656"/>
      <c r="C13" s="666"/>
      <c r="D13" s="667"/>
      <c r="E13" s="680" t="s">
        <v>182</v>
      </c>
      <c r="F13" s="681"/>
      <c r="G13" s="680" t="s">
        <v>183</v>
      </c>
      <c r="H13" s="681"/>
      <c r="I13" s="680" t="s">
        <v>184</v>
      </c>
      <c r="J13" s="681"/>
      <c r="K13" s="666"/>
      <c r="L13" s="667"/>
      <c r="M13" s="666"/>
      <c r="N13" s="667"/>
      <c r="O13" s="666"/>
      <c r="P13" s="667"/>
      <c r="Q13" s="648" t="s">
        <v>187</v>
      </c>
      <c r="R13" s="648"/>
      <c r="S13" s="674" t="s">
        <v>188</v>
      </c>
      <c r="T13" s="674"/>
    </row>
    <row r="14" spans="1:33" ht="26.25" customHeight="1" thickBot="1">
      <c r="A14" s="700"/>
      <c r="B14" s="659"/>
      <c r="C14" s="172"/>
      <c r="D14" s="172"/>
      <c r="E14" s="171" t="s">
        <v>37</v>
      </c>
      <c r="F14" s="171" t="s">
        <v>162</v>
      </c>
      <c r="G14" s="171" t="s">
        <v>37</v>
      </c>
      <c r="H14" s="171" t="s">
        <v>162</v>
      </c>
      <c r="I14" s="171" t="s">
        <v>37</v>
      </c>
      <c r="J14" s="171" t="s">
        <v>162</v>
      </c>
      <c r="K14" s="172"/>
      <c r="L14" s="172"/>
      <c r="M14" s="172"/>
      <c r="N14" s="172"/>
      <c r="O14" s="172"/>
      <c r="P14" s="172"/>
      <c r="Q14" s="171" t="s">
        <v>37</v>
      </c>
      <c r="R14" s="171" t="s">
        <v>162</v>
      </c>
      <c r="S14" s="286" t="s">
        <v>163</v>
      </c>
      <c r="T14" s="286" t="s">
        <v>164</v>
      </c>
    </row>
    <row r="15" spans="1:33" ht="26.25" customHeight="1">
      <c r="A15" s="705" t="s">
        <v>165</v>
      </c>
      <c r="B15" s="185" t="s">
        <v>166</v>
      </c>
      <c r="C15" s="173"/>
      <c r="D15" s="173"/>
      <c r="E15" s="173"/>
      <c r="F15" s="173"/>
      <c r="G15" s="173"/>
      <c r="H15" s="173"/>
      <c r="I15" s="173"/>
      <c r="J15" s="173"/>
      <c r="K15" s="186"/>
      <c r="L15" s="186"/>
      <c r="M15" s="186"/>
      <c r="N15" s="186"/>
      <c r="O15" s="186"/>
      <c r="P15" s="186"/>
      <c r="Q15" s="186"/>
      <c r="R15" s="187"/>
      <c r="S15" s="173"/>
      <c r="T15" s="332"/>
    </row>
    <row r="16" spans="1:33" ht="26.25" customHeight="1">
      <c r="A16" s="706"/>
      <c r="B16" s="188" t="s">
        <v>167</v>
      </c>
      <c r="C16" s="175"/>
      <c r="D16" s="175"/>
      <c r="E16" s="175"/>
      <c r="F16" s="175"/>
      <c r="G16" s="175"/>
      <c r="H16" s="175"/>
      <c r="I16" s="175"/>
      <c r="J16" s="175"/>
      <c r="K16" s="189"/>
      <c r="L16" s="189"/>
      <c r="M16" s="189"/>
      <c r="N16" s="189"/>
      <c r="O16" s="189"/>
      <c r="P16" s="189"/>
      <c r="Q16" s="189"/>
      <c r="R16" s="190"/>
      <c r="S16" s="175"/>
      <c r="T16" s="333"/>
    </row>
    <row r="17" spans="1:34" ht="26.25" customHeight="1" thickBot="1">
      <c r="A17" s="706"/>
      <c r="B17" s="345" t="s">
        <v>168</v>
      </c>
      <c r="C17" s="346"/>
      <c r="D17" s="346"/>
      <c r="E17" s="346"/>
      <c r="F17" s="346"/>
      <c r="G17" s="346"/>
      <c r="H17" s="346"/>
      <c r="I17" s="346"/>
      <c r="J17" s="346"/>
      <c r="K17" s="347"/>
      <c r="L17" s="347"/>
      <c r="M17" s="347"/>
      <c r="N17" s="347"/>
      <c r="O17" s="347"/>
      <c r="P17" s="347"/>
      <c r="Q17" s="347"/>
      <c r="R17" s="348"/>
      <c r="S17" s="346"/>
      <c r="T17" s="349"/>
    </row>
    <row r="18" spans="1:34" ht="26.25" customHeight="1" thickTop="1" thickBot="1">
      <c r="A18" s="707"/>
      <c r="B18" s="338" t="s">
        <v>169</v>
      </c>
      <c r="C18" s="339"/>
      <c r="D18" s="340"/>
      <c r="E18" s="339"/>
      <c r="F18" s="340"/>
      <c r="G18" s="340"/>
      <c r="H18" s="340"/>
      <c r="I18" s="340"/>
      <c r="J18" s="340"/>
      <c r="K18" s="341"/>
      <c r="L18" s="342"/>
      <c r="M18" s="341"/>
      <c r="N18" s="342"/>
      <c r="O18" s="341"/>
      <c r="P18" s="342"/>
      <c r="Q18" s="342"/>
      <c r="R18" s="343"/>
      <c r="S18" s="340"/>
      <c r="T18" s="344"/>
    </row>
    <row r="19" spans="1:34" ht="26.25" customHeight="1" thickBot="1">
      <c r="A19" s="713" t="s">
        <v>170</v>
      </c>
      <c r="B19" s="685"/>
      <c r="C19" s="640"/>
      <c r="D19" s="179"/>
      <c r="E19" s="676"/>
      <c r="F19" s="212">
        <f>【4月】月集計表!$AW$59</f>
        <v>0</v>
      </c>
      <c r="G19" s="676"/>
      <c r="H19" s="212">
        <f>【5月】月集計表!$AW$59</f>
        <v>0</v>
      </c>
      <c r="I19" s="676"/>
      <c r="J19" s="216">
        <f>【6月】月集計表!$AW$59</f>
        <v>0</v>
      </c>
      <c r="K19" s="640"/>
      <c r="L19" s="179"/>
      <c r="M19" s="640"/>
      <c r="N19" s="179"/>
      <c r="O19" s="640"/>
      <c r="P19" s="179"/>
      <c r="Q19" s="710"/>
      <c r="R19" s="212">
        <f>SUM(F19,H19,J19)</f>
        <v>0</v>
      </c>
      <c r="S19" s="651"/>
      <c r="T19" s="292">
        <f>R19</f>
        <v>0</v>
      </c>
    </row>
    <row r="20" spans="1:34" ht="26.25" customHeight="1" thickBot="1">
      <c r="A20" s="714" t="s">
        <v>171</v>
      </c>
      <c r="B20" s="687"/>
      <c r="C20" s="640"/>
      <c r="D20" s="175"/>
      <c r="E20" s="676"/>
      <c r="F20" s="210">
        <f>ROUNDDOWN(F19*0.052,0)</f>
        <v>0</v>
      </c>
      <c r="G20" s="676"/>
      <c r="H20" s="210">
        <f>ROUNDDOWN(H19*0.052,0)</f>
        <v>0</v>
      </c>
      <c r="I20" s="676"/>
      <c r="J20" s="214">
        <f>ROUNDDOWN(J19*0.052,0)</f>
        <v>0</v>
      </c>
      <c r="K20" s="640"/>
      <c r="L20" s="175"/>
      <c r="M20" s="640"/>
      <c r="N20" s="175"/>
      <c r="O20" s="640"/>
      <c r="P20" s="175"/>
      <c r="Q20" s="676"/>
      <c r="R20" s="210">
        <f>SUM(F20,H20,J20)</f>
        <v>0</v>
      </c>
      <c r="S20" s="652"/>
      <c r="T20" s="293">
        <f>R20</f>
        <v>0</v>
      </c>
    </row>
    <row r="21" spans="1:34" ht="26.25" customHeight="1" thickBot="1">
      <c r="A21" s="715"/>
      <c r="B21" s="668"/>
      <c r="C21" s="640"/>
      <c r="D21" s="175"/>
      <c r="E21" s="676"/>
      <c r="F21" s="189"/>
      <c r="G21" s="676"/>
      <c r="H21" s="189"/>
      <c r="I21" s="676"/>
      <c r="J21" s="189"/>
      <c r="K21" s="640"/>
      <c r="L21" s="175"/>
      <c r="M21" s="640"/>
      <c r="N21" s="175"/>
      <c r="O21" s="640"/>
      <c r="P21" s="175"/>
      <c r="Q21" s="676"/>
      <c r="R21" s="189"/>
      <c r="S21" s="652"/>
      <c r="T21" s="298"/>
    </row>
    <row r="22" spans="1:34" ht="26.25" customHeight="1" thickBot="1">
      <c r="A22" s="714" t="s">
        <v>172</v>
      </c>
      <c r="B22" s="687"/>
      <c r="C22" s="640"/>
      <c r="D22" s="175"/>
      <c r="E22" s="676"/>
      <c r="F22" s="210">
        <f>【4月】月集計表!$BA$59</f>
        <v>0</v>
      </c>
      <c r="G22" s="676"/>
      <c r="H22" s="210">
        <f>【5月】月集計表!$BA$59</f>
        <v>0</v>
      </c>
      <c r="I22" s="676"/>
      <c r="J22" s="236">
        <f>【6月】月集計表!$BA$59</f>
        <v>0</v>
      </c>
      <c r="K22" s="640"/>
      <c r="L22" s="175"/>
      <c r="M22" s="640"/>
      <c r="N22" s="175"/>
      <c r="O22" s="640"/>
      <c r="P22" s="175"/>
      <c r="Q22" s="676"/>
      <c r="R22" s="210">
        <f>SUM(F22,H22,J22)</f>
        <v>0</v>
      </c>
      <c r="S22" s="652"/>
      <c r="T22" s="293">
        <f>R22</f>
        <v>0</v>
      </c>
    </row>
    <row r="23" spans="1:34" ht="26.25" customHeight="1" thickBot="1">
      <c r="A23" s="715"/>
      <c r="B23" s="668"/>
      <c r="C23" s="640"/>
      <c r="D23" s="175"/>
      <c r="E23" s="676"/>
      <c r="F23" s="175"/>
      <c r="G23" s="676"/>
      <c r="H23" s="175"/>
      <c r="I23" s="676"/>
      <c r="J23" s="175"/>
      <c r="K23" s="640"/>
      <c r="L23" s="175"/>
      <c r="M23" s="640"/>
      <c r="N23" s="175"/>
      <c r="O23" s="640"/>
      <c r="P23" s="175"/>
      <c r="Q23" s="676"/>
      <c r="R23" s="175"/>
      <c r="S23" s="652"/>
      <c r="T23" s="298"/>
    </row>
    <row r="24" spans="1:34" ht="26.25" customHeight="1" thickBot="1">
      <c r="A24" s="714" t="s">
        <v>174</v>
      </c>
      <c r="B24" s="687"/>
      <c r="C24" s="640"/>
      <c r="D24" s="175"/>
      <c r="E24" s="676"/>
      <c r="F24" s="210">
        <f>【4月】月集計表!$BB$59</f>
        <v>0</v>
      </c>
      <c r="G24" s="676"/>
      <c r="H24" s="210">
        <f>【5月】月集計表!$BB$59</f>
        <v>0</v>
      </c>
      <c r="I24" s="676"/>
      <c r="J24" s="236">
        <f>【6月】月集計表!$BB$59</f>
        <v>0</v>
      </c>
      <c r="K24" s="640"/>
      <c r="L24" s="175"/>
      <c r="M24" s="640"/>
      <c r="N24" s="175"/>
      <c r="O24" s="640"/>
      <c r="P24" s="175"/>
      <c r="Q24" s="676"/>
      <c r="R24" s="210">
        <f>SUM(F24,H24,J24)</f>
        <v>0</v>
      </c>
      <c r="S24" s="652"/>
      <c r="T24" s="293">
        <f>IF(R24&gt;40000*$C$8,40000*$C$8,R24)</f>
        <v>0</v>
      </c>
    </row>
    <row r="25" spans="1:34" ht="26.25" customHeight="1" thickBot="1">
      <c r="A25" s="716"/>
      <c r="B25" s="670"/>
      <c r="C25" s="640"/>
      <c r="D25" s="175"/>
      <c r="E25" s="676"/>
      <c r="F25" s="189"/>
      <c r="G25" s="676"/>
      <c r="H25" s="189"/>
      <c r="I25" s="676"/>
      <c r="J25" s="189"/>
      <c r="K25" s="640"/>
      <c r="L25" s="175"/>
      <c r="M25" s="640"/>
      <c r="N25" s="175"/>
      <c r="O25" s="640"/>
      <c r="P25" s="175"/>
      <c r="Q25" s="676"/>
      <c r="R25" s="189"/>
      <c r="S25" s="652"/>
      <c r="T25" s="298"/>
    </row>
    <row r="26" spans="1:34" ht="26.25" customHeight="1" thickBot="1">
      <c r="A26" s="716"/>
      <c r="B26" s="670"/>
      <c r="C26" s="640"/>
      <c r="D26" s="175"/>
      <c r="E26" s="676"/>
      <c r="F26" s="189"/>
      <c r="G26" s="676"/>
      <c r="H26" s="189"/>
      <c r="I26" s="676"/>
      <c r="J26" s="189"/>
      <c r="K26" s="640"/>
      <c r="L26" s="175"/>
      <c r="M26" s="640"/>
      <c r="N26" s="175"/>
      <c r="O26" s="640"/>
      <c r="P26" s="175"/>
      <c r="Q26" s="676"/>
      <c r="R26" s="189"/>
      <c r="S26" s="652"/>
      <c r="T26" s="298"/>
    </row>
    <row r="27" spans="1:34" ht="26.25" customHeight="1" thickBot="1">
      <c r="A27" s="716"/>
      <c r="B27" s="670"/>
      <c r="C27" s="640"/>
      <c r="D27" s="175"/>
      <c r="E27" s="676"/>
      <c r="F27" s="189"/>
      <c r="G27" s="676"/>
      <c r="H27" s="189"/>
      <c r="I27" s="676"/>
      <c r="J27" s="189"/>
      <c r="K27" s="640"/>
      <c r="L27" s="175"/>
      <c r="M27" s="640"/>
      <c r="N27" s="175"/>
      <c r="O27" s="640"/>
      <c r="P27" s="175"/>
      <c r="Q27" s="676"/>
      <c r="R27" s="189"/>
      <c r="S27" s="652"/>
      <c r="T27" s="298"/>
    </row>
    <row r="28" spans="1:34" ht="26.25" customHeight="1" thickBot="1">
      <c r="A28" s="717"/>
      <c r="B28" s="718"/>
      <c r="C28" s="640"/>
      <c r="D28" s="346"/>
      <c r="E28" s="676"/>
      <c r="F28" s="347"/>
      <c r="G28" s="676"/>
      <c r="H28" s="347"/>
      <c r="I28" s="676"/>
      <c r="J28" s="347"/>
      <c r="K28" s="640"/>
      <c r="L28" s="346"/>
      <c r="M28" s="640"/>
      <c r="N28" s="346"/>
      <c r="O28" s="640"/>
      <c r="P28" s="346"/>
      <c r="Q28" s="676"/>
      <c r="R28" s="347"/>
      <c r="S28" s="652"/>
      <c r="T28" s="351"/>
    </row>
    <row r="29" spans="1:34" ht="26.25" customHeight="1" thickTop="1" thickBot="1">
      <c r="A29" s="711" t="s">
        <v>175</v>
      </c>
      <c r="B29" s="712"/>
      <c r="C29" s="641"/>
      <c r="D29" s="179"/>
      <c r="E29" s="672"/>
      <c r="F29" s="300">
        <f>SUM(F18:F28)</f>
        <v>0</v>
      </c>
      <c r="G29" s="672"/>
      <c r="H29" s="300">
        <f>SUM(H18:H28)</f>
        <v>0</v>
      </c>
      <c r="I29" s="672"/>
      <c r="J29" s="300">
        <f>SUM(J18:J28)</f>
        <v>0</v>
      </c>
      <c r="K29" s="641"/>
      <c r="L29" s="179"/>
      <c r="M29" s="641"/>
      <c r="N29" s="179"/>
      <c r="O29" s="641"/>
      <c r="P29" s="179"/>
      <c r="Q29" s="672"/>
      <c r="R29" s="300">
        <f>SUM(F29,H29,J29)</f>
        <v>0</v>
      </c>
      <c r="S29" s="652"/>
      <c r="T29" s="350">
        <f>SUM(T18:T28)</f>
        <v>0</v>
      </c>
    </row>
    <row r="30" spans="1:34" s="170" customFormat="1" ht="26.25" customHeight="1" thickBot="1">
      <c r="A30" s="182"/>
      <c r="B30" s="182"/>
      <c r="C30" s="169"/>
      <c r="D30" s="183"/>
      <c r="E30" s="169"/>
      <c r="F30" s="183"/>
      <c r="G30" s="169"/>
      <c r="H30" s="183"/>
      <c r="I30" s="169"/>
      <c r="J30" s="183"/>
      <c r="K30" s="183"/>
      <c r="L30" s="183"/>
      <c r="M30" s="183"/>
      <c r="N30" s="183"/>
      <c r="O30" s="183"/>
      <c r="P30" s="183"/>
      <c r="Q30" s="183"/>
      <c r="R30" s="184"/>
      <c r="S30" s="183"/>
      <c r="T30" s="183"/>
      <c r="U30" s="183"/>
      <c r="V30" s="183"/>
      <c r="W30" s="183"/>
      <c r="X30" s="183"/>
      <c r="Y30" s="183"/>
      <c r="Z30" s="183"/>
      <c r="AA30" s="183"/>
      <c r="AB30" s="183"/>
      <c r="AC30" s="183"/>
      <c r="AD30" s="183"/>
      <c r="AE30" s="183"/>
      <c r="AF30" s="183"/>
      <c r="AG30" s="183"/>
      <c r="AH30" s="183"/>
    </row>
    <row r="31" spans="1:34" ht="26.25" customHeight="1" thickBot="1">
      <c r="A31" s="699" t="s">
        <v>189</v>
      </c>
      <c r="B31" s="656"/>
      <c r="C31" s="666"/>
      <c r="D31" s="667"/>
      <c r="E31" s="666"/>
      <c r="F31" s="667"/>
      <c r="G31" s="666"/>
      <c r="H31" s="667"/>
      <c r="I31" s="666"/>
      <c r="J31" s="667"/>
      <c r="K31" s="708"/>
      <c r="L31" s="709"/>
      <c r="M31" s="649" t="s">
        <v>176</v>
      </c>
      <c r="N31" s="650"/>
      <c r="O31" s="653" t="s">
        <v>177</v>
      </c>
      <c r="P31" s="653"/>
      <c r="Q31" s="654" t="s">
        <v>178</v>
      </c>
      <c r="R31" s="655"/>
      <c r="S31" s="655"/>
      <c r="T31" s="656"/>
    </row>
    <row r="32" spans="1:34" ht="26.25" customHeight="1" thickBot="1">
      <c r="A32" s="700"/>
      <c r="B32" s="659"/>
      <c r="C32" s="172"/>
      <c r="D32" s="172"/>
      <c r="E32" s="172"/>
      <c r="F32" s="172"/>
      <c r="G32" s="172"/>
      <c r="H32" s="172"/>
      <c r="I32" s="172"/>
      <c r="J32" s="172"/>
      <c r="K32" s="194"/>
      <c r="L32" s="194"/>
      <c r="M32" s="172" t="s">
        <v>37</v>
      </c>
      <c r="N32" s="223" t="s">
        <v>162</v>
      </c>
      <c r="O32" s="301" t="s">
        <v>163</v>
      </c>
      <c r="P32" s="301" t="s">
        <v>164</v>
      </c>
      <c r="Q32" s="657"/>
      <c r="R32" s="658"/>
      <c r="S32" s="658"/>
      <c r="T32" s="659"/>
    </row>
    <row r="33" spans="1:20" ht="26.25" customHeight="1">
      <c r="A33" s="705" t="s">
        <v>165</v>
      </c>
      <c r="B33" s="185" t="s">
        <v>166</v>
      </c>
      <c r="C33" s="173"/>
      <c r="D33" s="173"/>
      <c r="E33" s="173"/>
      <c r="F33" s="173"/>
      <c r="G33" s="173"/>
      <c r="H33" s="173"/>
      <c r="I33" s="173"/>
      <c r="J33" s="173"/>
      <c r="K33" s="186"/>
      <c r="L33" s="186"/>
      <c r="M33" s="173"/>
      <c r="N33" s="195"/>
      <c r="O33" s="334"/>
      <c r="P33" s="332"/>
      <c r="Q33" s="637"/>
      <c r="R33" s="638"/>
      <c r="S33" s="638"/>
      <c r="T33" s="639"/>
    </row>
    <row r="34" spans="1:20" ht="26.25" customHeight="1">
      <c r="A34" s="706"/>
      <c r="B34" s="188" t="s">
        <v>167</v>
      </c>
      <c r="C34" s="175"/>
      <c r="D34" s="175"/>
      <c r="E34" s="175"/>
      <c r="F34" s="175"/>
      <c r="G34" s="175"/>
      <c r="H34" s="175"/>
      <c r="I34" s="175"/>
      <c r="J34" s="175"/>
      <c r="K34" s="189"/>
      <c r="L34" s="189"/>
      <c r="M34" s="175"/>
      <c r="N34" s="180"/>
      <c r="O34" s="335"/>
      <c r="P34" s="333"/>
      <c r="Q34" s="633"/>
      <c r="R34" s="634"/>
      <c r="S34" s="634"/>
      <c r="T34" s="635"/>
    </row>
    <row r="35" spans="1:20" ht="26.25" customHeight="1">
      <c r="A35" s="706"/>
      <c r="B35" s="188" t="s">
        <v>168</v>
      </c>
      <c r="C35" s="175"/>
      <c r="D35" s="175"/>
      <c r="E35" s="175"/>
      <c r="F35" s="175"/>
      <c r="G35" s="175"/>
      <c r="H35" s="175"/>
      <c r="I35" s="175"/>
      <c r="J35" s="175"/>
      <c r="K35" s="189"/>
      <c r="L35" s="189"/>
      <c r="M35" s="175"/>
      <c r="N35" s="180"/>
      <c r="O35" s="335"/>
      <c r="P35" s="333"/>
      <c r="Q35" s="633"/>
      <c r="R35" s="634"/>
      <c r="S35" s="634"/>
      <c r="T35" s="635"/>
    </row>
    <row r="36" spans="1:20" ht="26.25" customHeight="1" thickBot="1">
      <c r="A36" s="707"/>
      <c r="B36" s="191" t="s">
        <v>169</v>
      </c>
      <c r="C36" s="177"/>
      <c r="D36" s="178"/>
      <c r="E36" s="177"/>
      <c r="F36" s="178"/>
      <c r="G36" s="177"/>
      <c r="H36" s="178"/>
      <c r="I36" s="177"/>
      <c r="J36" s="178"/>
      <c r="K36" s="192"/>
      <c r="L36" s="193"/>
      <c r="M36" s="177"/>
      <c r="N36" s="177"/>
      <c r="O36" s="336"/>
      <c r="P36" s="308"/>
      <c r="Q36" s="663"/>
      <c r="R36" s="664"/>
      <c r="S36" s="664"/>
      <c r="T36" s="665"/>
    </row>
    <row r="37" spans="1:20" ht="26.25" customHeight="1" thickBot="1">
      <c r="A37" s="713" t="s">
        <v>170</v>
      </c>
      <c r="B37" s="685"/>
      <c r="C37" s="640"/>
      <c r="D37" s="179"/>
      <c r="E37" s="640"/>
      <c r="F37" s="179"/>
      <c r="G37" s="640"/>
      <c r="H37" s="179"/>
      <c r="I37" s="640"/>
      <c r="J37" s="179"/>
      <c r="K37" s="703"/>
      <c r="L37" s="196"/>
      <c r="M37" s="640"/>
      <c r="N37" s="224"/>
      <c r="O37" s="642"/>
      <c r="P37" s="309"/>
      <c r="Q37" s="637"/>
      <c r="R37" s="638"/>
      <c r="S37" s="638"/>
      <c r="T37" s="639"/>
    </row>
    <row r="38" spans="1:20" ht="26.25" customHeight="1" thickBot="1">
      <c r="A38" s="714" t="s">
        <v>171</v>
      </c>
      <c r="B38" s="687"/>
      <c r="C38" s="640"/>
      <c r="D38" s="175"/>
      <c r="E38" s="640"/>
      <c r="F38" s="175"/>
      <c r="G38" s="640"/>
      <c r="H38" s="175"/>
      <c r="I38" s="640"/>
      <c r="J38" s="175"/>
      <c r="K38" s="703"/>
      <c r="L38" s="189"/>
      <c r="M38" s="640"/>
      <c r="N38" s="180"/>
      <c r="O38" s="643"/>
      <c r="P38" s="310"/>
      <c r="Q38" s="633"/>
      <c r="R38" s="634"/>
      <c r="S38" s="634"/>
      <c r="T38" s="635"/>
    </row>
    <row r="39" spans="1:20" ht="26.25" customHeight="1" thickBot="1">
      <c r="A39" s="715"/>
      <c r="B39" s="668"/>
      <c r="C39" s="640"/>
      <c r="D39" s="175"/>
      <c r="E39" s="640"/>
      <c r="F39" s="175"/>
      <c r="G39" s="640"/>
      <c r="H39" s="175"/>
      <c r="I39" s="640"/>
      <c r="J39" s="175"/>
      <c r="K39" s="703"/>
      <c r="L39" s="189"/>
      <c r="M39" s="640"/>
      <c r="N39" s="197"/>
      <c r="O39" s="643"/>
      <c r="P39" s="337"/>
      <c r="Q39" s="633"/>
      <c r="R39" s="634"/>
      <c r="S39" s="634"/>
      <c r="T39" s="635"/>
    </row>
    <row r="40" spans="1:20" ht="26.25" customHeight="1" thickBot="1">
      <c r="A40" s="714" t="s">
        <v>172</v>
      </c>
      <c r="B40" s="687"/>
      <c r="C40" s="640"/>
      <c r="D40" s="175"/>
      <c r="E40" s="640"/>
      <c r="F40" s="175"/>
      <c r="G40" s="640"/>
      <c r="H40" s="175"/>
      <c r="I40" s="640"/>
      <c r="J40" s="175"/>
      <c r="K40" s="703"/>
      <c r="L40" s="189"/>
      <c r="M40" s="640"/>
      <c r="N40" s="180"/>
      <c r="O40" s="643"/>
      <c r="P40" s="310"/>
      <c r="Q40" s="633"/>
      <c r="R40" s="634"/>
      <c r="S40" s="634"/>
      <c r="T40" s="635"/>
    </row>
    <row r="41" spans="1:20" ht="26.25" customHeight="1" thickBot="1">
      <c r="A41" s="715"/>
      <c r="B41" s="668"/>
      <c r="C41" s="640"/>
      <c r="D41" s="175"/>
      <c r="E41" s="640"/>
      <c r="F41" s="175"/>
      <c r="G41" s="640"/>
      <c r="H41" s="175"/>
      <c r="I41" s="640"/>
      <c r="J41" s="175"/>
      <c r="K41" s="703"/>
      <c r="L41" s="189"/>
      <c r="M41" s="640"/>
      <c r="N41" s="180"/>
      <c r="O41" s="643"/>
      <c r="P41" s="337"/>
      <c r="Q41" s="633"/>
      <c r="R41" s="634"/>
      <c r="S41" s="634"/>
      <c r="T41" s="635"/>
    </row>
    <row r="42" spans="1:20" ht="26.25" customHeight="1" thickBot="1">
      <c r="A42" s="714" t="s">
        <v>174</v>
      </c>
      <c r="B42" s="687"/>
      <c r="C42" s="640"/>
      <c r="D42" s="175"/>
      <c r="E42" s="640"/>
      <c r="F42" s="175"/>
      <c r="G42" s="640"/>
      <c r="H42" s="175"/>
      <c r="I42" s="640"/>
      <c r="J42" s="175"/>
      <c r="K42" s="703"/>
      <c r="L42" s="189"/>
      <c r="M42" s="640"/>
      <c r="N42" s="180"/>
      <c r="O42" s="643"/>
      <c r="P42" s="310"/>
      <c r="Q42" s="633"/>
      <c r="R42" s="634"/>
      <c r="S42" s="634"/>
      <c r="T42" s="635"/>
    </row>
    <row r="43" spans="1:20" ht="26.25" customHeight="1" thickBot="1">
      <c r="A43" s="716"/>
      <c r="B43" s="670"/>
      <c r="C43" s="640"/>
      <c r="D43" s="175"/>
      <c r="E43" s="640"/>
      <c r="F43" s="175"/>
      <c r="G43" s="640"/>
      <c r="H43" s="175"/>
      <c r="I43" s="640"/>
      <c r="J43" s="175"/>
      <c r="K43" s="703"/>
      <c r="L43" s="189"/>
      <c r="M43" s="640"/>
      <c r="N43" s="197"/>
      <c r="O43" s="643"/>
      <c r="P43" s="337"/>
      <c r="Q43" s="633"/>
      <c r="R43" s="634"/>
      <c r="S43" s="634"/>
      <c r="T43" s="635"/>
    </row>
    <row r="44" spans="1:20" ht="26.25" customHeight="1" thickBot="1">
      <c r="A44" s="716"/>
      <c r="B44" s="670"/>
      <c r="C44" s="640"/>
      <c r="D44" s="175"/>
      <c r="E44" s="640"/>
      <c r="F44" s="175"/>
      <c r="G44" s="640"/>
      <c r="H44" s="175"/>
      <c r="I44" s="640"/>
      <c r="J44" s="175"/>
      <c r="K44" s="703"/>
      <c r="L44" s="189"/>
      <c r="M44" s="640"/>
      <c r="N44" s="197"/>
      <c r="O44" s="643"/>
      <c r="P44" s="337"/>
      <c r="Q44" s="633"/>
      <c r="R44" s="634"/>
      <c r="S44" s="634"/>
      <c r="T44" s="635"/>
    </row>
    <row r="45" spans="1:20" ht="26.25" customHeight="1" thickBot="1">
      <c r="A45" s="716"/>
      <c r="B45" s="670"/>
      <c r="C45" s="640"/>
      <c r="D45" s="175"/>
      <c r="E45" s="640"/>
      <c r="F45" s="175"/>
      <c r="G45" s="640"/>
      <c r="H45" s="175"/>
      <c r="I45" s="640"/>
      <c r="J45" s="175"/>
      <c r="K45" s="703"/>
      <c r="L45" s="189"/>
      <c r="M45" s="640"/>
      <c r="N45" s="197"/>
      <c r="O45" s="643"/>
      <c r="P45" s="337"/>
      <c r="Q45" s="633"/>
      <c r="R45" s="634"/>
      <c r="S45" s="634"/>
      <c r="T45" s="635"/>
    </row>
    <row r="46" spans="1:20" ht="26.25" customHeight="1" thickBot="1">
      <c r="A46" s="717"/>
      <c r="B46" s="718"/>
      <c r="C46" s="640"/>
      <c r="D46" s="346"/>
      <c r="E46" s="640"/>
      <c r="F46" s="346"/>
      <c r="G46" s="640"/>
      <c r="H46" s="346"/>
      <c r="I46" s="640"/>
      <c r="J46" s="346"/>
      <c r="K46" s="703"/>
      <c r="L46" s="347"/>
      <c r="M46" s="640"/>
      <c r="N46" s="353"/>
      <c r="O46" s="643"/>
      <c r="P46" s="354"/>
      <c r="Q46" s="644"/>
      <c r="R46" s="645"/>
      <c r="S46" s="645"/>
      <c r="T46" s="646"/>
    </row>
    <row r="47" spans="1:20" ht="26.25" customHeight="1" thickTop="1" thickBot="1">
      <c r="A47" s="711" t="s">
        <v>175</v>
      </c>
      <c r="B47" s="712"/>
      <c r="C47" s="641"/>
      <c r="D47" s="179"/>
      <c r="E47" s="641"/>
      <c r="F47" s="179"/>
      <c r="G47" s="641"/>
      <c r="H47" s="179"/>
      <c r="I47" s="641"/>
      <c r="J47" s="179"/>
      <c r="K47" s="704"/>
      <c r="L47" s="196"/>
      <c r="M47" s="641"/>
      <c r="N47" s="224"/>
      <c r="O47" s="643"/>
      <c r="P47" s="352"/>
      <c r="Q47" s="637"/>
      <c r="R47" s="638"/>
      <c r="S47" s="638"/>
      <c r="T47" s="639"/>
    </row>
  </sheetData>
  <sheetProtection password="FA29" sheet="1" objects="1" scenarios="1"/>
  <mergeCells count="81">
    <mergeCell ref="A45:B45"/>
    <mergeCell ref="G37:G47"/>
    <mergeCell ref="A47:B47"/>
    <mergeCell ref="A37:B37"/>
    <mergeCell ref="A38:B38"/>
    <mergeCell ref="A39:B39"/>
    <mergeCell ref="A40:B40"/>
    <mergeCell ref="A41:B41"/>
    <mergeCell ref="C37:C47"/>
    <mergeCell ref="E37:E47"/>
    <mergeCell ref="A46:B46"/>
    <mergeCell ref="A42:B42"/>
    <mergeCell ref="A43:B43"/>
    <mergeCell ref="A44:B44"/>
    <mergeCell ref="A13:B14"/>
    <mergeCell ref="A1:B1"/>
    <mergeCell ref="D2:P3"/>
    <mergeCell ref="T2:T3"/>
    <mergeCell ref="J5:L5"/>
    <mergeCell ref="M5:O5"/>
    <mergeCell ref="P5:Q5"/>
    <mergeCell ref="R5:T5"/>
    <mergeCell ref="S13:T13"/>
    <mergeCell ref="C13:D13"/>
    <mergeCell ref="E13:F13"/>
    <mergeCell ref="G13:H13"/>
    <mergeCell ref="I13:J13"/>
    <mergeCell ref="K13:L13"/>
    <mergeCell ref="M13:N13"/>
    <mergeCell ref="O13:P13"/>
    <mergeCell ref="A15:A18"/>
    <mergeCell ref="C19:C29"/>
    <mergeCell ref="E19:E29"/>
    <mergeCell ref="G19:G29"/>
    <mergeCell ref="I19:I29"/>
    <mergeCell ref="A29:B29"/>
    <mergeCell ref="A19:B19"/>
    <mergeCell ref="A20:B20"/>
    <mergeCell ref="A21:B21"/>
    <mergeCell ref="A22:B22"/>
    <mergeCell ref="A23:B23"/>
    <mergeCell ref="A24:B24"/>
    <mergeCell ref="A25:B25"/>
    <mergeCell ref="A26:B26"/>
    <mergeCell ref="A27:B27"/>
    <mergeCell ref="A28:B28"/>
    <mergeCell ref="Q13:R13"/>
    <mergeCell ref="K19:K29"/>
    <mergeCell ref="M19:M29"/>
    <mergeCell ref="O19:O29"/>
    <mergeCell ref="Q19:Q29"/>
    <mergeCell ref="S19:S29"/>
    <mergeCell ref="O31:P31"/>
    <mergeCell ref="Q31:T32"/>
    <mergeCell ref="A33:A36"/>
    <mergeCell ref="Q33:T33"/>
    <mergeCell ref="Q34:T34"/>
    <mergeCell ref="Q35:T35"/>
    <mergeCell ref="Q36:T36"/>
    <mergeCell ref="C31:D31"/>
    <mergeCell ref="E31:F31"/>
    <mergeCell ref="G31:H31"/>
    <mergeCell ref="I31:J31"/>
    <mergeCell ref="K31:L31"/>
    <mergeCell ref="M31:N31"/>
    <mergeCell ref="A31:B32"/>
    <mergeCell ref="I37:I47"/>
    <mergeCell ref="K37:K47"/>
    <mergeCell ref="Q46:T46"/>
    <mergeCell ref="M37:M47"/>
    <mergeCell ref="O37:O47"/>
    <mergeCell ref="Q37:T37"/>
    <mergeCell ref="Q38:T38"/>
    <mergeCell ref="Q39:T39"/>
    <mergeCell ref="Q40:T40"/>
    <mergeCell ref="Q41:T41"/>
    <mergeCell ref="Q42:T42"/>
    <mergeCell ref="Q43:T43"/>
    <mergeCell ref="Q44:T44"/>
    <mergeCell ref="Q45:T45"/>
    <mergeCell ref="Q47:T47"/>
  </mergeCells>
  <phoneticPr fontId="1"/>
  <conditionalFormatting sqref="C8">
    <cfRule type="containsBlanks" dxfId="6" priority="4" stopIfTrue="1">
      <formula>LEN(TRIM(C8))=0</formula>
    </cfRule>
  </conditionalFormatting>
  <conditionalFormatting sqref="Q33:T44 Q46:T47">
    <cfRule type="expression" dxfId="5" priority="3" stopIfTrue="1">
      <formula>Q33=""</formula>
    </cfRule>
  </conditionalFormatting>
  <conditionalFormatting sqref="M5 R5">
    <cfRule type="expression" dxfId="4" priority="2" stopIfTrue="1">
      <formula>M5=""</formula>
    </cfRule>
  </conditionalFormatting>
  <conditionalFormatting sqref="Q45:T45">
    <cfRule type="expression" dxfId="3" priority="1" stopIfTrue="1">
      <formula>Q45=""</formula>
    </cfRule>
  </conditionalFormatting>
  <printOptions horizontalCentered="1" verticalCentered="1"/>
  <pageMargins left="0" right="0" top="0.59055118110236227" bottom="0.19685039370078741" header="0" footer="0"/>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H47"/>
  <sheetViews>
    <sheetView view="pageBreakPreview" zoomScale="55" zoomScaleNormal="25" zoomScaleSheetLayoutView="55" workbookViewId="0">
      <selection activeCell="M5" sqref="M5:O5"/>
    </sheetView>
  </sheetViews>
  <sheetFormatPr defaultColWidth="5.375" defaultRowHeight="15" customHeight="1"/>
  <cols>
    <col min="1" max="1" width="8.375" style="161" customWidth="1"/>
    <col min="2" max="2" width="24.625" style="161" customWidth="1"/>
    <col min="3" max="14" width="12.375" style="161" customWidth="1"/>
    <col min="15" max="16" width="13.625" style="161" customWidth="1"/>
    <col min="17" max="20" width="13.75" style="161" customWidth="1"/>
    <col min="21" max="33" width="5.375" style="161" customWidth="1"/>
    <col min="34" max="34" width="6.375" style="161" customWidth="1"/>
    <col min="35" max="256" width="5.375" style="161"/>
    <col min="257" max="257" width="8.375" style="161" customWidth="1"/>
    <col min="258" max="258" width="24.625" style="161" customWidth="1"/>
    <col min="259" max="270" width="12.375" style="161" customWidth="1"/>
    <col min="271" max="272" width="13.625" style="161" customWidth="1"/>
    <col min="273" max="276" width="13.75" style="161" customWidth="1"/>
    <col min="277" max="289" width="5.375" style="161" customWidth="1"/>
    <col min="290" max="290" width="6.375" style="161" customWidth="1"/>
    <col min="291" max="512" width="5.375" style="161"/>
    <col min="513" max="513" width="8.375" style="161" customWidth="1"/>
    <col min="514" max="514" width="24.625" style="161" customWidth="1"/>
    <col min="515" max="526" width="12.375" style="161" customWidth="1"/>
    <col min="527" max="528" width="13.625" style="161" customWidth="1"/>
    <col min="529" max="532" width="13.75" style="161" customWidth="1"/>
    <col min="533" max="545" width="5.375" style="161" customWidth="1"/>
    <col min="546" max="546" width="6.375" style="161" customWidth="1"/>
    <col min="547" max="768" width="5.375" style="161"/>
    <col min="769" max="769" width="8.375" style="161" customWidth="1"/>
    <col min="770" max="770" width="24.625" style="161" customWidth="1"/>
    <col min="771" max="782" width="12.375" style="161" customWidth="1"/>
    <col min="783" max="784" width="13.625" style="161" customWidth="1"/>
    <col min="785" max="788" width="13.75" style="161" customWidth="1"/>
    <col min="789" max="801" width="5.375" style="161" customWidth="1"/>
    <col min="802" max="802" width="6.375" style="161" customWidth="1"/>
    <col min="803" max="1024" width="5.375" style="161"/>
    <col min="1025" max="1025" width="8.375" style="161" customWidth="1"/>
    <col min="1026" max="1026" width="24.625" style="161" customWidth="1"/>
    <col min="1027" max="1038" width="12.375" style="161" customWidth="1"/>
    <col min="1039" max="1040" width="13.625" style="161" customWidth="1"/>
    <col min="1041" max="1044" width="13.75" style="161" customWidth="1"/>
    <col min="1045" max="1057" width="5.375" style="161" customWidth="1"/>
    <col min="1058" max="1058" width="6.375" style="161" customWidth="1"/>
    <col min="1059" max="1280" width="5.375" style="161"/>
    <col min="1281" max="1281" width="8.375" style="161" customWidth="1"/>
    <col min="1282" max="1282" width="24.625" style="161" customWidth="1"/>
    <col min="1283" max="1294" width="12.375" style="161" customWidth="1"/>
    <col min="1295" max="1296" width="13.625" style="161" customWidth="1"/>
    <col min="1297" max="1300" width="13.75" style="161" customWidth="1"/>
    <col min="1301" max="1313" width="5.375" style="161" customWidth="1"/>
    <col min="1314" max="1314" width="6.375" style="161" customWidth="1"/>
    <col min="1315" max="1536" width="5.375" style="161"/>
    <col min="1537" max="1537" width="8.375" style="161" customWidth="1"/>
    <col min="1538" max="1538" width="24.625" style="161" customWidth="1"/>
    <col min="1539" max="1550" width="12.375" style="161" customWidth="1"/>
    <col min="1551" max="1552" width="13.625" style="161" customWidth="1"/>
    <col min="1553" max="1556" width="13.75" style="161" customWidth="1"/>
    <col min="1557" max="1569" width="5.375" style="161" customWidth="1"/>
    <col min="1570" max="1570" width="6.375" style="161" customWidth="1"/>
    <col min="1571" max="1792" width="5.375" style="161"/>
    <col min="1793" max="1793" width="8.375" style="161" customWidth="1"/>
    <col min="1794" max="1794" width="24.625" style="161" customWidth="1"/>
    <col min="1795" max="1806" width="12.375" style="161" customWidth="1"/>
    <col min="1807" max="1808" width="13.625" style="161" customWidth="1"/>
    <col min="1809" max="1812" width="13.75" style="161" customWidth="1"/>
    <col min="1813" max="1825" width="5.375" style="161" customWidth="1"/>
    <col min="1826" max="1826" width="6.375" style="161" customWidth="1"/>
    <col min="1827" max="2048" width="5.375" style="161"/>
    <col min="2049" max="2049" width="8.375" style="161" customWidth="1"/>
    <col min="2050" max="2050" width="24.625" style="161" customWidth="1"/>
    <col min="2051" max="2062" width="12.375" style="161" customWidth="1"/>
    <col min="2063" max="2064" width="13.625" style="161" customWidth="1"/>
    <col min="2065" max="2068" width="13.75" style="161" customWidth="1"/>
    <col min="2069" max="2081" width="5.375" style="161" customWidth="1"/>
    <col min="2082" max="2082" width="6.375" style="161" customWidth="1"/>
    <col min="2083" max="2304" width="5.375" style="161"/>
    <col min="2305" max="2305" width="8.375" style="161" customWidth="1"/>
    <col min="2306" max="2306" width="24.625" style="161" customWidth="1"/>
    <col min="2307" max="2318" width="12.375" style="161" customWidth="1"/>
    <col min="2319" max="2320" width="13.625" style="161" customWidth="1"/>
    <col min="2321" max="2324" width="13.75" style="161" customWidth="1"/>
    <col min="2325" max="2337" width="5.375" style="161" customWidth="1"/>
    <col min="2338" max="2338" width="6.375" style="161" customWidth="1"/>
    <col min="2339" max="2560" width="5.375" style="161"/>
    <col min="2561" max="2561" width="8.375" style="161" customWidth="1"/>
    <col min="2562" max="2562" width="24.625" style="161" customWidth="1"/>
    <col min="2563" max="2574" width="12.375" style="161" customWidth="1"/>
    <col min="2575" max="2576" width="13.625" style="161" customWidth="1"/>
    <col min="2577" max="2580" width="13.75" style="161" customWidth="1"/>
    <col min="2581" max="2593" width="5.375" style="161" customWidth="1"/>
    <col min="2594" max="2594" width="6.375" style="161" customWidth="1"/>
    <col min="2595" max="2816" width="5.375" style="161"/>
    <col min="2817" max="2817" width="8.375" style="161" customWidth="1"/>
    <col min="2818" max="2818" width="24.625" style="161" customWidth="1"/>
    <col min="2819" max="2830" width="12.375" style="161" customWidth="1"/>
    <col min="2831" max="2832" width="13.625" style="161" customWidth="1"/>
    <col min="2833" max="2836" width="13.75" style="161" customWidth="1"/>
    <col min="2837" max="2849" width="5.375" style="161" customWidth="1"/>
    <col min="2850" max="2850" width="6.375" style="161" customWidth="1"/>
    <col min="2851" max="3072" width="5.375" style="161"/>
    <col min="3073" max="3073" width="8.375" style="161" customWidth="1"/>
    <col min="3074" max="3074" width="24.625" style="161" customWidth="1"/>
    <col min="3075" max="3086" width="12.375" style="161" customWidth="1"/>
    <col min="3087" max="3088" width="13.625" style="161" customWidth="1"/>
    <col min="3089" max="3092" width="13.75" style="161" customWidth="1"/>
    <col min="3093" max="3105" width="5.375" style="161" customWidth="1"/>
    <col min="3106" max="3106" width="6.375" style="161" customWidth="1"/>
    <col min="3107" max="3328" width="5.375" style="161"/>
    <col min="3329" max="3329" width="8.375" style="161" customWidth="1"/>
    <col min="3330" max="3330" width="24.625" style="161" customWidth="1"/>
    <col min="3331" max="3342" width="12.375" style="161" customWidth="1"/>
    <col min="3343" max="3344" width="13.625" style="161" customWidth="1"/>
    <col min="3345" max="3348" width="13.75" style="161" customWidth="1"/>
    <col min="3349" max="3361" width="5.375" style="161" customWidth="1"/>
    <col min="3362" max="3362" width="6.375" style="161" customWidth="1"/>
    <col min="3363" max="3584" width="5.375" style="161"/>
    <col min="3585" max="3585" width="8.375" style="161" customWidth="1"/>
    <col min="3586" max="3586" width="24.625" style="161" customWidth="1"/>
    <col min="3587" max="3598" width="12.375" style="161" customWidth="1"/>
    <col min="3599" max="3600" width="13.625" style="161" customWidth="1"/>
    <col min="3601" max="3604" width="13.75" style="161" customWidth="1"/>
    <col min="3605" max="3617" width="5.375" style="161" customWidth="1"/>
    <col min="3618" max="3618" width="6.375" style="161" customWidth="1"/>
    <col min="3619" max="3840" width="5.375" style="161"/>
    <col min="3841" max="3841" width="8.375" style="161" customWidth="1"/>
    <col min="3842" max="3842" width="24.625" style="161" customWidth="1"/>
    <col min="3843" max="3854" width="12.375" style="161" customWidth="1"/>
    <col min="3855" max="3856" width="13.625" style="161" customWidth="1"/>
    <col min="3857" max="3860" width="13.75" style="161" customWidth="1"/>
    <col min="3861" max="3873" width="5.375" style="161" customWidth="1"/>
    <col min="3874" max="3874" width="6.375" style="161" customWidth="1"/>
    <col min="3875" max="4096" width="5.375" style="161"/>
    <col min="4097" max="4097" width="8.375" style="161" customWidth="1"/>
    <col min="4098" max="4098" width="24.625" style="161" customWidth="1"/>
    <col min="4099" max="4110" width="12.375" style="161" customWidth="1"/>
    <col min="4111" max="4112" width="13.625" style="161" customWidth="1"/>
    <col min="4113" max="4116" width="13.75" style="161" customWidth="1"/>
    <col min="4117" max="4129" width="5.375" style="161" customWidth="1"/>
    <col min="4130" max="4130" width="6.375" style="161" customWidth="1"/>
    <col min="4131" max="4352" width="5.375" style="161"/>
    <col min="4353" max="4353" width="8.375" style="161" customWidth="1"/>
    <col min="4354" max="4354" width="24.625" style="161" customWidth="1"/>
    <col min="4355" max="4366" width="12.375" style="161" customWidth="1"/>
    <col min="4367" max="4368" width="13.625" style="161" customWidth="1"/>
    <col min="4369" max="4372" width="13.75" style="161" customWidth="1"/>
    <col min="4373" max="4385" width="5.375" style="161" customWidth="1"/>
    <col min="4386" max="4386" width="6.375" style="161" customWidth="1"/>
    <col min="4387" max="4608" width="5.375" style="161"/>
    <col min="4609" max="4609" width="8.375" style="161" customWidth="1"/>
    <col min="4610" max="4610" width="24.625" style="161" customWidth="1"/>
    <col min="4611" max="4622" width="12.375" style="161" customWidth="1"/>
    <col min="4623" max="4624" width="13.625" style="161" customWidth="1"/>
    <col min="4625" max="4628" width="13.75" style="161" customWidth="1"/>
    <col min="4629" max="4641" width="5.375" style="161" customWidth="1"/>
    <col min="4642" max="4642" width="6.375" style="161" customWidth="1"/>
    <col min="4643" max="4864" width="5.375" style="161"/>
    <col min="4865" max="4865" width="8.375" style="161" customWidth="1"/>
    <col min="4866" max="4866" width="24.625" style="161" customWidth="1"/>
    <col min="4867" max="4878" width="12.375" style="161" customWidth="1"/>
    <col min="4879" max="4880" width="13.625" style="161" customWidth="1"/>
    <col min="4881" max="4884" width="13.75" style="161" customWidth="1"/>
    <col min="4885" max="4897" width="5.375" style="161" customWidth="1"/>
    <col min="4898" max="4898" width="6.375" style="161" customWidth="1"/>
    <col min="4899" max="5120" width="5.375" style="161"/>
    <col min="5121" max="5121" width="8.375" style="161" customWidth="1"/>
    <col min="5122" max="5122" width="24.625" style="161" customWidth="1"/>
    <col min="5123" max="5134" width="12.375" style="161" customWidth="1"/>
    <col min="5135" max="5136" width="13.625" style="161" customWidth="1"/>
    <col min="5137" max="5140" width="13.75" style="161" customWidth="1"/>
    <col min="5141" max="5153" width="5.375" style="161" customWidth="1"/>
    <col min="5154" max="5154" width="6.375" style="161" customWidth="1"/>
    <col min="5155" max="5376" width="5.375" style="161"/>
    <col min="5377" max="5377" width="8.375" style="161" customWidth="1"/>
    <col min="5378" max="5378" width="24.625" style="161" customWidth="1"/>
    <col min="5379" max="5390" width="12.375" style="161" customWidth="1"/>
    <col min="5391" max="5392" width="13.625" style="161" customWidth="1"/>
    <col min="5393" max="5396" width="13.75" style="161" customWidth="1"/>
    <col min="5397" max="5409" width="5.375" style="161" customWidth="1"/>
    <col min="5410" max="5410" width="6.375" style="161" customWidth="1"/>
    <col min="5411" max="5632" width="5.375" style="161"/>
    <col min="5633" max="5633" width="8.375" style="161" customWidth="1"/>
    <col min="5634" max="5634" width="24.625" style="161" customWidth="1"/>
    <col min="5635" max="5646" width="12.375" style="161" customWidth="1"/>
    <col min="5647" max="5648" width="13.625" style="161" customWidth="1"/>
    <col min="5649" max="5652" width="13.75" style="161" customWidth="1"/>
    <col min="5653" max="5665" width="5.375" style="161" customWidth="1"/>
    <col min="5666" max="5666" width="6.375" style="161" customWidth="1"/>
    <col min="5667" max="5888" width="5.375" style="161"/>
    <col min="5889" max="5889" width="8.375" style="161" customWidth="1"/>
    <col min="5890" max="5890" width="24.625" style="161" customWidth="1"/>
    <col min="5891" max="5902" width="12.375" style="161" customWidth="1"/>
    <col min="5903" max="5904" width="13.625" style="161" customWidth="1"/>
    <col min="5905" max="5908" width="13.75" style="161" customWidth="1"/>
    <col min="5909" max="5921" width="5.375" style="161" customWidth="1"/>
    <col min="5922" max="5922" width="6.375" style="161" customWidth="1"/>
    <col min="5923" max="6144" width="5.375" style="161"/>
    <col min="6145" max="6145" width="8.375" style="161" customWidth="1"/>
    <col min="6146" max="6146" width="24.625" style="161" customWidth="1"/>
    <col min="6147" max="6158" width="12.375" style="161" customWidth="1"/>
    <col min="6159" max="6160" width="13.625" style="161" customWidth="1"/>
    <col min="6161" max="6164" width="13.75" style="161" customWidth="1"/>
    <col min="6165" max="6177" width="5.375" style="161" customWidth="1"/>
    <col min="6178" max="6178" width="6.375" style="161" customWidth="1"/>
    <col min="6179" max="6400" width="5.375" style="161"/>
    <col min="6401" max="6401" width="8.375" style="161" customWidth="1"/>
    <col min="6402" max="6402" width="24.625" style="161" customWidth="1"/>
    <col min="6403" max="6414" width="12.375" style="161" customWidth="1"/>
    <col min="6415" max="6416" width="13.625" style="161" customWidth="1"/>
    <col min="6417" max="6420" width="13.75" style="161" customWidth="1"/>
    <col min="6421" max="6433" width="5.375" style="161" customWidth="1"/>
    <col min="6434" max="6434" width="6.375" style="161" customWidth="1"/>
    <col min="6435" max="6656" width="5.375" style="161"/>
    <col min="6657" max="6657" width="8.375" style="161" customWidth="1"/>
    <col min="6658" max="6658" width="24.625" style="161" customWidth="1"/>
    <col min="6659" max="6670" width="12.375" style="161" customWidth="1"/>
    <col min="6671" max="6672" width="13.625" style="161" customWidth="1"/>
    <col min="6673" max="6676" width="13.75" style="161" customWidth="1"/>
    <col min="6677" max="6689" width="5.375" style="161" customWidth="1"/>
    <col min="6690" max="6690" width="6.375" style="161" customWidth="1"/>
    <col min="6691" max="6912" width="5.375" style="161"/>
    <col min="6913" max="6913" width="8.375" style="161" customWidth="1"/>
    <col min="6914" max="6914" width="24.625" style="161" customWidth="1"/>
    <col min="6915" max="6926" width="12.375" style="161" customWidth="1"/>
    <col min="6927" max="6928" width="13.625" style="161" customWidth="1"/>
    <col min="6929" max="6932" width="13.75" style="161" customWidth="1"/>
    <col min="6933" max="6945" width="5.375" style="161" customWidth="1"/>
    <col min="6946" max="6946" width="6.375" style="161" customWidth="1"/>
    <col min="6947" max="7168" width="5.375" style="161"/>
    <col min="7169" max="7169" width="8.375" style="161" customWidth="1"/>
    <col min="7170" max="7170" width="24.625" style="161" customWidth="1"/>
    <col min="7171" max="7182" width="12.375" style="161" customWidth="1"/>
    <col min="7183" max="7184" width="13.625" style="161" customWidth="1"/>
    <col min="7185" max="7188" width="13.75" style="161" customWidth="1"/>
    <col min="7189" max="7201" width="5.375" style="161" customWidth="1"/>
    <col min="7202" max="7202" width="6.375" style="161" customWidth="1"/>
    <col min="7203" max="7424" width="5.375" style="161"/>
    <col min="7425" max="7425" width="8.375" style="161" customWidth="1"/>
    <col min="7426" max="7426" width="24.625" style="161" customWidth="1"/>
    <col min="7427" max="7438" width="12.375" style="161" customWidth="1"/>
    <col min="7439" max="7440" width="13.625" style="161" customWidth="1"/>
    <col min="7441" max="7444" width="13.75" style="161" customWidth="1"/>
    <col min="7445" max="7457" width="5.375" style="161" customWidth="1"/>
    <col min="7458" max="7458" width="6.375" style="161" customWidth="1"/>
    <col min="7459" max="7680" width="5.375" style="161"/>
    <col min="7681" max="7681" width="8.375" style="161" customWidth="1"/>
    <col min="7682" max="7682" width="24.625" style="161" customWidth="1"/>
    <col min="7683" max="7694" width="12.375" style="161" customWidth="1"/>
    <col min="7695" max="7696" width="13.625" style="161" customWidth="1"/>
    <col min="7697" max="7700" width="13.75" style="161" customWidth="1"/>
    <col min="7701" max="7713" width="5.375" style="161" customWidth="1"/>
    <col min="7714" max="7714" width="6.375" style="161" customWidth="1"/>
    <col min="7715" max="7936" width="5.375" style="161"/>
    <col min="7937" max="7937" width="8.375" style="161" customWidth="1"/>
    <col min="7938" max="7938" width="24.625" style="161" customWidth="1"/>
    <col min="7939" max="7950" width="12.375" style="161" customWidth="1"/>
    <col min="7951" max="7952" width="13.625" style="161" customWidth="1"/>
    <col min="7953" max="7956" width="13.75" style="161" customWidth="1"/>
    <col min="7957" max="7969" width="5.375" style="161" customWidth="1"/>
    <col min="7970" max="7970" width="6.375" style="161" customWidth="1"/>
    <col min="7971" max="8192" width="5.375" style="161"/>
    <col min="8193" max="8193" width="8.375" style="161" customWidth="1"/>
    <col min="8194" max="8194" width="24.625" style="161" customWidth="1"/>
    <col min="8195" max="8206" width="12.375" style="161" customWidth="1"/>
    <col min="8207" max="8208" width="13.625" style="161" customWidth="1"/>
    <col min="8209" max="8212" width="13.75" style="161" customWidth="1"/>
    <col min="8213" max="8225" width="5.375" style="161" customWidth="1"/>
    <col min="8226" max="8226" width="6.375" style="161" customWidth="1"/>
    <col min="8227" max="8448" width="5.375" style="161"/>
    <col min="8449" max="8449" width="8.375" style="161" customWidth="1"/>
    <col min="8450" max="8450" width="24.625" style="161" customWidth="1"/>
    <col min="8451" max="8462" width="12.375" style="161" customWidth="1"/>
    <col min="8463" max="8464" width="13.625" style="161" customWidth="1"/>
    <col min="8465" max="8468" width="13.75" style="161" customWidth="1"/>
    <col min="8469" max="8481" width="5.375" style="161" customWidth="1"/>
    <col min="8482" max="8482" width="6.375" style="161" customWidth="1"/>
    <col min="8483" max="8704" width="5.375" style="161"/>
    <col min="8705" max="8705" width="8.375" style="161" customWidth="1"/>
    <col min="8706" max="8706" width="24.625" style="161" customWidth="1"/>
    <col min="8707" max="8718" width="12.375" style="161" customWidth="1"/>
    <col min="8719" max="8720" width="13.625" style="161" customWidth="1"/>
    <col min="8721" max="8724" width="13.75" style="161" customWidth="1"/>
    <col min="8725" max="8737" width="5.375" style="161" customWidth="1"/>
    <col min="8738" max="8738" width="6.375" style="161" customWidth="1"/>
    <col min="8739" max="8960" width="5.375" style="161"/>
    <col min="8961" max="8961" width="8.375" style="161" customWidth="1"/>
    <col min="8962" max="8962" width="24.625" style="161" customWidth="1"/>
    <col min="8963" max="8974" width="12.375" style="161" customWidth="1"/>
    <col min="8975" max="8976" width="13.625" style="161" customWidth="1"/>
    <col min="8977" max="8980" width="13.75" style="161" customWidth="1"/>
    <col min="8981" max="8993" width="5.375" style="161" customWidth="1"/>
    <col min="8994" max="8994" width="6.375" style="161" customWidth="1"/>
    <col min="8995" max="9216" width="5.375" style="161"/>
    <col min="9217" max="9217" width="8.375" style="161" customWidth="1"/>
    <col min="9218" max="9218" width="24.625" style="161" customWidth="1"/>
    <col min="9219" max="9230" width="12.375" style="161" customWidth="1"/>
    <col min="9231" max="9232" width="13.625" style="161" customWidth="1"/>
    <col min="9233" max="9236" width="13.75" style="161" customWidth="1"/>
    <col min="9237" max="9249" width="5.375" style="161" customWidth="1"/>
    <col min="9250" max="9250" width="6.375" style="161" customWidth="1"/>
    <col min="9251" max="9472" width="5.375" style="161"/>
    <col min="9473" max="9473" width="8.375" style="161" customWidth="1"/>
    <col min="9474" max="9474" width="24.625" style="161" customWidth="1"/>
    <col min="9475" max="9486" width="12.375" style="161" customWidth="1"/>
    <col min="9487" max="9488" width="13.625" style="161" customWidth="1"/>
    <col min="9489" max="9492" width="13.75" style="161" customWidth="1"/>
    <col min="9493" max="9505" width="5.375" style="161" customWidth="1"/>
    <col min="9506" max="9506" width="6.375" style="161" customWidth="1"/>
    <col min="9507" max="9728" width="5.375" style="161"/>
    <col min="9729" max="9729" width="8.375" style="161" customWidth="1"/>
    <col min="9730" max="9730" width="24.625" style="161" customWidth="1"/>
    <col min="9731" max="9742" width="12.375" style="161" customWidth="1"/>
    <col min="9743" max="9744" width="13.625" style="161" customWidth="1"/>
    <col min="9745" max="9748" width="13.75" style="161" customWidth="1"/>
    <col min="9749" max="9761" width="5.375" style="161" customWidth="1"/>
    <col min="9762" max="9762" width="6.375" style="161" customWidth="1"/>
    <col min="9763" max="9984" width="5.375" style="161"/>
    <col min="9985" max="9985" width="8.375" style="161" customWidth="1"/>
    <col min="9986" max="9986" width="24.625" style="161" customWidth="1"/>
    <col min="9987" max="9998" width="12.375" style="161" customWidth="1"/>
    <col min="9999" max="10000" width="13.625" style="161" customWidth="1"/>
    <col min="10001" max="10004" width="13.75" style="161" customWidth="1"/>
    <col min="10005" max="10017" width="5.375" style="161" customWidth="1"/>
    <col min="10018" max="10018" width="6.375" style="161" customWidth="1"/>
    <col min="10019" max="10240" width="5.375" style="161"/>
    <col min="10241" max="10241" width="8.375" style="161" customWidth="1"/>
    <col min="10242" max="10242" width="24.625" style="161" customWidth="1"/>
    <col min="10243" max="10254" width="12.375" style="161" customWidth="1"/>
    <col min="10255" max="10256" width="13.625" style="161" customWidth="1"/>
    <col min="10257" max="10260" width="13.75" style="161" customWidth="1"/>
    <col min="10261" max="10273" width="5.375" style="161" customWidth="1"/>
    <col min="10274" max="10274" width="6.375" style="161" customWidth="1"/>
    <col min="10275" max="10496" width="5.375" style="161"/>
    <col min="10497" max="10497" width="8.375" style="161" customWidth="1"/>
    <col min="10498" max="10498" width="24.625" style="161" customWidth="1"/>
    <col min="10499" max="10510" width="12.375" style="161" customWidth="1"/>
    <col min="10511" max="10512" width="13.625" style="161" customWidth="1"/>
    <col min="10513" max="10516" width="13.75" style="161" customWidth="1"/>
    <col min="10517" max="10529" width="5.375" style="161" customWidth="1"/>
    <col min="10530" max="10530" width="6.375" style="161" customWidth="1"/>
    <col min="10531" max="10752" width="5.375" style="161"/>
    <col min="10753" max="10753" width="8.375" style="161" customWidth="1"/>
    <col min="10754" max="10754" width="24.625" style="161" customWidth="1"/>
    <col min="10755" max="10766" width="12.375" style="161" customWidth="1"/>
    <col min="10767" max="10768" width="13.625" style="161" customWidth="1"/>
    <col min="10769" max="10772" width="13.75" style="161" customWidth="1"/>
    <col min="10773" max="10785" width="5.375" style="161" customWidth="1"/>
    <col min="10786" max="10786" width="6.375" style="161" customWidth="1"/>
    <col min="10787" max="11008" width="5.375" style="161"/>
    <col min="11009" max="11009" width="8.375" style="161" customWidth="1"/>
    <col min="11010" max="11010" width="24.625" style="161" customWidth="1"/>
    <col min="11011" max="11022" width="12.375" style="161" customWidth="1"/>
    <col min="11023" max="11024" width="13.625" style="161" customWidth="1"/>
    <col min="11025" max="11028" width="13.75" style="161" customWidth="1"/>
    <col min="11029" max="11041" width="5.375" style="161" customWidth="1"/>
    <col min="11042" max="11042" width="6.375" style="161" customWidth="1"/>
    <col min="11043" max="11264" width="5.375" style="161"/>
    <col min="11265" max="11265" width="8.375" style="161" customWidth="1"/>
    <col min="11266" max="11266" width="24.625" style="161" customWidth="1"/>
    <col min="11267" max="11278" width="12.375" style="161" customWidth="1"/>
    <col min="11279" max="11280" width="13.625" style="161" customWidth="1"/>
    <col min="11281" max="11284" width="13.75" style="161" customWidth="1"/>
    <col min="11285" max="11297" width="5.375" style="161" customWidth="1"/>
    <col min="11298" max="11298" width="6.375" style="161" customWidth="1"/>
    <col min="11299" max="11520" width="5.375" style="161"/>
    <col min="11521" max="11521" width="8.375" style="161" customWidth="1"/>
    <col min="11522" max="11522" width="24.625" style="161" customWidth="1"/>
    <col min="11523" max="11534" width="12.375" style="161" customWidth="1"/>
    <col min="11535" max="11536" width="13.625" style="161" customWidth="1"/>
    <col min="11537" max="11540" width="13.75" style="161" customWidth="1"/>
    <col min="11541" max="11553" width="5.375" style="161" customWidth="1"/>
    <col min="11554" max="11554" width="6.375" style="161" customWidth="1"/>
    <col min="11555" max="11776" width="5.375" style="161"/>
    <col min="11777" max="11777" width="8.375" style="161" customWidth="1"/>
    <col min="11778" max="11778" width="24.625" style="161" customWidth="1"/>
    <col min="11779" max="11790" width="12.375" style="161" customWidth="1"/>
    <col min="11791" max="11792" width="13.625" style="161" customWidth="1"/>
    <col min="11793" max="11796" width="13.75" style="161" customWidth="1"/>
    <col min="11797" max="11809" width="5.375" style="161" customWidth="1"/>
    <col min="11810" max="11810" width="6.375" style="161" customWidth="1"/>
    <col min="11811" max="12032" width="5.375" style="161"/>
    <col min="12033" max="12033" width="8.375" style="161" customWidth="1"/>
    <col min="12034" max="12034" width="24.625" style="161" customWidth="1"/>
    <col min="12035" max="12046" width="12.375" style="161" customWidth="1"/>
    <col min="12047" max="12048" width="13.625" style="161" customWidth="1"/>
    <col min="12049" max="12052" width="13.75" style="161" customWidth="1"/>
    <col min="12053" max="12065" width="5.375" style="161" customWidth="1"/>
    <col min="12066" max="12066" width="6.375" style="161" customWidth="1"/>
    <col min="12067" max="12288" width="5.375" style="161"/>
    <col min="12289" max="12289" width="8.375" style="161" customWidth="1"/>
    <col min="12290" max="12290" width="24.625" style="161" customWidth="1"/>
    <col min="12291" max="12302" width="12.375" style="161" customWidth="1"/>
    <col min="12303" max="12304" width="13.625" style="161" customWidth="1"/>
    <col min="12305" max="12308" width="13.75" style="161" customWidth="1"/>
    <col min="12309" max="12321" width="5.375" style="161" customWidth="1"/>
    <col min="12322" max="12322" width="6.375" style="161" customWidth="1"/>
    <col min="12323" max="12544" width="5.375" style="161"/>
    <col min="12545" max="12545" width="8.375" style="161" customWidth="1"/>
    <col min="12546" max="12546" width="24.625" style="161" customWidth="1"/>
    <col min="12547" max="12558" width="12.375" style="161" customWidth="1"/>
    <col min="12559" max="12560" width="13.625" style="161" customWidth="1"/>
    <col min="12561" max="12564" width="13.75" style="161" customWidth="1"/>
    <col min="12565" max="12577" width="5.375" style="161" customWidth="1"/>
    <col min="12578" max="12578" width="6.375" style="161" customWidth="1"/>
    <col min="12579" max="12800" width="5.375" style="161"/>
    <col min="12801" max="12801" width="8.375" style="161" customWidth="1"/>
    <col min="12802" max="12802" width="24.625" style="161" customWidth="1"/>
    <col min="12803" max="12814" width="12.375" style="161" customWidth="1"/>
    <col min="12815" max="12816" width="13.625" style="161" customWidth="1"/>
    <col min="12817" max="12820" width="13.75" style="161" customWidth="1"/>
    <col min="12821" max="12833" width="5.375" style="161" customWidth="1"/>
    <col min="12834" max="12834" width="6.375" style="161" customWidth="1"/>
    <col min="12835" max="13056" width="5.375" style="161"/>
    <col min="13057" max="13057" width="8.375" style="161" customWidth="1"/>
    <col min="13058" max="13058" width="24.625" style="161" customWidth="1"/>
    <col min="13059" max="13070" width="12.375" style="161" customWidth="1"/>
    <col min="13071" max="13072" width="13.625" style="161" customWidth="1"/>
    <col min="13073" max="13076" width="13.75" style="161" customWidth="1"/>
    <col min="13077" max="13089" width="5.375" style="161" customWidth="1"/>
    <col min="13090" max="13090" width="6.375" style="161" customWidth="1"/>
    <col min="13091" max="13312" width="5.375" style="161"/>
    <col min="13313" max="13313" width="8.375" style="161" customWidth="1"/>
    <col min="13314" max="13314" width="24.625" style="161" customWidth="1"/>
    <col min="13315" max="13326" width="12.375" style="161" customWidth="1"/>
    <col min="13327" max="13328" width="13.625" style="161" customWidth="1"/>
    <col min="13329" max="13332" width="13.75" style="161" customWidth="1"/>
    <col min="13333" max="13345" width="5.375" style="161" customWidth="1"/>
    <col min="13346" max="13346" width="6.375" style="161" customWidth="1"/>
    <col min="13347" max="13568" width="5.375" style="161"/>
    <col min="13569" max="13569" width="8.375" style="161" customWidth="1"/>
    <col min="13570" max="13570" width="24.625" style="161" customWidth="1"/>
    <col min="13571" max="13582" width="12.375" style="161" customWidth="1"/>
    <col min="13583" max="13584" width="13.625" style="161" customWidth="1"/>
    <col min="13585" max="13588" width="13.75" style="161" customWidth="1"/>
    <col min="13589" max="13601" width="5.375" style="161" customWidth="1"/>
    <col min="13602" max="13602" width="6.375" style="161" customWidth="1"/>
    <col min="13603" max="13824" width="5.375" style="161"/>
    <col min="13825" max="13825" width="8.375" style="161" customWidth="1"/>
    <col min="13826" max="13826" width="24.625" style="161" customWidth="1"/>
    <col min="13827" max="13838" width="12.375" style="161" customWidth="1"/>
    <col min="13839" max="13840" width="13.625" style="161" customWidth="1"/>
    <col min="13841" max="13844" width="13.75" style="161" customWidth="1"/>
    <col min="13845" max="13857" width="5.375" style="161" customWidth="1"/>
    <col min="13858" max="13858" width="6.375" style="161" customWidth="1"/>
    <col min="13859" max="14080" width="5.375" style="161"/>
    <col min="14081" max="14081" width="8.375" style="161" customWidth="1"/>
    <col min="14082" max="14082" width="24.625" style="161" customWidth="1"/>
    <col min="14083" max="14094" width="12.375" style="161" customWidth="1"/>
    <col min="14095" max="14096" width="13.625" style="161" customWidth="1"/>
    <col min="14097" max="14100" width="13.75" style="161" customWidth="1"/>
    <col min="14101" max="14113" width="5.375" style="161" customWidth="1"/>
    <col min="14114" max="14114" width="6.375" style="161" customWidth="1"/>
    <col min="14115" max="14336" width="5.375" style="161"/>
    <col min="14337" max="14337" width="8.375" style="161" customWidth="1"/>
    <col min="14338" max="14338" width="24.625" style="161" customWidth="1"/>
    <col min="14339" max="14350" width="12.375" style="161" customWidth="1"/>
    <col min="14351" max="14352" width="13.625" style="161" customWidth="1"/>
    <col min="14353" max="14356" width="13.75" style="161" customWidth="1"/>
    <col min="14357" max="14369" width="5.375" style="161" customWidth="1"/>
    <col min="14370" max="14370" width="6.375" style="161" customWidth="1"/>
    <col min="14371" max="14592" width="5.375" style="161"/>
    <col min="14593" max="14593" width="8.375" style="161" customWidth="1"/>
    <col min="14594" max="14594" width="24.625" style="161" customWidth="1"/>
    <col min="14595" max="14606" width="12.375" style="161" customWidth="1"/>
    <col min="14607" max="14608" width="13.625" style="161" customWidth="1"/>
    <col min="14609" max="14612" width="13.75" style="161" customWidth="1"/>
    <col min="14613" max="14625" width="5.375" style="161" customWidth="1"/>
    <col min="14626" max="14626" width="6.375" style="161" customWidth="1"/>
    <col min="14627" max="14848" width="5.375" style="161"/>
    <col min="14849" max="14849" width="8.375" style="161" customWidth="1"/>
    <col min="14850" max="14850" width="24.625" style="161" customWidth="1"/>
    <col min="14851" max="14862" width="12.375" style="161" customWidth="1"/>
    <col min="14863" max="14864" width="13.625" style="161" customWidth="1"/>
    <col min="14865" max="14868" width="13.75" style="161" customWidth="1"/>
    <col min="14869" max="14881" width="5.375" style="161" customWidth="1"/>
    <col min="14882" max="14882" width="6.375" style="161" customWidth="1"/>
    <col min="14883" max="15104" width="5.375" style="161"/>
    <col min="15105" max="15105" width="8.375" style="161" customWidth="1"/>
    <col min="15106" max="15106" width="24.625" style="161" customWidth="1"/>
    <col min="15107" max="15118" width="12.375" style="161" customWidth="1"/>
    <col min="15119" max="15120" width="13.625" style="161" customWidth="1"/>
    <col min="15121" max="15124" width="13.75" style="161" customWidth="1"/>
    <col min="15125" max="15137" width="5.375" style="161" customWidth="1"/>
    <col min="15138" max="15138" width="6.375" style="161" customWidth="1"/>
    <col min="15139" max="15360" width="5.375" style="161"/>
    <col min="15361" max="15361" width="8.375" style="161" customWidth="1"/>
    <col min="15362" max="15362" width="24.625" style="161" customWidth="1"/>
    <col min="15363" max="15374" width="12.375" style="161" customWidth="1"/>
    <col min="15375" max="15376" width="13.625" style="161" customWidth="1"/>
    <col min="15377" max="15380" width="13.75" style="161" customWidth="1"/>
    <col min="15381" max="15393" width="5.375" style="161" customWidth="1"/>
    <col min="15394" max="15394" width="6.375" style="161" customWidth="1"/>
    <col min="15395" max="15616" width="5.375" style="161"/>
    <col min="15617" max="15617" width="8.375" style="161" customWidth="1"/>
    <col min="15618" max="15618" width="24.625" style="161" customWidth="1"/>
    <col min="15619" max="15630" width="12.375" style="161" customWidth="1"/>
    <col min="15631" max="15632" width="13.625" style="161" customWidth="1"/>
    <col min="15633" max="15636" width="13.75" style="161" customWidth="1"/>
    <col min="15637" max="15649" width="5.375" style="161" customWidth="1"/>
    <col min="15650" max="15650" width="6.375" style="161" customWidth="1"/>
    <col min="15651" max="15872" width="5.375" style="161"/>
    <col min="15873" max="15873" width="8.375" style="161" customWidth="1"/>
    <col min="15874" max="15874" width="24.625" style="161" customWidth="1"/>
    <col min="15875" max="15886" width="12.375" style="161" customWidth="1"/>
    <col min="15887" max="15888" width="13.625" style="161" customWidth="1"/>
    <col min="15889" max="15892" width="13.75" style="161" customWidth="1"/>
    <col min="15893" max="15905" width="5.375" style="161" customWidth="1"/>
    <col min="15906" max="15906" width="6.375" style="161" customWidth="1"/>
    <col min="15907" max="16128" width="5.375" style="161"/>
    <col min="16129" max="16129" width="8.375" style="161" customWidth="1"/>
    <col min="16130" max="16130" width="24.625" style="161" customWidth="1"/>
    <col min="16131" max="16142" width="12.375" style="161" customWidth="1"/>
    <col min="16143" max="16144" width="13.625" style="161" customWidth="1"/>
    <col min="16145" max="16148" width="13.75" style="161" customWidth="1"/>
    <col min="16149" max="16161" width="5.375" style="161" customWidth="1"/>
    <col min="16162" max="16162" width="6.375" style="161" customWidth="1"/>
    <col min="16163" max="16384" width="5.375" style="161"/>
  </cols>
  <sheetData>
    <row r="1" spans="1:33" ht="23.25" customHeight="1">
      <c r="A1" s="688" t="s">
        <v>155</v>
      </c>
      <c r="B1" s="689"/>
      <c r="C1" s="160"/>
      <c r="T1" s="261" t="s">
        <v>1</v>
      </c>
    </row>
    <row r="2" spans="1:33" ht="23.25" customHeight="1">
      <c r="A2" s="8"/>
      <c r="B2" s="163"/>
      <c r="D2" s="690" t="s">
        <v>200</v>
      </c>
      <c r="E2" s="690"/>
      <c r="F2" s="690"/>
      <c r="G2" s="690"/>
      <c r="H2" s="690"/>
      <c r="I2" s="691"/>
      <c r="J2" s="691"/>
      <c r="K2" s="691"/>
      <c r="L2" s="691"/>
      <c r="M2" s="691"/>
      <c r="N2" s="691"/>
      <c r="O2" s="691"/>
      <c r="P2" s="691"/>
      <c r="T2" s="692"/>
    </row>
    <row r="3" spans="1:33" ht="23.25" customHeight="1">
      <c r="A3" s="8"/>
      <c r="B3" s="163"/>
      <c r="D3" s="691"/>
      <c r="E3" s="691"/>
      <c r="F3" s="691"/>
      <c r="G3" s="691"/>
      <c r="H3" s="691"/>
      <c r="I3" s="691"/>
      <c r="J3" s="691"/>
      <c r="K3" s="691"/>
      <c r="L3" s="691"/>
      <c r="M3" s="691"/>
      <c r="N3" s="691"/>
      <c r="O3" s="691"/>
      <c r="P3" s="691"/>
      <c r="T3" s="693"/>
    </row>
    <row r="4" spans="1:33" ht="8.25" customHeight="1">
      <c r="I4" s="164"/>
    </row>
    <row r="5" spans="1:33" ht="23.25" customHeight="1">
      <c r="A5" s="4"/>
      <c r="B5" s="4"/>
      <c r="C5" s="4"/>
      <c r="D5" s="4"/>
      <c r="E5" s="4"/>
      <c r="F5" s="4"/>
      <c r="G5" s="8"/>
      <c r="H5" s="8"/>
      <c r="I5" s="164"/>
      <c r="J5" s="409" t="s">
        <v>2</v>
      </c>
      <c r="K5" s="409"/>
      <c r="L5" s="409"/>
      <c r="M5" s="694"/>
      <c r="N5" s="695"/>
      <c r="O5" s="695"/>
      <c r="P5" s="688" t="s">
        <v>3</v>
      </c>
      <c r="Q5" s="689"/>
      <c r="R5" s="696"/>
      <c r="S5" s="696"/>
      <c r="T5" s="696"/>
      <c r="AE5" s="165"/>
    </row>
    <row r="6" spans="1:33" ht="23.25" customHeight="1">
      <c r="A6" s="4"/>
      <c r="C6" s="4"/>
      <c r="D6" s="4"/>
      <c r="E6" s="4"/>
      <c r="F6" s="4"/>
      <c r="G6" s="8"/>
      <c r="H6" s="8"/>
      <c r="I6" s="164"/>
      <c r="J6" s="257"/>
      <c r="K6" s="257"/>
      <c r="L6" s="257"/>
      <c r="M6" s="165"/>
      <c r="N6" s="165"/>
      <c r="O6" s="165"/>
      <c r="P6" s="257"/>
      <c r="Q6" s="257"/>
      <c r="R6" s="165"/>
      <c r="S6" s="165"/>
      <c r="T6" s="165"/>
      <c r="AE6" s="165"/>
    </row>
    <row r="7" spans="1:33" ht="23.25" customHeight="1">
      <c r="A7" s="4"/>
      <c r="B7" s="260" t="s">
        <v>156</v>
      </c>
      <c r="C7" s="260" t="s">
        <v>196</v>
      </c>
      <c r="D7" s="4"/>
      <c r="E7" s="4"/>
      <c r="F7" s="257"/>
      <c r="G7" s="257"/>
      <c r="H7" s="257"/>
      <c r="I7" s="257"/>
      <c r="J7" s="257"/>
      <c r="K7" s="257"/>
      <c r="L7" s="257"/>
      <c r="M7" s="165"/>
      <c r="N7" s="165"/>
      <c r="O7" s="165"/>
      <c r="P7" s="257"/>
      <c r="Q7" s="257"/>
      <c r="R7" s="165"/>
      <c r="S7" s="165"/>
      <c r="T7" s="165"/>
      <c r="AE7" s="165"/>
    </row>
    <row r="8" spans="1:33" ht="23.25" customHeight="1">
      <c r="A8" s="4"/>
      <c r="B8" s="260" t="s">
        <v>195</v>
      </c>
      <c r="C8" s="95">
        <f>'【年集計表（まとめ）】'!D9</f>
        <v>0</v>
      </c>
      <c r="D8" s="4"/>
      <c r="E8" s="4"/>
      <c r="F8" s="257"/>
      <c r="G8" s="257"/>
      <c r="H8" s="257"/>
      <c r="I8" s="257"/>
      <c r="J8" s="257"/>
      <c r="AG8" s="163"/>
    </row>
    <row r="9" spans="1:33" ht="23.25" hidden="1" customHeight="1">
      <c r="A9" s="4"/>
      <c r="B9" s="257"/>
      <c r="C9" s="257"/>
      <c r="D9" s="4"/>
      <c r="E9" s="4"/>
      <c r="F9" s="257"/>
      <c r="G9" s="257"/>
      <c r="H9" s="257"/>
      <c r="I9" s="257"/>
      <c r="J9" s="257"/>
      <c r="AG9" s="163"/>
    </row>
    <row r="10" spans="1:33" ht="23.25" hidden="1" customHeight="1">
      <c r="A10" s="4"/>
      <c r="B10" s="257"/>
      <c r="C10" s="257"/>
      <c r="D10" s="4"/>
      <c r="E10" s="4"/>
      <c r="AG10" s="163"/>
    </row>
    <row r="11" spans="1:33" ht="23.25" hidden="1" customHeight="1">
      <c r="A11" s="4"/>
      <c r="B11" s="257"/>
      <c r="C11" s="257"/>
      <c r="D11" s="4"/>
      <c r="E11" s="4"/>
      <c r="F11" s="8"/>
      <c r="G11" s="4"/>
      <c r="H11" s="4"/>
      <c r="AG11" s="163"/>
    </row>
    <row r="12" spans="1:33" s="169" customFormat="1" ht="23.25" customHeight="1" thickBot="1">
      <c r="A12" s="4"/>
      <c r="B12" s="4"/>
      <c r="C12" s="4"/>
      <c r="AG12" s="170"/>
    </row>
    <row r="13" spans="1:33" ht="26.25" customHeight="1" thickBot="1">
      <c r="A13" s="699" t="s">
        <v>189</v>
      </c>
      <c r="B13" s="656"/>
      <c r="C13" s="666"/>
      <c r="D13" s="667"/>
      <c r="E13" s="680" t="s">
        <v>182</v>
      </c>
      <c r="F13" s="681"/>
      <c r="G13" s="680" t="s">
        <v>183</v>
      </c>
      <c r="H13" s="681"/>
      <c r="I13" s="680" t="s">
        <v>184</v>
      </c>
      <c r="J13" s="681"/>
      <c r="K13" s="666"/>
      <c r="L13" s="667"/>
      <c r="M13" s="666"/>
      <c r="N13" s="667"/>
      <c r="O13" s="666"/>
      <c r="P13" s="667"/>
      <c r="Q13" s="648" t="s">
        <v>187</v>
      </c>
      <c r="R13" s="648"/>
      <c r="S13" s="674" t="s">
        <v>188</v>
      </c>
      <c r="T13" s="674"/>
    </row>
    <row r="14" spans="1:33" ht="26.25" customHeight="1" thickBot="1">
      <c r="A14" s="700"/>
      <c r="B14" s="659"/>
      <c r="C14" s="172"/>
      <c r="D14" s="172"/>
      <c r="E14" s="171" t="s">
        <v>37</v>
      </c>
      <c r="F14" s="171" t="s">
        <v>162</v>
      </c>
      <c r="G14" s="171" t="s">
        <v>37</v>
      </c>
      <c r="H14" s="171" t="s">
        <v>162</v>
      </c>
      <c r="I14" s="171" t="s">
        <v>37</v>
      </c>
      <c r="J14" s="171" t="s">
        <v>162</v>
      </c>
      <c r="K14" s="172"/>
      <c r="L14" s="172"/>
      <c r="M14" s="172"/>
      <c r="N14" s="172"/>
      <c r="O14" s="172"/>
      <c r="P14" s="172"/>
      <c r="Q14" s="171" t="s">
        <v>37</v>
      </c>
      <c r="R14" s="171" t="s">
        <v>162</v>
      </c>
      <c r="S14" s="286" t="s">
        <v>163</v>
      </c>
      <c r="T14" s="286" t="s">
        <v>164</v>
      </c>
    </row>
    <row r="15" spans="1:33" ht="26.25" customHeight="1">
      <c r="A15" s="705" t="s">
        <v>165</v>
      </c>
      <c r="B15" s="185" t="s">
        <v>166</v>
      </c>
      <c r="C15" s="173"/>
      <c r="D15" s="173"/>
      <c r="E15" s="173"/>
      <c r="F15" s="173"/>
      <c r="G15" s="173"/>
      <c r="H15" s="173"/>
      <c r="I15" s="173"/>
      <c r="J15" s="173"/>
      <c r="K15" s="186"/>
      <c r="L15" s="186"/>
      <c r="M15" s="186"/>
      <c r="N15" s="186"/>
      <c r="O15" s="186"/>
      <c r="P15" s="186"/>
      <c r="Q15" s="186"/>
      <c r="R15" s="187"/>
      <c r="S15" s="294"/>
      <c r="T15" s="295"/>
    </row>
    <row r="16" spans="1:33" ht="26.25" customHeight="1">
      <c r="A16" s="706"/>
      <c r="B16" s="188" t="s">
        <v>167</v>
      </c>
      <c r="C16" s="175"/>
      <c r="D16" s="175"/>
      <c r="E16" s="175"/>
      <c r="F16" s="175"/>
      <c r="G16" s="175"/>
      <c r="H16" s="175"/>
      <c r="I16" s="175"/>
      <c r="J16" s="175"/>
      <c r="K16" s="189"/>
      <c r="L16" s="189"/>
      <c r="M16" s="189"/>
      <c r="N16" s="189"/>
      <c r="O16" s="189"/>
      <c r="P16" s="189"/>
      <c r="Q16" s="189"/>
      <c r="R16" s="190"/>
      <c r="S16" s="296"/>
      <c r="T16" s="297"/>
    </row>
    <row r="17" spans="1:34" ht="26.25" customHeight="1" thickBot="1">
      <c r="A17" s="706"/>
      <c r="B17" s="345" t="s">
        <v>168</v>
      </c>
      <c r="C17" s="346"/>
      <c r="D17" s="346"/>
      <c r="E17" s="346"/>
      <c r="F17" s="346"/>
      <c r="G17" s="346"/>
      <c r="H17" s="346"/>
      <c r="I17" s="346"/>
      <c r="J17" s="346"/>
      <c r="K17" s="347"/>
      <c r="L17" s="347"/>
      <c r="M17" s="347"/>
      <c r="N17" s="347"/>
      <c r="O17" s="347"/>
      <c r="P17" s="347"/>
      <c r="Q17" s="347"/>
      <c r="R17" s="348"/>
      <c r="S17" s="356"/>
      <c r="T17" s="357"/>
    </row>
    <row r="18" spans="1:34" ht="26.25" customHeight="1" thickTop="1" thickBot="1">
      <c r="A18" s="707"/>
      <c r="B18" s="338" t="s">
        <v>169</v>
      </c>
      <c r="C18" s="339"/>
      <c r="D18" s="340"/>
      <c r="E18" s="339"/>
      <c r="F18" s="340"/>
      <c r="G18" s="340"/>
      <c r="H18" s="340"/>
      <c r="I18" s="340"/>
      <c r="J18" s="340"/>
      <c r="K18" s="341"/>
      <c r="L18" s="342"/>
      <c r="M18" s="341"/>
      <c r="N18" s="342"/>
      <c r="O18" s="341"/>
      <c r="P18" s="342"/>
      <c r="Q18" s="342"/>
      <c r="R18" s="343"/>
      <c r="S18" s="291"/>
      <c r="T18" s="355"/>
    </row>
    <row r="19" spans="1:34" ht="26.25" customHeight="1" thickBot="1">
      <c r="A19" s="713" t="s">
        <v>170</v>
      </c>
      <c r="B19" s="685"/>
      <c r="C19" s="640"/>
      <c r="D19" s="179"/>
      <c r="E19" s="676"/>
      <c r="F19" s="259">
        <f>【4月】月集計表!$AW$63</f>
        <v>0</v>
      </c>
      <c r="G19" s="676"/>
      <c r="H19" s="259">
        <f>【5月】月集計表!$AW$63</f>
        <v>0</v>
      </c>
      <c r="I19" s="676"/>
      <c r="J19" s="259">
        <f>【6月】月集計表!$AW$63</f>
        <v>0</v>
      </c>
      <c r="K19" s="640"/>
      <c r="L19" s="179"/>
      <c r="M19" s="640"/>
      <c r="N19" s="179"/>
      <c r="O19" s="640"/>
      <c r="P19" s="179"/>
      <c r="Q19" s="710"/>
      <c r="R19" s="259">
        <f>SUM(F19,H19,J19)</f>
        <v>0</v>
      </c>
      <c r="S19" s="651"/>
      <c r="T19" s="292">
        <f>R19</f>
        <v>0</v>
      </c>
    </row>
    <row r="20" spans="1:34" ht="26.25" customHeight="1" thickBot="1">
      <c r="A20" s="714" t="s">
        <v>171</v>
      </c>
      <c r="B20" s="687"/>
      <c r="C20" s="640"/>
      <c r="D20" s="175"/>
      <c r="E20" s="676"/>
      <c r="F20" s="258">
        <f>ROUNDDOWN(F19*0.052,0)</f>
        <v>0</v>
      </c>
      <c r="G20" s="676"/>
      <c r="H20" s="258">
        <f>ROUNDDOWN(H19*0.052,0)</f>
        <v>0</v>
      </c>
      <c r="I20" s="676"/>
      <c r="J20" s="258">
        <f>ROUNDDOWN(J19*0.052,0)</f>
        <v>0</v>
      </c>
      <c r="K20" s="640"/>
      <c r="L20" s="175"/>
      <c r="M20" s="640"/>
      <c r="N20" s="175"/>
      <c r="O20" s="640"/>
      <c r="P20" s="175"/>
      <c r="Q20" s="676"/>
      <c r="R20" s="258">
        <f>SUM(F20,H20,J20)</f>
        <v>0</v>
      </c>
      <c r="S20" s="652"/>
      <c r="T20" s="293">
        <f>R20</f>
        <v>0</v>
      </c>
    </row>
    <row r="21" spans="1:34" ht="26.25" customHeight="1" thickBot="1">
      <c r="A21" s="722"/>
      <c r="B21" s="723"/>
      <c r="C21" s="640"/>
      <c r="D21" s="175"/>
      <c r="E21" s="676"/>
      <c r="F21" s="189"/>
      <c r="G21" s="676"/>
      <c r="H21" s="189"/>
      <c r="I21" s="676"/>
      <c r="J21" s="189"/>
      <c r="K21" s="640"/>
      <c r="L21" s="175"/>
      <c r="M21" s="640"/>
      <c r="N21" s="175"/>
      <c r="O21" s="640"/>
      <c r="P21" s="175"/>
      <c r="Q21" s="676"/>
      <c r="R21" s="189"/>
      <c r="S21" s="652"/>
      <c r="T21" s="298"/>
    </row>
    <row r="22" spans="1:34" ht="26.25" customHeight="1" thickBot="1">
      <c r="A22" s="722" t="s">
        <v>172</v>
      </c>
      <c r="B22" s="723"/>
      <c r="C22" s="640"/>
      <c r="D22" s="175"/>
      <c r="E22" s="676"/>
      <c r="F22" s="189"/>
      <c r="G22" s="676"/>
      <c r="H22" s="189"/>
      <c r="I22" s="676"/>
      <c r="J22" s="189"/>
      <c r="K22" s="640"/>
      <c r="L22" s="175"/>
      <c r="M22" s="640"/>
      <c r="N22" s="175"/>
      <c r="O22" s="640"/>
      <c r="P22" s="175"/>
      <c r="Q22" s="676"/>
      <c r="R22" s="189"/>
      <c r="S22" s="652"/>
      <c r="T22" s="298"/>
    </row>
    <row r="23" spans="1:34" ht="26.25" customHeight="1" thickBot="1">
      <c r="A23" s="722" t="s">
        <v>173</v>
      </c>
      <c r="B23" s="723"/>
      <c r="C23" s="640"/>
      <c r="D23" s="175"/>
      <c r="E23" s="676"/>
      <c r="F23" s="189"/>
      <c r="G23" s="676"/>
      <c r="H23" s="189"/>
      <c r="I23" s="676"/>
      <c r="J23" s="189"/>
      <c r="K23" s="640"/>
      <c r="L23" s="175"/>
      <c r="M23" s="640"/>
      <c r="N23" s="175"/>
      <c r="O23" s="640"/>
      <c r="P23" s="175"/>
      <c r="Q23" s="676"/>
      <c r="R23" s="189"/>
      <c r="S23" s="652"/>
      <c r="T23" s="298"/>
    </row>
    <row r="24" spans="1:34" ht="26.25" customHeight="1" thickBot="1">
      <c r="A24" s="722" t="s">
        <v>174</v>
      </c>
      <c r="B24" s="723"/>
      <c r="C24" s="640"/>
      <c r="D24" s="175"/>
      <c r="E24" s="676"/>
      <c r="F24" s="189"/>
      <c r="G24" s="676"/>
      <c r="H24" s="189"/>
      <c r="I24" s="676"/>
      <c r="J24" s="189"/>
      <c r="K24" s="640"/>
      <c r="L24" s="175"/>
      <c r="M24" s="640"/>
      <c r="N24" s="175"/>
      <c r="O24" s="640"/>
      <c r="P24" s="175"/>
      <c r="Q24" s="676"/>
      <c r="R24" s="189"/>
      <c r="S24" s="652"/>
      <c r="T24" s="298"/>
    </row>
    <row r="25" spans="1:34" ht="26.25" customHeight="1" thickBot="1">
      <c r="A25" s="724"/>
      <c r="B25" s="725"/>
      <c r="C25" s="640"/>
      <c r="D25" s="175"/>
      <c r="E25" s="676"/>
      <c r="F25" s="189"/>
      <c r="G25" s="676"/>
      <c r="H25" s="189"/>
      <c r="I25" s="676"/>
      <c r="J25" s="189"/>
      <c r="K25" s="640"/>
      <c r="L25" s="175"/>
      <c r="M25" s="640"/>
      <c r="N25" s="175"/>
      <c r="O25" s="640"/>
      <c r="P25" s="175"/>
      <c r="Q25" s="676"/>
      <c r="R25" s="189"/>
      <c r="S25" s="652"/>
      <c r="T25" s="298"/>
    </row>
    <row r="26" spans="1:34" ht="26.25" customHeight="1" thickBot="1">
      <c r="A26" s="724"/>
      <c r="B26" s="725"/>
      <c r="C26" s="640"/>
      <c r="D26" s="175"/>
      <c r="E26" s="676"/>
      <c r="F26" s="189"/>
      <c r="G26" s="676"/>
      <c r="H26" s="189"/>
      <c r="I26" s="676"/>
      <c r="J26" s="189"/>
      <c r="K26" s="640"/>
      <c r="L26" s="175"/>
      <c r="M26" s="640"/>
      <c r="N26" s="175"/>
      <c r="O26" s="640"/>
      <c r="P26" s="175"/>
      <c r="Q26" s="676"/>
      <c r="R26" s="189"/>
      <c r="S26" s="652"/>
      <c r="T26" s="298"/>
    </row>
    <row r="27" spans="1:34" ht="26.25" customHeight="1" thickBot="1">
      <c r="A27" s="724"/>
      <c r="B27" s="725"/>
      <c r="C27" s="640"/>
      <c r="D27" s="175"/>
      <c r="E27" s="676"/>
      <c r="F27" s="189"/>
      <c r="G27" s="676"/>
      <c r="H27" s="189"/>
      <c r="I27" s="676"/>
      <c r="J27" s="189"/>
      <c r="K27" s="640"/>
      <c r="L27" s="175"/>
      <c r="M27" s="640"/>
      <c r="N27" s="175"/>
      <c r="O27" s="640"/>
      <c r="P27" s="175"/>
      <c r="Q27" s="676"/>
      <c r="R27" s="189"/>
      <c r="S27" s="652"/>
      <c r="T27" s="298"/>
    </row>
    <row r="28" spans="1:34" ht="26.25" customHeight="1" thickBot="1">
      <c r="A28" s="726" t="s">
        <v>186</v>
      </c>
      <c r="B28" s="727"/>
      <c r="C28" s="640"/>
      <c r="D28" s="346"/>
      <c r="E28" s="676"/>
      <c r="F28" s="358">
        <f>【4月】月集計表!$BF$63</f>
        <v>0</v>
      </c>
      <c r="G28" s="676"/>
      <c r="H28" s="358">
        <f>【5月】月集計表!$BF$63</f>
        <v>0</v>
      </c>
      <c r="I28" s="676"/>
      <c r="J28" s="358">
        <f>【6月】月集計表!$BF$63</f>
        <v>0</v>
      </c>
      <c r="K28" s="640"/>
      <c r="L28" s="346"/>
      <c r="M28" s="640"/>
      <c r="N28" s="346"/>
      <c r="O28" s="640"/>
      <c r="P28" s="346"/>
      <c r="Q28" s="676"/>
      <c r="R28" s="358">
        <f>SUM(F28,H28,J28)</f>
        <v>0</v>
      </c>
      <c r="S28" s="652"/>
      <c r="T28" s="359">
        <f>IF(R28&gt;110000*$C$8,110000*$C$8,R28)</f>
        <v>0</v>
      </c>
    </row>
    <row r="29" spans="1:34" ht="26.25" customHeight="1" thickTop="1" thickBot="1">
      <c r="A29" s="711" t="s">
        <v>175</v>
      </c>
      <c r="B29" s="712"/>
      <c r="C29" s="641"/>
      <c r="D29" s="179"/>
      <c r="E29" s="672"/>
      <c r="F29" s="300">
        <f>SUM(F18:F28)</f>
        <v>0</v>
      </c>
      <c r="G29" s="672"/>
      <c r="H29" s="300">
        <f>SUM(H18:H28)</f>
        <v>0</v>
      </c>
      <c r="I29" s="672"/>
      <c r="J29" s="300">
        <f>SUM(J18:J28)</f>
        <v>0</v>
      </c>
      <c r="K29" s="641"/>
      <c r="L29" s="179"/>
      <c r="M29" s="641"/>
      <c r="N29" s="179"/>
      <c r="O29" s="641"/>
      <c r="P29" s="179"/>
      <c r="Q29" s="672"/>
      <c r="R29" s="300">
        <f>SUM(F29,H29,J29)</f>
        <v>0</v>
      </c>
      <c r="S29" s="652"/>
      <c r="T29" s="350">
        <f>SUM(T18:T28)</f>
        <v>0</v>
      </c>
    </row>
    <row r="30" spans="1:34" s="170" customFormat="1" ht="26.25" customHeight="1" thickBot="1">
      <c r="A30" s="182"/>
      <c r="B30" s="182"/>
      <c r="C30" s="169"/>
      <c r="D30" s="183"/>
      <c r="E30" s="169"/>
      <c r="F30" s="183"/>
      <c r="G30" s="169"/>
      <c r="H30" s="183"/>
      <c r="I30" s="169"/>
      <c r="J30" s="183"/>
      <c r="K30" s="183"/>
      <c r="L30" s="183"/>
      <c r="M30" s="183"/>
      <c r="N30" s="183"/>
      <c r="O30" s="183"/>
      <c r="P30" s="183"/>
      <c r="Q30" s="183"/>
      <c r="R30" s="184"/>
      <c r="S30" s="183"/>
      <c r="T30" s="183"/>
      <c r="U30" s="183"/>
      <c r="V30" s="183"/>
      <c r="W30" s="183"/>
      <c r="X30" s="183"/>
      <c r="Y30" s="183"/>
      <c r="Z30" s="183"/>
      <c r="AA30" s="183"/>
      <c r="AB30" s="183"/>
      <c r="AC30" s="183"/>
      <c r="AD30" s="183"/>
      <c r="AE30" s="183"/>
      <c r="AF30" s="183"/>
      <c r="AG30" s="183"/>
      <c r="AH30" s="183"/>
    </row>
    <row r="31" spans="1:34" ht="26.25" customHeight="1" thickBot="1">
      <c r="A31" s="699" t="s">
        <v>189</v>
      </c>
      <c r="B31" s="656"/>
      <c r="C31" s="666"/>
      <c r="D31" s="667"/>
      <c r="E31" s="666"/>
      <c r="F31" s="667"/>
      <c r="G31" s="666"/>
      <c r="H31" s="667"/>
      <c r="I31" s="666"/>
      <c r="J31" s="667"/>
      <c r="K31" s="708"/>
      <c r="L31" s="709"/>
      <c r="M31" s="649" t="s">
        <v>176</v>
      </c>
      <c r="N31" s="650"/>
      <c r="O31" s="653" t="s">
        <v>177</v>
      </c>
      <c r="P31" s="653"/>
      <c r="Q31" s="654" t="s">
        <v>178</v>
      </c>
      <c r="R31" s="655"/>
      <c r="S31" s="655"/>
      <c r="T31" s="656"/>
    </row>
    <row r="32" spans="1:34" ht="26.25" customHeight="1" thickBot="1">
      <c r="A32" s="700"/>
      <c r="B32" s="659"/>
      <c r="C32" s="172"/>
      <c r="D32" s="172"/>
      <c r="E32" s="172"/>
      <c r="F32" s="172"/>
      <c r="G32" s="172"/>
      <c r="H32" s="172"/>
      <c r="I32" s="172"/>
      <c r="J32" s="172"/>
      <c r="K32" s="194"/>
      <c r="L32" s="194"/>
      <c r="M32" s="172" t="s">
        <v>37</v>
      </c>
      <c r="N32" s="223" t="s">
        <v>162</v>
      </c>
      <c r="O32" s="301" t="s">
        <v>163</v>
      </c>
      <c r="P32" s="301" t="s">
        <v>164</v>
      </c>
      <c r="Q32" s="657"/>
      <c r="R32" s="658"/>
      <c r="S32" s="658"/>
      <c r="T32" s="659"/>
    </row>
    <row r="33" spans="1:20" ht="26.25" customHeight="1">
      <c r="A33" s="705" t="s">
        <v>165</v>
      </c>
      <c r="B33" s="185" t="s">
        <v>166</v>
      </c>
      <c r="C33" s="173"/>
      <c r="D33" s="173"/>
      <c r="E33" s="173"/>
      <c r="F33" s="173"/>
      <c r="G33" s="173"/>
      <c r="H33" s="173"/>
      <c r="I33" s="173"/>
      <c r="J33" s="173"/>
      <c r="K33" s="186"/>
      <c r="L33" s="186"/>
      <c r="M33" s="173"/>
      <c r="N33" s="195"/>
      <c r="O33" s="334"/>
      <c r="P33" s="332"/>
      <c r="Q33" s="637"/>
      <c r="R33" s="638"/>
      <c r="S33" s="638"/>
      <c r="T33" s="639"/>
    </row>
    <row r="34" spans="1:20" ht="26.25" customHeight="1">
      <c r="A34" s="706"/>
      <c r="B34" s="188" t="s">
        <v>167</v>
      </c>
      <c r="C34" s="175"/>
      <c r="D34" s="175"/>
      <c r="E34" s="175"/>
      <c r="F34" s="175"/>
      <c r="G34" s="175"/>
      <c r="H34" s="175"/>
      <c r="I34" s="175"/>
      <c r="J34" s="175"/>
      <c r="K34" s="189"/>
      <c r="L34" s="189"/>
      <c r="M34" s="175"/>
      <c r="N34" s="180"/>
      <c r="O34" s="335"/>
      <c r="P34" s="333"/>
      <c r="Q34" s="633"/>
      <c r="R34" s="634"/>
      <c r="S34" s="634"/>
      <c r="T34" s="635"/>
    </row>
    <row r="35" spans="1:20" ht="26.25" customHeight="1" thickBot="1">
      <c r="A35" s="706"/>
      <c r="B35" s="345" t="s">
        <v>168</v>
      </c>
      <c r="C35" s="346"/>
      <c r="D35" s="346"/>
      <c r="E35" s="346"/>
      <c r="F35" s="346"/>
      <c r="G35" s="346"/>
      <c r="H35" s="346"/>
      <c r="I35" s="346"/>
      <c r="J35" s="346"/>
      <c r="K35" s="347"/>
      <c r="L35" s="347"/>
      <c r="M35" s="346"/>
      <c r="N35" s="360"/>
      <c r="O35" s="361"/>
      <c r="P35" s="349"/>
      <c r="Q35" s="644"/>
      <c r="R35" s="645"/>
      <c r="S35" s="645"/>
      <c r="T35" s="646"/>
    </row>
    <row r="36" spans="1:20" ht="26.25" customHeight="1" thickTop="1" thickBot="1">
      <c r="A36" s="707"/>
      <c r="B36" s="338" t="s">
        <v>169</v>
      </c>
      <c r="C36" s="339"/>
      <c r="D36" s="340"/>
      <c r="E36" s="339"/>
      <c r="F36" s="340"/>
      <c r="G36" s="339"/>
      <c r="H36" s="340"/>
      <c r="I36" s="339"/>
      <c r="J36" s="340"/>
      <c r="K36" s="341"/>
      <c r="L36" s="342"/>
      <c r="M36" s="339"/>
      <c r="N36" s="339"/>
      <c r="O36" s="307"/>
      <c r="P36" s="344"/>
      <c r="Q36" s="719"/>
      <c r="R36" s="720"/>
      <c r="S36" s="720"/>
      <c r="T36" s="721"/>
    </row>
    <row r="37" spans="1:20" ht="26.25" customHeight="1" thickBot="1">
      <c r="A37" s="713" t="s">
        <v>170</v>
      </c>
      <c r="B37" s="685"/>
      <c r="C37" s="640"/>
      <c r="D37" s="179"/>
      <c r="E37" s="640"/>
      <c r="F37" s="179"/>
      <c r="G37" s="640"/>
      <c r="H37" s="179"/>
      <c r="I37" s="640"/>
      <c r="J37" s="179"/>
      <c r="K37" s="703"/>
      <c r="L37" s="196"/>
      <c r="M37" s="640"/>
      <c r="N37" s="224"/>
      <c r="O37" s="642"/>
      <c r="P37" s="309"/>
      <c r="Q37" s="637"/>
      <c r="R37" s="638"/>
      <c r="S37" s="638"/>
      <c r="T37" s="639"/>
    </row>
    <row r="38" spans="1:20" ht="26.25" customHeight="1" thickBot="1">
      <c r="A38" s="714" t="s">
        <v>171</v>
      </c>
      <c r="B38" s="687"/>
      <c r="C38" s="640"/>
      <c r="D38" s="175"/>
      <c r="E38" s="640"/>
      <c r="F38" s="175"/>
      <c r="G38" s="640"/>
      <c r="H38" s="175"/>
      <c r="I38" s="640"/>
      <c r="J38" s="175"/>
      <c r="K38" s="703"/>
      <c r="L38" s="189"/>
      <c r="M38" s="640"/>
      <c r="N38" s="180"/>
      <c r="O38" s="643"/>
      <c r="P38" s="310"/>
      <c r="Q38" s="633"/>
      <c r="R38" s="634"/>
      <c r="S38" s="634"/>
      <c r="T38" s="635"/>
    </row>
    <row r="39" spans="1:20" ht="26.25" customHeight="1" thickBot="1">
      <c r="A39" s="722"/>
      <c r="B39" s="723"/>
      <c r="C39" s="640"/>
      <c r="D39" s="175"/>
      <c r="E39" s="640"/>
      <c r="F39" s="175"/>
      <c r="G39" s="640"/>
      <c r="H39" s="175"/>
      <c r="I39" s="640"/>
      <c r="J39" s="175"/>
      <c r="K39" s="703"/>
      <c r="L39" s="189"/>
      <c r="M39" s="640"/>
      <c r="N39" s="197"/>
      <c r="O39" s="643"/>
      <c r="P39" s="337"/>
      <c r="Q39" s="633"/>
      <c r="R39" s="634"/>
      <c r="S39" s="634"/>
      <c r="T39" s="635"/>
    </row>
    <row r="40" spans="1:20" ht="26.25" customHeight="1" thickBot="1">
      <c r="A40" s="722" t="s">
        <v>172</v>
      </c>
      <c r="B40" s="723"/>
      <c r="C40" s="640"/>
      <c r="D40" s="175"/>
      <c r="E40" s="640"/>
      <c r="F40" s="175"/>
      <c r="G40" s="640"/>
      <c r="H40" s="175"/>
      <c r="I40" s="640"/>
      <c r="J40" s="175"/>
      <c r="K40" s="703"/>
      <c r="L40" s="189"/>
      <c r="M40" s="640"/>
      <c r="N40" s="197"/>
      <c r="O40" s="643"/>
      <c r="P40" s="337"/>
      <c r="Q40" s="633"/>
      <c r="R40" s="634"/>
      <c r="S40" s="634"/>
      <c r="T40" s="635"/>
    </row>
    <row r="41" spans="1:20" ht="26.25" customHeight="1" thickBot="1">
      <c r="A41" s="722" t="s">
        <v>173</v>
      </c>
      <c r="B41" s="723"/>
      <c r="C41" s="640"/>
      <c r="D41" s="175"/>
      <c r="E41" s="640"/>
      <c r="F41" s="175"/>
      <c r="G41" s="640"/>
      <c r="H41" s="175"/>
      <c r="I41" s="640"/>
      <c r="J41" s="175"/>
      <c r="K41" s="703"/>
      <c r="L41" s="189"/>
      <c r="M41" s="640"/>
      <c r="N41" s="197"/>
      <c r="O41" s="643"/>
      <c r="P41" s="337"/>
      <c r="Q41" s="633"/>
      <c r="R41" s="634"/>
      <c r="S41" s="634"/>
      <c r="T41" s="635"/>
    </row>
    <row r="42" spans="1:20" ht="26.25" customHeight="1" thickBot="1">
      <c r="A42" s="722" t="s">
        <v>174</v>
      </c>
      <c r="B42" s="723"/>
      <c r="C42" s="640"/>
      <c r="D42" s="175"/>
      <c r="E42" s="640"/>
      <c r="F42" s="175"/>
      <c r="G42" s="640"/>
      <c r="H42" s="175"/>
      <c r="I42" s="640"/>
      <c r="J42" s="175"/>
      <c r="K42" s="703"/>
      <c r="L42" s="189"/>
      <c r="M42" s="640"/>
      <c r="N42" s="197"/>
      <c r="O42" s="643"/>
      <c r="P42" s="337"/>
      <c r="Q42" s="633"/>
      <c r="R42" s="634"/>
      <c r="S42" s="634"/>
      <c r="T42" s="635"/>
    </row>
    <row r="43" spans="1:20" ht="26.25" customHeight="1" thickBot="1">
      <c r="A43" s="724"/>
      <c r="B43" s="725"/>
      <c r="C43" s="640"/>
      <c r="D43" s="175"/>
      <c r="E43" s="640"/>
      <c r="F43" s="175"/>
      <c r="G43" s="640"/>
      <c r="H43" s="175"/>
      <c r="I43" s="640"/>
      <c r="J43" s="175"/>
      <c r="K43" s="703"/>
      <c r="L43" s="189"/>
      <c r="M43" s="640"/>
      <c r="N43" s="197"/>
      <c r="O43" s="643"/>
      <c r="P43" s="337"/>
      <c r="Q43" s="633"/>
      <c r="R43" s="634"/>
      <c r="S43" s="634"/>
      <c r="T43" s="635"/>
    </row>
    <row r="44" spans="1:20" ht="26.25" customHeight="1" thickBot="1">
      <c r="A44" s="724"/>
      <c r="B44" s="725"/>
      <c r="C44" s="640"/>
      <c r="D44" s="175"/>
      <c r="E44" s="640"/>
      <c r="F44" s="175"/>
      <c r="G44" s="640"/>
      <c r="H44" s="175"/>
      <c r="I44" s="640"/>
      <c r="J44" s="175"/>
      <c r="K44" s="703"/>
      <c r="L44" s="189"/>
      <c r="M44" s="640"/>
      <c r="N44" s="197"/>
      <c r="O44" s="643"/>
      <c r="P44" s="337"/>
      <c r="Q44" s="633"/>
      <c r="R44" s="634"/>
      <c r="S44" s="634"/>
      <c r="T44" s="635"/>
    </row>
    <row r="45" spans="1:20" ht="26.25" customHeight="1" thickBot="1">
      <c r="A45" s="724"/>
      <c r="B45" s="725"/>
      <c r="C45" s="640"/>
      <c r="D45" s="175"/>
      <c r="E45" s="640"/>
      <c r="F45" s="175"/>
      <c r="G45" s="640"/>
      <c r="H45" s="175"/>
      <c r="I45" s="640"/>
      <c r="J45" s="175"/>
      <c r="K45" s="703"/>
      <c r="L45" s="189"/>
      <c r="M45" s="640"/>
      <c r="N45" s="197"/>
      <c r="O45" s="643"/>
      <c r="P45" s="337"/>
      <c r="Q45" s="633"/>
      <c r="R45" s="634"/>
      <c r="S45" s="634"/>
      <c r="T45" s="635"/>
    </row>
    <row r="46" spans="1:20" ht="26.25" customHeight="1" thickBot="1">
      <c r="A46" s="726" t="s">
        <v>186</v>
      </c>
      <c r="B46" s="727"/>
      <c r="C46" s="640"/>
      <c r="D46" s="346"/>
      <c r="E46" s="640"/>
      <c r="F46" s="346"/>
      <c r="G46" s="640"/>
      <c r="H46" s="346"/>
      <c r="I46" s="640"/>
      <c r="J46" s="346"/>
      <c r="K46" s="703"/>
      <c r="L46" s="347"/>
      <c r="M46" s="640"/>
      <c r="N46" s="360"/>
      <c r="O46" s="643"/>
      <c r="P46" s="362"/>
      <c r="Q46" s="644"/>
      <c r="R46" s="645"/>
      <c r="S46" s="645"/>
      <c r="T46" s="646"/>
    </row>
    <row r="47" spans="1:20" ht="26.25" customHeight="1" thickTop="1" thickBot="1">
      <c r="A47" s="711" t="s">
        <v>175</v>
      </c>
      <c r="B47" s="712"/>
      <c r="C47" s="641"/>
      <c r="D47" s="179"/>
      <c r="E47" s="641"/>
      <c r="F47" s="179"/>
      <c r="G47" s="641"/>
      <c r="H47" s="179"/>
      <c r="I47" s="641"/>
      <c r="J47" s="179"/>
      <c r="K47" s="704"/>
      <c r="L47" s="196"/>
      <c r="M47" s="641"/>
      <c r="N47" s="224"/>
      <c r="O47" s="643"/>
      <c r="P47" s="352"/>
      <c r="Q47" s="637"/>
      <c r="R47" s="638"/>
      <c r="S47" s="638"/>
      <c r="T47" s="639"/>
    </row>
  </sheetData>
  <sheetProtection password="FA29" sheet="1" objects="1" scenarios="1"/>
  <mergeCells count="81">
    <mergeCell ref="A45:B45"/>
    <mergeCell ref="G37:G47"/>
    <mergeCell ref="A47:B47"/>
    <mergeCell ref="A37:B37"/>
    <mergeCell ref="A38:B38"/>
    <mergeCell ref="A39:B39"/>
    <mergeCell ref="A40:B40"/>
    <mergeCell ref="A41:B41"/>
    <mergeCell ref="C37:C47"/>
    <mergeCell ref="E37:E47"/>
    <mergeCell ref="A46:B46"/>
    <mergeCell ref="A42:B42"/>
    <mergeCell ref="A43:B43"/>
    <mergeCell ref="A44:B44"/>
    <mergeCell ref="A13:B14"/>
    <mergeCell ref="A1:B1"/>
    <mergeCell ref="D2:P3"/>
    <mergeCell ref="T2:T3"/>
    <mergeCell ref="J5:L5"/>
    <mergeCell ref="M5:O5"/>
    <mergeCell ref="P5:Q5"/>
    <mergeCell ref="R5:T5"/>
    <mergeCell ref="S13:T13"/>
    <mergeCell ref="C13:D13"/>
    <mergeCell ref="E13:F13"/>
    <mergeCell ref="G13:H13"/>
    <mergeCell ref="I13:J13"/>
    <mergeCell ref="K13:L13"/>
    <mergeCell ref="M13:N13"/>
    <mergeCell ref="O13:P13"/>
    <mergeCell ref="A15:A18"/>
    <mergeCell ref="C19:C29"/>
    <mergeCell ref="E19:E29"/>
    <mergeCell ref="G19:G29"/>
    <mergeCell ref="I19:I29"/>
    <mergeCell ref="A29:B29"/>
    <mergeCell ref="A19:B19"/>
    <mergeCell ref="A20:B20"/>
    <mergeCell ref="A21:B21"/>
    <mergeCell ref="A22:B22"/>
    <mergeCell ref="A23:B23"/>
    <mergeCell ref="A24:B24"/>
    <mergeCell ref="A25:B25"/>
    <mergeCell ref="A26:B26"/>
    <mergeCell ref="A27:B27"/>
    <mergeCell ref="A28:B28"/>
    <mergeCell ref="Q13:R13"/>
    <mergeCell ref="K19:K29"/>
    <mergeCell ref="M19:M29"/>
    <mergeCell ref="O19:O29"/>
    <mergeCell ref="Q19:Q29"/>
    <mergeCell ref="S19:S29"/>
    <mergeCell ref="O31:P31"/>
    <mergeCell ref="Q31:T32"/>
    <mergeCell ref="A33:A36"/>
    <mergeCell ref="Q33:T33"/>
    <mergeCell ref="Q34:T34"/>
    <mergeCell ref="Q35:T35"/>
    <mergeCell ref="Q36:T36"/>
    <mergeCell ref="C31:D31"/>
    <mergeCell ref="E31:F31"/>
    <mergeCell ref="G31:H31"/>
    <mergeCell ref="I31:J31"/>
    <mergeCell ref="K31:L31"/>
    <mergeCell ref="M31:N31"/>
    <mergeCell ref="A31:B32"/>
    <mergeCell ref="I37:I47"/>
    <mergeCell ref="K37:K47"/>
    <mergeCell ref="Q46:T46"/>
    <mergeCell ref="M37:M47"/>
    <mergeCell ref="O37:O47"/>
    <mergeCell ref="Q37:T37"/>
    <mergeCell ref="Q38:T38"/>
    <mergeCell ref="Q39:T39"/>
    <mergeCell ref="Q40:T40"/>
    <mergeCell ref="Q41:T41"/>
    <mergeCell ref="Q42:T42"/>
    <mergeCell ref="Q43:T43"/>
    <mergeCell ref="Q44:T44"/>
    <mergeCell ref="Q45:T45"/>
    <mergeCell ref="Q47:T47"/>
  </mergeCells>
  <phoneticPr fontId="1"/>
  <conditionalFormatting sqref="Q33:T44 Q46:T47">
    <cfRule type="expression" dxfId="2" priority="3" stopIfTrue="1">
      <formula>Q33=""</formula>
    </cfRule>
  </conditionalFormatting>
  <conditionalFormatting sqref="M5 R5">
    <cfRule type="expression" dxfId="1" priority="2" stopIfTrue="1">
      <formula>M5=""</formula>
    </cfRule>
  </conditionalFormatting>
  <conditionalFormatting sqref="Q45:T45">
    <cfRule type="expression" dxfId="0" priority="1" stopIfTrue="1">
      <formula>Q45=""</formula>
    </cfRule>
  </conditionalFormatting>
  <printOptions horizontalCentered="1" verticalCentered="1"/>
  <pageMargins left="0" right="0" top="0.59055118110236227" bottom="0.19685039370078741" header="0" footer="0"/>
  <pageSetup paperSize="9" scale="5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F22"/>
  <sheetViews>
    <sheetView workbookViewId="0">
      <selection activeCell="C21" sqref="C21"/>
    </sheetView>
  </sheetViews>
  <sheetFormatPr defaultRowHeight="13.5"/>
  <cols>
    <col min="1" max="1" width="9" style="131" customWidth="1"/>
    <col min="2" max="15" width="9" style="131"/>
    <col min="16" max="16" width="9" style="131" customWidth="1"/>
    <col min="17" max="17" width="9" style="131"/>
    <col min="18" max="18" width="9" style="131" customWidth="1"/>
    <col min="19" max="256" width="9" style="131"/>
    <col min="257" max="257" width="9" style="131" customWidth="1"/>
    <col min="258" max="271" width="9" style="131"/>
    <col min="272" max="272" width="9" style="131" customWidth="1"/>
    <col min="273" max="273" width="9" style="131"/>
    <col min="274" max="274" width="9" style="131" customWidth="1"/>
    <col min="275" max="512" width="9" style="131"/>
    <col min="513" max="513" width="9" style="131" customWidth="1"/>
    <col min="514" max="527" width="9" style="131"/>
    <col min="528" max="528" width="9" style="131" customWidth="1"/>
    <col min="529" max="529" width="9" style="131"/>
    <col min="530" max="530" width="9" style="131" customWidth="1"/>
    <col min="531" max="768" width="9" style="131"/>
    <col min="769" max="769" width="9" style="131" customWidth="1"/>
    <col min="770" max="783" width="9" style="131"/>
    <col min="784" max="784" width="9" style="131" customWidth="1"/>
    <col min="785" max="785" width="9" style="131"/>
    <col min="786" max="786" width="9" style="131" customWidth="1"/>
    <col min="787" max="1024" width="9" style="131"/>
    <col min="1025" max="1025" width="9" style="131" customWidth="1"/>
    <col min="1026" max="1039" width="9" style="131"/>
    <col min="1040" max="1040" width="9" style="131" customWidth="1"/>
    <col min="1041" max="1041" width="9" style="131"/>
    <col min="1042" max="1042" width="9" style="131" customWidth="1"/>
    <col min="1043" max="1280" width="9" style="131"/>
    <col min="1281" max="1281" width="9" style="131" customWidth="1"/>
    <col min="1282" max="1295" width="9" style="131"/>
    <col min="1296" max="1296" width="9" style="131" customWidth="1"/>
    <col min="1297" max="1297" width="9" style="131"/>
    <col min="1298" max="1298" width="9" style="131" customWidth="1"/>
    <col min="1299" max="1536" width="9" style="131"/>
    <col min="1537" max="1537" width="9" style="131" customWidth="1"/>
    <col min="1538" max="1551" width="9" style="131"/>
    <col min="1552" max="1552" width="9" style="131" customWidth="1"/>
    <col min="1553" max="1553" width="9" style="131"/>
    <col min="1554" max="1554" width="9" style="131" customWidth="1"/>
    <col min="1555" max="1792" width="9" style="131"/>
    <col min="1793" max="1793" width="9" style="131" customWidth="1"/>
    <col min="1794" max="1807" width="9" style="131"/>
    <col min="1808" max="1808" width="9" style="131" customWidth="1"/>
    <col min="1809" max="1809" width="9" style="131"/>
    <col min="1810" max="1810" width="9" style="131" customWidth="1"/>
    <col min="1811" max="2048" width="9" style="131"/>
    <col min="2049" max="2049" width="9" style="131" customWidth="1"/>
    <col min="2050" max="2063" width="9" style="131"/>
    <col min="2064" max="2064" width="9" style="131" customWidth="1"/>
    <col min="2065" max="2065" width="9" style="131"/>
    <col min="2066" max="2066" width="9" style="131" customWidth="1"/>
    <col min="2067" max="2304" width="9" style="131"/>
    <col min="2305" max="2305" width="9" style="131" customWidth="1"/>
    <col min="2306" max="2319" width="9" style="131"/>
    <col min="2320" max="2320" width="9" style="131" customWidth="1"/>
    <col min="2321" max="2321" width="9" style="131"/>
    <col min="2322" max="2322" width="9" style="131" customWidth="1"/>
    <col min="2323" max="2560" width="9" style="131"/>
    <col min="2561" max="2561" width="9" style="131" customWidth="1"/>
    <col min="2562" max="2575" width="9" style="131"/>
    <col min="2576" max="2576" width="9" style="131" customWidth="1"/>
    <col min="2577" max="2577" width="9" style="131"/>
    <col min="2578" max="2578" width="9" style="131" customWidth="1"/>
    <col min="2579" max="2816" width="9" style="131"/>
    <col min="2817" max="2817" width="9" style="131" customWidth="1"/>
    <col min="2818" max="2831" width="9" style="131"/>
    <col min="2832" max="2832" width="9" style="131" customWidth="1"/>
    <col min="2833" max="2833" width="9" style="131"/>
    <col min="2834" max="2834" width="9" style="131" customWidth="1"/>
    <col min="2835" max="3072" width="9" style="131"/>
    <col min="3073" max="3073" width="9" style="131" customWidth="1"/>
    <col min="3074" max="3087" width="9" style="131"/>
    <col min="3088" max="3088" width="9" style="131" customWidth="1"/>
    <col min="3089" max="3089" width="9" style="131"/>
    <col min="3090" max="3090" width="9" style="131" customWidth="1"/>
    <col min="3091" max="3328" width="9" style="131"/>
    <col min="3329" max="3329" width="9" style="131" customWidth="1"/>
    <col min="3330" max="3343" width="9" style="131"/>
    <col min="3344" max="3344" width="9" style="131" customWidth="1"/>
    <col min="3345" max="3345" width="9" style="131"/>
    <col min="3346" max="3346" width="9" style="131" customWidth="1"/>
    <col min="3347" max="3584" width="9" style="131"/>
    <col min="3585" max="3585" width="9" style="131" customWidth="1"/>
    <col min="3586" max="3599" width="9" style="131"/>
    <col min="3600" max="3600" width="9" style="131" customWidth="1"/>
    <col min="3601" max="3601" width="9" style="131"/>
    <col min="3602" max="3602" width="9" style="131" customWidth="1"/>
    <col min="3603" max="3840" width="9" style="131"/>
    <col min="3841" max="3841" width="9" style="131" customWidth="1"/>
    <col min="3842" max="3855" width="9" style="131"/>
    <col min="3856" max="3856" width="9" style="131" customWidth="1"/>
    <col min="3857" max="3857" width="9" style="131"/>
    <col min="3858" max="3858" width="9" style="131" customWidth="1"/>
    <col min="3859" max="4096" width="9" style="131"/>
    <col min="4097" max="4097" width="9" style="131" customWidth="1"/>
    <col min="4098" max="4111" width="9" style="131"/>
    <col min="4112" max="4112" width="9" style="131" customWidth="1"/>
    <col min="4113" max="4113" width="9" style="131"/>
    <col min="4114" max="4114" width="9" style="131" customWidth="1"/>
    <col min="4115" max="4352" width="9" style="131"/>
    <col min="4353" max="4353" width="9" style="131" customWidth="1"/>
    <col min="4354" max="4367" width="9" style="131"/>
    <col min="4368" max="4368" width="9" style="131" customWidth="1"/>
    <col min="4369" max="4369" width="9" style="131"/>
    <col min="4370" max="4370" width="9" style="131" customWidth="1"/>
    <col min="4371" max="4608" width="9" style="131"/>
    <col min="4609" max="4609" width="9" style="131" customWidth="1"/>
    <col min="4610" max="4623" width="9" style="131"/>
    <col min="4624" max="4624" width="9" style="131" customWidth="1"/>
    <col min="4625" max="4625" width="9" style="131"/>
    <col min="4626" max="4626" width="9" style="131" customWidth="1"/>
    <col min="4627" max="4864" width="9" style="131"/>
    <col min="4865" max="4865" width="9" style="131" customWidth="1"/>
    <col min="4866" max="4879" width="9" style="131"/>
    <col min="4880" max="4880" width="9" style="131" customWidth="1"/>
    <col min="4881" max="4881" width="9" style="131"/>
    <col min="4882" max="4882" width="9" style="131" customWidth="1"/>
    <col min="4883" max="5120" width="9" style="131"/>
    <col min="5121" max="5121" width="9" style="131" customWidth="1"/>
    <col min="5122" max="5135" width="9" style="131"/>
    <col min="5136" max="5136" width="9" style="131" customWidth="1"/>
    <col min="5137" max="5137" width="9" style="131"/>
    <col min="5138" max="5138" width="9" style="131" customWidth="1"/>
    <col min="5139" max="5376" width="9" style="131"/>
    <col min="5377" max="5377" width="9" style="131" customWidth="1"/>
    <col min="5378" max="5391" width="9" style="131"/>
    <col min="5392" max="5392" width="9" style="131" customWidth="1"/>
    <col min="5393" max="5393" width="9" style="131"/>
    <col min="5394" max="5394" width="9" style="131" customWidth="1"/>
    <col min="5395" max="5632" width="9" style="131"/>
    <col min="5633" max="5633" width="9" style="131" customWidth="1"/>
    <col min="5634" max="5647" width="9" style="131"/>
    <col min="5648" max="5648" width="9" style="131" customWidth="1"/>
    <col min="5649" max="5649" width="9" style="131"/>
    <col min="5650" max="5650" width="9" style="131" customWidth="1"/>
    <col min="5651" max="5888" width="9" style="131"/>
    <col min="5889" max="5889" width="9" style="131" customWidth="1"/>
    <col min="5890" max="5903" width="9" style="131"/>
    <col min="5904" max="5904" width="9" style="131" customWidth="1"/>
    <col min="5905" max="5905" width="9" style="131"/>
    <col min="5906" max="5906" width="9" style="131" customWidth="1"/>
    <col min="5907" max="6144" width="9" style="131"/>
    <col min="6145" max="6145" width="9" style="131" customWidth="1"/>
    <col min="6146" max="6159" width="9" style="131"/>
    <col min="6160" max="6160" width="9" style="131" customWidth="1"/>
    <col min="6161" max="6161" width="9" style="131"/>
    <col min="6162" max="6162" width="9" style="131" customWidth="1"/>
    <col min="6163" max="6400" width="9" style="131"/>
    <col min="6401" max="6401" width="9" style="131" customWidth="1"/>
    <col min="6402" max="6415" width="9" style="131"/>
    <col min="6416" max="6416" width="9" style="131" customWidth="1"/>
    <col min="6417" max="6417" width="9" style="131"/>
    <col min="6418" max="6418" width="9" style="131" customWidth="1"/>
    <col min="6419" max="6656" width="9" style="131"/>
    <col min="6657" max="6657" width="9" style="131" customWidth="1"/>
    <col min="6658" max="6671" width="9" style="131"/>
    <col min="6672" max="6672" width="9" style="131" customWidth="1"/>
    <col min="6673" max="6673" width="9" style="131"/>
    <col min="6674" max="6674" width="9" style="131" customWidth="1"/>
    <col min="6675" max="6912" width="9" style="131"/>
    <col min="6913" max="6913" width="9" style="131" customWidth="1"/>
    <col min="6914" max="6927" width="9" style="131"/>
    <col min="6928" max="6928" width="9" style="131" customWidth="1"/>
    <col min="6929" max="6929" width="9" style="131"/>
    <col min="6930" max="6930" width="9" style="131" customWidth="1"/>
    <col min="6931" max="7168" width="9" style="131"/>
    <col min="7169" max="7169" width="9" style="131" customWidth="1"/>
    <col min="7170" max="7183" width="9" style="131"/>
    <col min="7184" max="7184" width="9" style="131" customWidth="1"/>
    <col min="7185" max="7185" width="9" style="131"/>
    <col min="7186" max="7186" width="9" style="131" customWidth="1"/>
    <col min="7187" max="7424" width="9" style="131"/>
    <col min="7425" max="7425" width="9" style="131" customWidth="1"/>
    <col min="7426" max="7439" width="9" style="131"/>
    <col min="7440" max="7440" width="9" style="131" customWidth="1"/>
    <col min="7441" max="7441" width="9" style="131"/>
    <col min="7442" max="7442" width="9" style="131" customWidth="1"/>
    <col min="7443" max="7680" width="9" style="131"/>
    <col min="7681" max="7681" width="9" style="131" customWidth="1"/>
    <col min="7682" max="7695" width="9" style="131"/>
    <col min="7696" max="7696" width="9" style="131" customWidth="1"/>
    <col min="7697" max="7697" width="9" style="131"/>
    <col min="7698" max="7698" width="9" style="131" customWidth="1"/>
    <col min="7699" max="7936" width="9" style="131"/>
    <col min="7937" max="7937" width="9" style="131" customWidth="1"/>
    <col min="7938" max="7951" width="9" style="131"/>
    <col min="7952" max="7952" width="9" style="131" customWidth="1"/>
    <col min="7953" max="7953" width="9" style="131"/>
    <col min="7954" max="7954" width="9" style="131" customWidth="1"/>
    <col min="7955" max="8192" width="9" style="131"/>
    <col min="8193" max="8193" width="9" style="131" customWidth="1"/>
    <col min="8194" max="8207" width="9" style="131"/>
    <col min="8208" max="8208" width="9" style="131" customWidth="1"/>
    <col min="8209" max="8209" width="9" style="131"/>
    <col min="8210" max="8210" width="9" style="131" customWidth="1"/>
    <col min="8211" max="8448" width="9" style="131"/>
    <col min="8449" max="8449" width="9" style="131" customWidth="1"/>
    <col min="8450" max="8463" width="9" style="131"/>
    <col min="8464" max="8464" width="9" style="131" customWidth="1"/>
    <col min="8465" max="8465" width="9" style="131"/>
    <col min="8466" max="8466" width="9" style="131" customWidth="1"/>
    <col min="8467" max="8704" width="9" style="131"/>
    <col min="8705" max="8705" width="9" style="131" customWidth="1"/>
    <col min="8706" max="8719" width="9" style="131"/>
    <col min="8720" max="8720" width="9" style="131" customWidth="1"/>
    <col min="8721" max="8721" width="9" style="131"/>
    <col min="8722" max="8722" width="9" style="131" customWidth="1"/>
    <col min="8723" max="8960" width="9" style="131"/>
    <col min="8961" max="8961" width="9" style="131" customWidth="1"/>
    <col min="8962" max="8975" width="9" style="131"/>
    <col min="8976" max="8976" width="9" style="131" customWidth="1"/>
    <col min="8977" max="8977" width="9" style="131"/>
    <col min="8978" max="8978" width="9" style="131" customWidth="1"/>
    <col min="8979" max="9216" width="9" style="131"/>
    <col min="9217" max="9217" width="9" style="131" customWidth="1"/>
    <col min="9218" max="9231" width="9" style="131"/>
    <col min="9232" max="9232" width="9" style="131" customWidth="1"/>
    <col min="9233" max="9233" width="9" style="131"/>
    <col min="9234" max="9234" width="9" style="131" customWidth="1"/>
    <col min="9235" max="9472" width="9" style="131"/>
    <col min="9473" max="9473" width="9" style="131" customWidth="1"/>
    <col min="9474" max="9487" width="9" style="131"/>
    <col min="9488" max="9488" width="9" style="131" customWidth="1"/>
    <col min="9489" max="9489" width="9" style="131"/>
    <col min="9490" max="9490" width="9" style="131" customWidth="1"/>
    <col min="9491" max="9728" width="9" style="131"/>
    <col min="9729" max="9729" width="9" style="131" customWidth="1"/>
    <col min="9730" max="9743" width="9" style="131"/>
    <col min="9744" max="9744" width="9" style="131" customWidth="1"/>
    <col min="9745" max="9745" width="9" style="131"/>
    <col min="9746" max="9746" width="9" style="131" customWidth="1"/>
    <col min="9747" max="9984" width="9" style="131"/>
    <col min="9985" max="9985" width="9" style="131" customWidth="1"/>
    <col min="9986" max="9999" width="9" style="131"/>
    <col min="10000" max="10000" width="9" style="131" customWidth="1"/>
    <col min="10001" max="10001" width="9" style="131"/>
    <col min="10002" max="10002" width="9" style="131" customWidth="1"/>
    <col min="10003" max="10240" width="9" style="131"/>
    <col min="10241" max="10241" width="9" style="131" customWidth="1"/>
    <col min="10242" max="10255" width="9" style="131"/>
    <col min="10256" max="10256" width="9" style="131" customWidth="1"/>
    <col min="10257" max="10257" width="9" style="131"/>
    <col min="10258" max="10258" width="9" style="131" customWidth="1"/>
    <col min="10259" max="10496" width="9" style="131"/>
    <col min="10497" max="10497" width="9" style="131" customWidth="1"/>
    <col min="10498" max="10511" width="9" style="131"/>
    <col min="10512" max="10512" width="9" style="131" customWidth="1"/>
    <col min="10513" max="10513" width="9" style="131"/>
    <col min="10514" max="10514" width="9" style="131" customWidth="1"/>
    <col min="10515" max="10752" width="9" style="131"/>
    <col min="10753" max="10753" width="9" style="131" customWidth="1"/>
    <col min="10754" max="10767" width="9" style="131"/>
    <col min="10768" max="10768" width="9" style="131" customWidth="1"/>
    <col min="10769" max="10769" width="9" style="131"/>
    <col min="10770" max="10770" width="9" style="131" customWidth="1"/>
    <col min="10771" max="11008" width="9" style="131"/>
    <col min="11009" max="11009" width="9" style="131" customWidth="1"/>
    <col min="11010" max="11023" width="9" style="131"/>
    <col min="11024" max="11024" width="9" style="131" customWidth="1"/>
    <col min="11025" max="11025" width="9" style="131"/>
    <col min="11026" max="11026" width="9" style="131" customWidth="1"/>
    <col min="11027" max="11264" width="9" style="131"/>
    <col min="11265" max="11265" width="9" style="131" customWidth="1"/>
    <col min="11266" max="11279" width="9" style="131"/>
    <col min="11280" max="11280" width="9" style="131" customWidth="1"/>
    <col min="11281" max="11281" width="9" style="131"/>
    <col min="11282" max="11282" width="9" style="131" customWidth="1"/>
    <col min="11283" max="11520" width="9" style="131"/>
    <col min="11521" max="11521" width="9" style="131" customWidth="1"/>
    <col min="11522" max="11535" width="9" style="131"/>
    <col min="11536" max="11536" width="9" style="131" customWidth="1"/>
    <col min="11537" max="11537" width="9" style="131"/>
    <col min="11538" max="11538" width="9" style="131" customWidth="1"/>
    <col min="11539" max="11776" width="9" style="131"/>
    <col min="11777" max="11777" width="9" style="131" customWidth="1"/>
    <col min="11778" max="11791" width="9" style="131"/>
    <col min="11792" max="11792" width="9" style="131" customWidth="1"/>
    <col min="11793" max="11793" width="9" style="131"/>
    <col min="11794" max="11794" width="9" style="131" customWidth="1"/>
    <col min="11795" max="12032" width="9" style="131"/>
    <col min="12033" max="12033" width="9" style="131" customWidth="1"/>
    <col min="12034" max="12047" width="9" style="131"/>
    <col min="12048" max="12048" width="9" style="131" customWidth="1"/>
    <col min="12049" max="12049" width="9" style="131"/>
    <col min="12050" max="12050" width="9" style="131" customWidth="1"/>
    <col min="12051" max="12288" width="9" style="131"/>
    <col min="12289" max="12289" width="9" style="131" customWidth="1"/>
    <col min="12290" max="12303" width="9" style="131"/>
    <col min="12304" max="12304" width="9" style="131" customWidth="1"/>
    <col min="12305" max="12305" width="9" style="131"/>
    <col min="12306" max="12306" width="9" style="131" customWidth="1"/>
    <col min="12307" max="12544" width="9" style="131"/>
    <col min="12545" max="12545" width="9" style="131" customWidth="1"/>
    <col min="12546" max="12559" width="9" style="131"/>
    <col min="12560" max="12560" width="9" style="131" customWidth="1"/>
    <col min="12561" max="12561" width="9" style="131"/>
    <col min="12562" max="12562" width="9" style="131" customWidth="1"/>
    <col min="12563" max="12800" width="9" style="131"/>
    <col min="12801" max="12801" width="9" style="131" customWidth="1"/>
    <col min="12802" max="12815" width="9" style="131"/>
    <col min="12816" max="12816" width="9" style="131" customWidth="1"/>
    <col min="12817" max="12817" width="9" style="131"/>
    <col min="12818" max="12818" width="9" style="131" customWidth="1"/>
    <col min="12819" max="13056" width="9" style="131"/>
    <col min="13057" max="13057" width="9" style="131" customWidth="1"/>
    <col min="13058" max="13071" width="9" style="131"/>
    <col min="13072" max="13072" width="9" style="131" customWidth="1"/>
    <col min="13073" max="13073" width="9" style="131"/>
    <col min="13074" max="13074" width="9" style="131" customWidth="1"/>
    <col min="13075" max="13312" width="9" style="131"/>
    <col min="13313" max="13313" width="9" style="131" customWidth="1"/>
    <col min="13314" max="13327" width="9" style="131"/>
    <col min="13328" max="13328" width="9" style="131" customWidth="1"/>
    <col min="13329" max="13329" width="9" style="131"/>
    <col min="13330" max="13330" width="9" style="131" customWidth="1"/>
    <col min="13331" max="13568" width="9" style="131"/>
    <col min="13569" max="13569" width="9" style="131" customWidth="1"/>
    <col min="13570" max="13583" width="9" style="131"/>
    <col min="13584" max="13584" width="9" style="131" customWidth="1"/>
    <col min="13585" max="13585" width="9" style="131"/>
    <col min="13586" max="13586" width="9" style="131" customWidth="1"/>
    <col min="13587" max="13824" width="9" style="131"/>
    <col min="13825" max="13825" width="9" style="131" customWidth="1"/>
    <col min="13826" max="13839" width="9" style="131"/>
    <col min="13840" max="13840" width="9" style="131" customWidth="1"/>
    <col min="13841" max="13841" width="9" style="131"/>
    <col min="13842" max="13842" width="9" style="131" customWidth="1"/>
    <col min="13843" max="14080" width="9" style="131"/>
    <col min="14081" max="14081" width="9" style="131" customWidth="1"/>
    <col min="14082" max="14095" width="9" style="131"/>
    <col min="14096" max="14096" width="9" style="131" customWidth="1"/>
    <col min="14097" max="14097" width="9" style="131"/>
    <col min="14098" max="14098" width="9" style="131" customWidth="1"/>
    <col min="14099" max="14336" width="9" style="131"/>
    <col min="14337" max="14337" width="9" style="131" customWidth="1"/>
    <col min="14338" max="14351" width="9" style="131"/>
    <col min="14352" max="14352" width="9" style="131" customWidth="1"/>
    <col min="14353" max="14353" width="9" style="131"/>
    <col min="14354" max="14354" width="9" style="131" customWidth="1"/>
    <col min="14355" max="14592" width="9" style="131"/>
    <col min="14593" max="14593" width="9" style="131" customWidth="1"/>
    <col min="14594" max="14607" width="9" style="131"/>
    <col min="14608" max="14608" width="9" style="131" customWidth="1"/>
    <col min="14609" max="14609" width="9" style="131"/>
    <col min="14610" max="14610" width="9" style="131" customWidth="1"/>
    <col min="14611" max="14848" width="9" style="131"/>
    <col min="14849" max="14849" width="9" style="131" customWidth="1"/>
    <col min="14850" max="14863" width="9" style="131"/>
    <col min="14864" max="14864" width="9" style="131" customWidth="1"/>
    <col min="14865" max="14865" width="9" style="131"/>
    <col min="14866" max="14866" width="9" style="131" customWidth="1"/>
    <col min="14867" max="15104" width="9" style="131"/>
    <col min="15105" max="15105" width="9" style="131" customWidth="1"/>
    <col min="15106" max="15119" width="9" style="131"/>
    <col min="15120" max="15120" width="9" style="131" customWidth="1"/>
    <col min="15121" max="15121" width="9" style="131"/>
    <col min="15122" max="15122" width="9" style="131" customWidth="1"/>
    <col min="15123" max="15360" width="9" style="131"/>
    <col min="15361" max="15361" width="9" style="131" customWidth="1"/>
    <col min="15362" max="15375" width="9" style="131"/>
    <col min="15376" max="15376" width="9" style="131" customWidth="1"/>
    <col min="15377" max="15377" width="9" style="131"/>
    <col min="15378" max="15378" width="9" style="131" customWidth="1"/>
    <col min="15379" max="15616" width="9" style="131"/>
    <col min="15617" max="15617" width="9" style="131" customWidth="1"/>
    <col min="15618" max="15631" width="9" style="131"/>
    <col min="15632" max="15632" width="9" style="131" customWidth="1"/>
    <col min="15633" max="15633" width="9" style="131"/>
    <col min="15634" max="15634" width="9" style="131" customWidth="1"/>
    <col min="15635" max="15872" width="9" style="131"/>
    <col min="15873" max="15873" width="9" style="131" customWidth="1"/>
    <col min="15874" max="15887" width="9" style="131"/>
    <col min="15888" max="15888" width="9" style="131" customWidth="1"/>
    <col min="15889" max="15889" width="9" style="131"/>
    <col min="15890" max="15890" width="9" style="131" customWidth="1"/>
    <col min="15891" max="16128" width="9" style="131"/>
    <col min="16129" max="16129" width="9" style="131" customWidth="1"/>
    <col min="16130" max="16143" width="9" style="131"/>
    <col min="16144" max="16144" width="9" style="131" customWidth="1"/>
    <col min="16145" max="16145" width="9" style="131"/>
    <col min="16146" max="16146" width="9" style="131" customWidth="1"/>
    <col min="16147" max="16384" width="9" style="131"/>
  </cols>
  <sheetData>
    <row r="1" spans="1:32">
      <c r="A1" s="276">
        <v>45352</v>
      </c>
      <c r="B1" s="130">
        <v>1</v>
      </c>
      <c r="C1" s="130">
        <v>2</v>
      </c>
      <c r="D1" s="130">
        <v>3</v>
      </c>
      <c r="E1" s="130">
        <v>4</v>
      </c>
      <c r="F1" s="130">
        <v>5</v>
      </c>
      <c r="G1" s="130">
        <v>6</v>
      </c>
      <c r="H1" s="130">
        <v>7</v>
      </c>
      <c r="I1" s="130">
        <v>8</v>
      </c>
      <c r="J1" s="130">
        <v>9</v>
      </c>
      <c r="K1" s="130">
        <v>10</v>
      </c>
      <c r="L1" s="130">
        <v>11</v>
      </c>
      <c r="M1" s="130">
        <v>12</v>
      </c>
      <c r="N1" s="130">
        <v>13</v>
      </c>
      <c r="O1" s="130">
        <v>14</v>
      </c>
      <c r="P1" s="130">
        <v>15</v>
      </c>
      <c r="Q1" s="130">
        <v>16</v>
      </c>
      <c r="R1" s="130">
        <v>17</v>
      </c>
      <c r="S1" s="130">
        <v>18</v>
      </c>
      <c r="T1" s="130">
        <v>19</v>
      </c>
      <c r="U1" s="130">
        <v>20</v>
      </c>
      <c r="V1" s="130">
        <v>21</v>
      </c>
      <c r="W1" s="130">
        <v>22</v>
      </c>
      <c r="X1" s="130">
        <v>23</v>
      </c>
      <c r="Y1" s="130">
        <v>24</v>
      </c>
      <c r="Z1" s="130">
        <v>25</v>
      </c>
      <c r="AA1" s="130">
        <v>26</v>
      </c>
      <c r="AB1" s="130">
        <v>27</v>
      </c>
      <c r="AC1" s="130">
        <v>28</v>
      </c>
      <c r="AD1" s="130">
        <v>29</v>
      </c>
      <c r="AE1" s="130">
        <v>30</v>
      </c>
      <c r="AF1" s="130">
        <v>31</v>
      </c>
    </row>
    <row r="2" spans="1:32">
      <c r="A2" s="132" t="s">
        <v>138</v>
      </c>
      <c r="B2" s="133">
        <f>A1</f>
        <v>45352</v>
      </c>
      <c r="C2" s="133">
        <f>B2+1</f>
        <v>45353</v>
      </c>
      <c r="D2" s="133">
        <f t="shared" ref="D2:AF2" si="0">C2+1</f>
        <v>45354</v>
      </c>
      <c r="E2" s="133">
        <f t="shared" si="0"/>
        <v>45355</v>
      </c>
      <c r="F2" s="133">
        <f t="shared" si="0"/>
        <v>45356</v>
      </c>
      <c r="G2" s="133">
        <f>F2+1</f>
        <v>45357</v>
      </c>
      <c r="H2" s="133">
        <f t="shared" si="0"/>
        <v>45358</v>
      </c>
      <c r="I2" s="133">
        <f t="shared" si="0"/>
        <v>45359</v>
      </c>
      <c r="J2" s="133">
        <f>I2+1</f>
        <v>45360</v>
      </c>
      <c r="K2" s="133">
        <f>J2+1</f>
        <v>45361</v>
      </c>
      <c r="L2" s="133">
        <f t="shared" si="0"/>
        <v>45362</v>
      </c>
      <c r="M2" s="133">
        <f t="shared" si="0"/>
        <v>45363</v>
      </c>
      <c r="N2" s="133">
        <f t="shared" si="0"/>
        <v>45364</v>
      </c>
      <c r="O2" s="133">
        <f t="shared" si="0"/>
        <v>45365</v>
      </c>
      <c r="P2" s="133">
        <f t="shared" si="0"/>
        <v>45366</v>
      </c>
      <c r="Q2" s="133">
        <f t="shared" si="0"/>
        <v>45367</v>
      </c>
      <c r="R2" s="133">
        <f t="shared" si="0"/>
        <v>45368</v>
      </c>
      <c r="S2" s="133">
        <f t="shared" si="0"/>
        <v>45369</v>
      </c>
      <c r="T2" s="133">
        <f t="shared" si="0"/>
        <v>45370</v>
      </c>
      <c r="U2" s="133">
        <f t="shared" si="0"/>
        <v>45371</v>
      </c>
      <c r="V2" s="133">
        <f t="shared" si="0"/>
        <v>45372</v>
      </c>
      <c r="W2" s="133">
        <f t="shared" si="0"/>
        <v>45373</v>
      </c>
      <c r="X2" s="133">
        <f t="shared" si="0"/>
        <v>45374</v>
      </c>
      <c r="Y2" s="133">
        <f t="shared" si="0"/>
        <v>45375</v>
      </c>
      <c r="Z2" s="133">
        <f t="shared" si="0"/>
        <v>45376</v>
      </c>
      <c r="AA2" s="133">
        <f t="shared" si="0"/>
        <v>45377</v>
      </c>
      <c r="AB2" s="133">
        <f t="shared" si="0"/>
        <v>45378</v>
      </c>
      <c r="AC2" s="133">
        <f t="shared" si="0"/>
        <v>45379</v>
      </c>
      <c r="AD2" s="133">
        <f t="shared" si="0"/>
        <v>45380</v>
      </c>
      <c r="AE2" s="133">
        <f t="shared" si="0"/>
        <v>45381</v>
      </c>
      <c r="AF2" s="133">
        <f t="shared" si="0"/>
        <v>45382</v>
      </c>
    </row>
    <row r="3" spans="1:32">
      <c r="A3" s="132" t="s">
        <v>139</v>
      </c>
      <c r="B3" s="133">
        <f>B2+31</f>
        <v>45383</v>
      </c>
      <c r="C3" s="133">
        <f t="shared" ref="C3:AE11" si="1">B3+1</f>
        <v>45384</v>
      </c>
      <c r="D3" s="133">
        <f t="shared" si="1"/>
        <v>45385</v>
      </c>
      <c r="E3" s="133">
        <f t="shared" si="1"/>
        <v>45386</v>
      </c>
      <c r="F3" s="133">
        <f t="shared" si="1"/>
        <v>45387</v>
      </c>
      <c r="G3" s="133">
        <f t="shared" si="1"/>
        <v>45388</v>
      </c>
      <c r="H3" s="133">
        <f>G3+1</f>
        <v>45389</v>
      </c>
      <c r="I3" s="133">
        <f t="shared" si="1"/>
        <v>45390</v>
      </c>
      <c r="J3" s="133">
        <f t="shared" si="1"/>
        <v>45391</v>
      </c>
      <c r="K3" s="133">
        <f t="shared" si="1"/>
        <v>45392</v>
      </c>
      <c r="L3" s="133">
        <f t="shared" si="1"/>
        <v>45393</v>
      </c>
      <c r="M3" s="133">
        <f t="shared" si="1"/>
        <v>45394</v>
      </c>
      <c r="N3" s="133">
        <f t="shared" si="1"/>
        <v>45395</v>
      </c>
      <c r="O3" s="133">
        <f t="shared" si="1"/>
        <v>45396</v>
      </c>
      <c r="P3" s="133">
        <f t="shared" si="1"/>
        <v>45397</v>
      </c>
      <c r="Q3" s="133">
        <f t="shared" si="1"/>
        <v>45398</v>
      </c>
      <c r="R3" s="133">
        <f t="shared" si="1"/>
        <v>45399</v>
      </c>
      <c r="S3" s="133">
        <f t="shared" si="1"/>
        <v>45400</v>
      </c>
      <c r="T3" s="133">
        <f t="shared" si="1"/>
        <v>45401</v>
      </c>
      <c r="U3" s="133">
        <f t="shared" si="1"/>
        <v>45402</v>
      </c>
      <c r="V3" s="133">
        <f t="shared" si="1"/>
        <v>45403</v>
      </c>
      <c r="W3" s="133">
        <f t="shared" si="1"/>
        <v>45404</v>
      </c>
      <c r="X3" s="133">
        <f t="shared" si="1"/>
        <v>45405</v>
      </c>
      <c r="Y3" s="133">
        <f t="shared" si="1"/>
        <v>45406</v>
      </c>
      <c r="Z3" s="133">
        <f t="shared" si="1"/>
        <v>45407</v>
      </c>
      <c r="AA3" s="133">
        <f t="shared" si="1"/>
        <v>45408</v>
      </c>
      <c r="AB3" s="133">
        <f t="shared" si="1"/>
        <v>45409</v>
      </c>
      <c r="AC3" s="133">
        <f t="shared" si="1"/>
        <v>45410</v>
      </c>
      <c r="AD3" s="133">
        <f t="shared" si="1"/>
        <v>45411</v>
      </c>
      <c r="AE3" s="133">
        <f t="shared" si="1"/>
        <v>45412</v>
      </c>
      <c r="AF3" s="133"/>
    </row>
    <row r="4" spans="1:32">
      <c r="A4" s="132" t="s">
        <v>140</v>
      </c>
      <c r="B4" s="133">
        <f>B3+30</f>
        <v>45413</v>
      </c>
      <c r="C4" s="133">
        <f t="shared" si="1"/>
        <v>45414</v>
      </c>
      <c r="D4" s="133">
        <f t="shared" si="1"/>
        <v>45415</v>
      </c>
      <c r="E4" s="133">
        <f t="shared" si="1"/>
        <v>45416</v>
      </c>
      <c r="F4" s="133">
        <f t="shared" si="1"/>
        <v>45417</v>
      </c>
      <c r="G4" s="133">
        <f t="shared" si="1"/>
        <v>45418</v>
      </c>
      <c r="H4" s="133">
        <f t="shared" si="1"/>
        <v>45419</v>
      </c>
      <c r="I4" s="133">
        <f t="shared" si="1"/>
        <v>45420</v>
      </c>
      <c r="J4" s="133">
        <f t="shared" si="1"/>
        <v>45421</v>
      </c>
      <c r="K4" s="133">
        <f t="shared" si="1"/>
        <v>45422</v>
      </c>
      <c r="L4" s="133">
        <f t="shared" si="1"/>
        <v>45423</v>
      </c>
      <c r="M4" s="133">
        <f t="shared" si="1"/>
        <v>45424</v>
      </c>
      <c r="N4" s="133">
        <f t="shared" si="1"/>
        <v>45425</v>
      </c>
      <c r="O4" s="133">
        <f t="shared" si="1"/>
        <v>45426</v>
      </c>
      <c r="P4" s="133">
        <f t="shared" si="1"/>
        <v>45427</v>
      </c>
      <c r="Q4" s="133">
        <f t="shared" si="1"/>
        <v>45428</v>
      </c>
      <c r="R4" s="133">
        <f t="shared" si="1"/>
        <v>45429</v>
      </c>
      <c r="S4" s="133">
        <f t="shared" si="1"/>
        <v>45430</v>
      </c>
      <c r="T4" s="133">
        <f t="shared" si="1"/>
        <v>45431</v>
      </c>
      <c r="U4" s="133">
        <f t="shared" si="1"/>
        <v>45432</v>
      </c>
      <c r="V4" s="133">
        <f t="shared" si="1"/>
        <v>45433</v>
      </c>
      <c r="W4" s="133">
        <f t="shared" si="1"/>
        <v>45434</v>
      </c>
      <c r="X4" s="133">
        <f t="shared" si="1"/>
        <v>45435</v>
      </c>
      <c r="Y4" s="133">
        <f t="shared" si="1"/>
        <v>45436</v>
      </c>
      <c r="Z4" s="133">
        <f t="shared" si="1"/>
        <v>45437</v>
      </c>
      <c r="AA4" s="133">
        <f t="shared" si="1"/>
        <v>45438</v>
      </c>
      <c r="AB4" s="133">
        <f t="shared" si="1"/>
        <v>45439</v>
      </c>
      <c r="AC4" s="133">
        <f t="shared" si="1"/>
        <v>45440</v>
      </c>
      <c r="AD4" s="133">
        <f t="shared" si="1"/>
        <v>45441</v>
      </c>
      <c r="AE4" s="133">
        <f t="shared" si="1"/>
        <v>45442</v>
      </c>
      <c r="AF4" s="133">
        <f t="shared" ref="AF4" si="2">AE4+1</f>
        <v>45443</v>
      </c>
    </row>
    <row r="5" spans="1:32">
      <c r="A5" s="132" t="s">
        <v>141</v>
      </c>
      <c r="B5" s="133">
        <f t="shared" ref="B5:B13" si="3">B4+31</f>
        <v>45444</v>
      </c>
      <c r="C5" s="133">
        <f t="shared" si="1"/>
        <v>45445</v>
      </c>
      <c r="D5" s="133">
        <f t="shared" si="1"/>
        <v>45446</v>
      </c>
      <c r="E5" s="133">
        <f t="shared" si="1"/>
        <v>45447</v>
      </c>
      <c r="F5" s="133">
        <f t="shared" si="1"/>
        <v>45448</v>
      </c>
      <c r="G5" s="133">
        <f t="shared" si="1"/>
        <v>45449</v>
      </c>
      <c r="H5" s="133">
        <f t="shared" si="1"/>
        <v>45450</v>
      </c>
      <c r="I5" s="133">
        <f t="shared" si="1"/>
        <v>45451</v>
      </c>
      <c r="J5" s="133">
        <f t="shared" si="1"/>
        <v>45452</v>
      </c>
      <c r="K5" s="133">
        <f t="shared" si="1"/>
        <v>45453</v>
      </c>
      <c r="L5" s="133">
        <f t="shared" si="1"/>
        <v>45454</v>
      </c>
      <c r="M5" s="133">
        <f t="shared" si="1"/>
        <v>45455</v>
      </c>
      <c r="N5" s="133">
        <f t="shared" si="1"/>
        <v>45456</v>
      </c>
      <c r="O5" s="133">
        <f t="shared" si="1"/>
        <v>45457</v>
      </c>
      <c r="P5" s="133">
        <f t="shared" si="1"/>
        <v>45458</v>
      </c>
      <c r="Q5" s="133">
        <f t="shared" si="1"/>
        <v>45459</v>
      </c>
      <c r="R5" s="133">
        <f t="shared" si="1"/>
        <v>45460</v>
      </c>
      <c r="S5" s="133">
        <f t="shared" si="1"/>
        <v>45461</v>
      </c>
      <c r="T5" s="133">
        <f t="shared" si="1"/>
        <v>45462</v>
      </c>
      <c r="U5" s="133">
        <f t="shared" si="1"/>
        <v>45463</v>
      </c>
      <c r="V5" s="133">
        <f t="shared" si="1"/>
        <v>45464</v>
      </c>
      <c r="W5" s="133">
        <f t="shared" si="1"/>
        <v>45465</v>
      </c>
      <c r="X5" s="133">
        <f t="shared" si="1"/>
        <v>45466</v>
      </c>
      <c r="Y5" s="133">
        <f t="shared" si="1"/>
        <v>45467</v>
      </c>
      <c r="Z5" s="133">
        <f t="shared" si="1"/>
        <v>45468</v>
      </c>
      <c r="AA5" s="133">
        <f t="shared" si="1"/>
        <v>45469</v>
      </c>
      <c r="AB5" s="133">
        <f t="shared" si="1"/>
        <v>45470</v>
      </c>
      <c r="AC5" s="133">
        <f t="shared" si="1"/>
        <v>45471</v>
      </c>
      <c r="AD5" s="133">
        <f t="shared" si="1"/>
        <v>45472</v>
      </c>
      <c r="AE5" s="133">
        <f t="shared" si="1"/>
        <v>45473</v>
      </c>
      <c r="AF5" s="133"/>
    </row>
    <row r="6" spans="1:32">
      <c r="A6" s="132" t="s">
        <v>142</v>
      </c>
      <c r="B6" s="133">
        <f>B5+30</f>
        <v>45474</v>
      </c>
      <c r="C6" s="133">
        <f t="shared" si="1"/>
        <v>45475</v>
      </c>
      <c r="D6" s="133">
        <f t="shared" si="1"/>
        <v>45476</v>
      </c>
      <c r="E6" s="133">
        <f t="shared" si="1"/>
        <v>45477</v>
      </c>
      <c r="F6" s="133">
        <f t="shared" si="1"/>
        <v>45478</v>
      </c>
      <c r="G6" s="133">
        <f t="shared" si="1"/>
        <v>45479</v>
      </c>
      <c r="H6" s="133">
        <f t="shared" si="1"/>
        <v>45480</v>
      </c>
      <c r="I6" s="133">
        <f t="shared" si="1"/>
        <v>45481</v>
      </c>
      <c r="J6" s="133">
        <f t="shared" si="1"/>
        <v>45482</v>
      </c>
      <c r="K6" s="133">
        <f t="shared" si="1"/>
        <v>45483</v>
      </c>
      <c r="L6" s="133">
        <f t="shared" si="1"/>
        <v>45484</v>
      </c>
      <c r="M6" s="133">
        <f t="shared" si="1"/>
        <v>45485</v>
      </c>
      <c r="N6" s="133">
        <f t="shared" si="1"/>
        <v>45486</v>
      </c>
      <c r="O6" s="133">
        <f t="shared" si="1"/>
        <v>45487</v>
      </c>
      <c r="P6" s="133">
        <f t="shared" si="1"/>
        <v>45488</v>
      </c>
      <c r="Q6" s="133">
        <f t="shared" si="1"/>
        <v>45489</v>
      </c>
      <c r="R6" s="133">
        <f t="shared" si="1"/>
        <v>45490</v>
      </c>
      <c r="S6" s="133">
        <f t="shared" si="1"/>
        <v>45491</v>
      </c>
      <c r="T6" s="133">
        <f t="shared" si="1"/>
        <v>45492</v>
      </c>
      <c r="U6" s="133">
        <f t="shared" si="1"/>
        <v>45493</v>
      </c>
      <c r="V6" s="133">
        <f t="shared" si="1"/>
        <v>45494</v>
      </c>
      <c r="W6" s="133">
        <f t="shared" si="1"/>
        <v>45495</v>
      </c>
      <c r="X6" s="133">
        <f t="shared" si="1"/>
        <v>45496</v>
      </c>
      <c r="Y6" s="133">
        <f t="shared" si="1"/>
        <v>45497</v>
      </c>
      <c r="Z6" s="133">
        <f t="shared" si="1"/>
        <v>45498</v>
      </c>
      <c r="AA6" s="133">
        <f t="shared" si="1"/>
        <v>45499</v>
      </c>
      <c r="AB6" s="133">
        <f t="shared" si="1"/>
        <v>45500</v>
      </c>
      <c r="AC6" s="133">
        <f t="shared" si="1"/>
        <v>45501</v>
      </c>
      <c r="AD6" s="133">
        <f t="shared" si="1"/>
        <v>45502</v>
      </c>
      <c r="AE6" s="133">
        <f t="shared" si="1"/>
        <v>45503</v>
      </c>
      <c r="AF6" s="133">
        <f t="shared" ref="AF6:AF7" si="4">AE6+1</f>
        <v>45504</v>
      </c>
    </row>
    <row r="7" spans="1:32">
      <c r="A7" s="132" t="s">
        <v>143</v>
      </c>
      <c r="B7" s="133">
        <f t="shared" si="3"/>
        <v>45505</v>
      </c>
      <c r="C7" s="133">
        <f t="shared" si="1"/>
        <v>45506</v>
      </c>
      <c r="D7" s="133">
        <f t="shared" si="1"/>
        <v>45507</v>
      </c>
      <c r="E7" s="133">
        <f t="shared" si="1"/>
        <v>45508</v>
      </c>
      <c r="F7" s="133">
        <f t="shared" si="1"/>
        <v>45509</v>
      </c>
      <c r="G7" s="133">
        <f t="shared" si="1"/>
        <v>45510</v>
      </c>
      <c r="H7" s="133">
        <f t="shared" si="1"/>
        <v>45511</v>
      </c>
      <c r="I7" s="133">
        <f t="shared" si="1"/>
        <v>45512</v>
      </c>
      <c r="J7" s="133">
        <f t="shared" si="1"/>
        <v>45513</v>
      </c>
      <c r="K7" s="133">
        <f t="shared" si="1"/>
        <v>45514</v>
      </c>
      <c r="L7" s="133">
        <f t="shared" si="1"/>
        <v>45515</v>
      </c>
      <c r="M7" s="133">
        <f t="shared" si="1"/>
        <v>45516</v>
      </c>
      <c r="N7" s="133">
        <f t="shared" si="1"/>
        <v>45517</v>
      </c>
      <c r="O7" s="133">
        <f t="shared" si="1"/>
        <v>45518</v>
      </c>
      <c r="P7" s="133">
        <f t="shared" si="1"/>
        <v>45519</v>
      </c>
      <c r="Q7" s="133">
        <f t="shared" si="1"/>
        <v>45520</v>
      </c>
      <c r="R7" s="133">
        <f t="shared" si="1"/>
        <v>45521</v>
      </c>
      <c r="S7" s="133">
        <f t="shared" si="1"/>
        <v>45522</v>
      </c>
      <c r="T7" s="133">
        <f t="shared" si="1"/>
        <v>45523</v>
      </c>
      <c r="U7" s="133">
        <f t="shared" si="1"/>
        <v>45524</v>
      </c>
      <c r="V7" s="133">
        <f t="shared" si="1"/>
        <v>45525</v>
      </c>
      <c r="W7" s="133">
        <f t="shared" si="1"/>
        <v>45526</v>
      </c>
      <c r="X7" s="133">
        <f t="shared" si="1"/>
        <v>45527</v>
      </c>
      <c r="Y7" s="133">
        <f t="shared" si="1"/>
        <v>45528</v>
      </c>
      <c r="Z7" s="133">
        <f t="shared" si="1"/>
        <v>45529</v>
      </c>
      <c r="AA7" s="133">
        <f t="shared" si="1"/>
        <v>45530</v>
      </c>
      <c r="AB7" s="133">
        <f t="shared" si="1"/>
        <v>45531</v>
      </c>
      <c r="AC7" s="133">
        <f t="shared" si="1"/>
        <v>45532</v>
      </c>
      <c r="AD7" s="133">
        <f t="shared" si="1"/>
        <v>45533</v>
      </c>
      <c r="AE7" s="133">
        <f t="shared" si="1"/>
        <v>45534</v>
      </c>
      <c r="AF7" s="133">
        <f t="shared" si="4"/>
        <v>45535</v>
      </c>
    </row>
    <row r="8" spans="1:32">
      <c r="A8" s="132" t="s">
        <v>144</v>
      </c>
      <c r="B8" s="133">
        <f t="shared" si="3"/>
        <v>45536</v>
      </c>
      <c r="C8" s="133">
        <f t="shared" si="1"/>
        <v>45537</v>
      </c>
      <c r="D8" s="133">
        <f t="shared" si="1"/>
        <v>45538</v>
      </c>
      <c r="E8" s="133">
        <f t="shared" si="1"/>
        <v>45539</v>
      </c>
      <c r="F8" s="133">
        <f t="shared" si="1"/>
        <v>45540</v>
      </c>
      <c r="G8" s="133">
        <f t="shared" si="1"/>
        <v>45541</v>
      </c>
      <c r="H8" s="133">
        <f t="shared" si="1"/>
        <v>45542</v>
      </c>
      <c r="I8" s="133">
        <f t="shared" si="1"/>
        <v>45543</v>
      </c>
      <c r="J8" s="133">
        <f t="shared" si="1"/>
        <v>45544</v>
      </c>
      <c r="K8" s="133">
        <f t="shared" si="1"/>
        <v>45545</v>
      </c>
      <c r="L8" s="133">
        <f t="shared" si="1"/>
        <v>45546</v>
      </c>
      <c r="M8" s="133">
        <f t="shared" si="1"/>
        <v>45547</v>
      </c>
      <c r="N8" s="133">
        <f t="shared" si="1"/>
        <v>45548</v>
      </c>
      <c r="O8" s="133">
        <f t="shared" si="1"/>
        <v>45549</v>
      </c>
      <c r="P8" s="133">
        <f t="shared" si="1"/>
        <v>45550</v>
      </c>
      <c r="Q8" s="133">
        <f t="shared" si="1"/>
        <v>45551</v>
      </c>
      <c r="R8" s="133">
        <f t="shared" si="1"/>
        <v>45552</v>
      </c>
      <c r="S8" s="133">
        <f t="shared" si="1"/>
        <v>45553</v>
      </c>
      <c r="T8" s="133">
        <f t="shared" si="1"/>
        <v>45554</v>
      </c>
      <c r="U8" s="133">
        <f t="shared" si="1"/>
        <v>45555</v>
      </c>
      <c r="V8" s="133">
        <f t="shared" si="1"/>
        <v>45556</v>
      </c>
      <c r="W8" s="133">
        <f t="shared" si="1"/>
        <v>45557</v>
      </c>
      <c r="X8" s="133">
        <f t="shared" si="1"/>
        <v>45558</v>
      </c>
      <c r="Y8" s="133">
        <f t="shared" si="1"/>
        <v>45559</v>
      </c>
      <c r="Z8" s="133">
        <f t="shared" si="1"/>
        <v>45560</v>
      </c>
      <c r="AA8" s="133">
        <f t="shared" si="1"/>
        <v>45561</v>
      </c>
      <c r="AB8" s="133">
        <f t="shared" si="1"/>
        <v>45562</v>
      </c>
      <c r="AC8" s="133">
        <f t="shared" si="1"/>
        <v>45563</v>
      </c>
      <c r="AD8" s="133">
        <f t="shared" si="1"/>
        <v>45564</v>
      </c>
      <c r="AE8" s="133">
        <f t="shared" si="1"/>
        <v>45565</v>
      </c>
      <c r="AF8" s="133"/>
    </row>
    <row r="9" spans="1:32">
      <c r="A9" s="132" t="s">
        <v>145</v>
      </c>
      <c r="B9" s="133">
        <f>B8+30</f>
        <v>45566</v>
      </c>
      <c r="C9" s="133">
        <f t="shared" si="1"/>
        <v>45567</v>
      </c>
      <c r="D9" s="133">
        <f t="shared" si="1"/>
        <v>45568</v>
      </c>
      <c r="E9" s="133">
        <f t="shared" si="1"/>
        <v>45569</v>
      </c>
      <c r="F9" s="133">
        <f t="shared" si="1"/>
        <v>45570</v>
      </c>
      <c r="G9" s="133">
        <f t="shared" si="1"/>
        <v>45571</v>
      </c>
      <c r="H9" s="133">
        <f t="shared" si="1"/>
        <v>45572</v>
      </c>
      <c r="I9" s="133">
        <f t="shared" si="1"/>
        <v>45573</v>
      </c>
      <c r="J9" s="133">
        <f t="shared" si="1"/>
        <v>45574</v>
      </c>
      <c r="K9" s="133">
        <f t="shared" si="1"/>
        <v>45575</v>
      </c>
      <c r="L9" s="133">
        <f t="shared" si="1"/>
        <v>45576</v>
      </c>
      <c r="M9" s="133">
        <f t="shared" si="1"/>
        <v>45577</v>
      </c>
      <c r="N9" s="133">
        <f t="shared" si="1"/>
        <v>45578</v>
      </c>
      <c r="O9" s="133">
        <f t="shared" si="1"/>
        <v>45579</v>
      </c>
      <c r="P9" s="133">
        <f t="shared" si="1"/>
        <v>45580</v>
      </c>
      <c r="Q9" s="133">
        <f t="shared" si="1"/>
        <v>45581</v>
      </c>
      <c r="R9" s="133">
        <f t="shared" si="1"/>
        <v>45582</v>
      </c>
      <c r="S9" s="133">
        <f t="shared" si="1"/>
        <v>45583</v>
      </c>
      <c r="T9" s="133">
        <f t="shared" si="1"/>
        <v>45584</v>
      </c>
      <c r="U9" s="133">
        <f t="shared" si="1"/>
        <v>45585</v>
      </c>
      <c r="V9" s="133">
        <f t="shared" si="1"/>
        <v>45586</v>
      </c>
      <c r="W9" s="133">
        <f t="shared" si="1"/>
        <v>45587</v>
      </c>
      <c r="X9" s="133">
        <f t="shared" si="1"/>
        <v>45588</v>
      </c>
      <c r="Y9" s="133">
        <f t="shared" si="1"/>
        <v>45589</v>
      </c>
      <c r="Z9" s="133">
        <f t="shared" si="1"/>
        <v>45590</v>
      </c>
      <c r="AA9" s="133">
        <f t="shared" si="1"/>
        <v>45591</v>
      </c>
      <c r="AB9" s="133">
        <f t="shared" si="1"/>
        <v>45592</v>
      </c>
      <c r="AC9" s="133">
        <f t="shared" si="1"/>
        <v>45593</v>
      </c>
      <c r="AD9" s="133">
        <f t="shared" si="1"/>
        <v>45594</v>
      </c>
      <c r="AE9" s="133">
        <f t="shared" si="1"/>
        <v>45595</v>
      </c>
      <c r="AF9" s="133">
        <f t="shared" ref="AF9" si="5">AE9+1</f>
        <v>45596</v>
      </c>
    </row>
    <row r="10" spans="1:32">
      <c r="A10" s="132" t="s">
        <v>146</v>
      </c>
      <c r="B10" s="133">
        <f t="shared" si="3"/>
        <v>45597</v>
      </c>
      <c r="C10" s="133">
        <f t="shared" si="1"/>
        <v>45598</v>
      </c>
      <c r="D10" s="133">
        <f t="shared" si="1"/>
        <v>45599</v>
      </c>
      <c r="E10" s="133">
        <f t="shared" si="1"/>
        <v>45600</v>
      </c>
      <c r="F10" s="133">
        <f t="shared" si="1"/>
        <v>45601</v>
      </c>
      <c r="G10" s="133">
        <f t="shared" si="1"/>
        <v>45602</v>
      </c>
      <c r="H10" s="133">
        <f t="shared" si="1"/>
        <v>45603</v>
      </c>
      <c r="I10" s="133">
        <f t="shared" si="1"/>
        <v>45604</v>
      </c>
      <c r="J10" s="133">
        <f t="shared" si="1"/>
        <v>45605</v>
      </c>
      <c r="K10" s="133">
        <f t="shared" si="1"/>
        <v>45606</v>
      </c>
      <c r="L10" s="133">
        <f t="shared" si="1"/>
        <v>45607</v>
      </c>
      <c r="M10" s="133">
        <f t="shared" si="1"/>
        <v>45608</v>
      </c>
      <c r="N10" s="133">
        <f t="shared" si="1"/>
        <v>45609</v>
      </c>
      <c r="O10" s="133">
        <f t="shared" si="1"/>
        <v>45610</v>
      </c>
      <c r="P10" s="133">
        <f t="shared" si="1"/>
        <v>45611</v>
      </c>
      <c r="Q10" s="133">
        <f t="shared" si="1"/>
        <v>45612</v>
      </c>
      <c r="R10" s="133">
        <f t="shared" si="1"/>
        <v>45613</v>
      </c>
      <c r="S10" s="133">
        <f t="shared" si="1"/>
        <v>45614</v>
      </c>
      <c r="T10" s="133">
        <f t="shared" si="1"/>
        <v>45615</v>
      </c>
      <c r="U10" s="133">
        <f t="shared" si="1"/>
        <v>45616</v>
      </c>
      <c r="V10" s="133">
        <f t="shared" si="1"/>
        <v>45617</v>
      </c>
      <c r="W10" s="133">
        <f t="shared" si="1"/>
        <v>45618</v>
      </c>
      <c r="X10" s="133">
        <f t="shared" si="1"/>
        <v>45619</v>
      </c>
      <c r="Y10" s="133">
        <f t="shared" si="1"/>
        <v>45620</v>
      </c>
      <c r="Z10" s="133">
        <f t="shared" si="1"/>
        <v>45621</v>
      </c>
      <c r="AA10" s="133">
        <f t="shared" si="1"/>
        <v>45622</v>
      </c>
      <c r="AB10" s="133">
        <f t="shared" si="1"/>
        <v>45623</v>
      </c>
      <c r="AC10" s="133">
        <f t="shared" si="1"/>
        <v>45624</v>
      </c>
      <c r="AD10" s="133">
        <f t="shared" si="1"/>
        <v>45625</v>
      </c>
      <c r="AE10" s="133">
        <f t="shared" si="1"/>
        <v>45626</v>
      </c>
      <c r="AF10" s="133"/>
    </row>
    <row r="11" spans="1:32">
      <c r="A11" s="132" t="s">
        <v>147</v>
      </c>
      <c r="B11" s="133">
        <f>B10+30</f>
        <v>45627</v>
      </c>
      <c r="C11" s="133">
        <f t="shared" si="1"/>
        <v>45628</v>
      </c>
      <c r="D11" s="133">
        <f t="shared" si="1"/>
        <v>45629</v>
      </c>
      <c r="E11" s="133">
        <f t="shared" si="1"/>
        <v>45630</v>
      </c>
      <c r="F11" s="133">
        <f t="shared" si="1"/>
        <v>45631</v>
      </c>
      <c r="G11" s="133">
        <f t="shared" si="1"/>
        <v>45632</v>
      </c>
      <c r="H11" s="133">
        <f t="shared" si="1"/>
        <v>45633</v>
      </c>
      <c r="I11" s="133">
        <f t="shared" si="1"/>
        <v>45634</v>
      </c>
      <c r="J11" s="133">
        <f t="shared" si="1"/>
        <v>45635</v>
      </c>
      <c r="K11" s="133">
        <f t="shared" si="1"/>
        <v>45636</v>
      </c>
      <c r="L11" s="133">
        <f t="shared" si="1"/>
        <v>45637</v>
      </c>
      <c r="M11" s="133">
        <f t="shared" si="1"/>
        <v>45638</v>
      </c>
      <c r="N11" s="133">
        <f t="shared" si="1"/>
        <v>45639</v>
      </c>
      <c r="O11" s="133">
        <f t="shared" si="1"/>
        <v>45640</v>
      </c>
      <c r="P11" s="133">
        <f t="shared" si="1"/>
        <v>45641</v>
      </c>
      <c r="Q11" s="133">
        <f t="shared" si="1"/>
        <v>45642</v>
      </c>
      <c r="R11" s="133">
        <f t="shared" si="1"/>
        <v>45643</v>
      </c>
      <c r="S11" s="133">
        <f t="shared" si="1"/>
        <v>45644</v>
      </c>
      <c r="T11" s="133">
        <f t="shared" si="1"/>
        <v>45645</v>
      </c>
      <c r="U11" s="133">
        <f t="shared" si="1"/>
        <v>45646</v>
      </c>
      <c r="V11" s="133">
        <f t="shared" si="1"/>
        <v>45647</v>
      </c>
      <c r="W11" s="133">
        <f t="shared" si="1"/>
        <v>45648</v>
      </c>
      <c r="X11" s="133">
        <f t="shared" si="1"/>
        <v>45649</v>
      </c>
      <c r="Y11" s="133">
        <f t="shared" si="1"/>
        <v>45650</v>
      </c>
      <c r="Z11" s="133">
        <f t="shared" si="1"/>
        <v>45651</v>
      </c>
      <c r="AA11" s="133">
        <f t="shared" ref="AA11:AF11" si="6">Z11+1</f>
        <v>45652</v>
      </c>
      <c r="AB11" s="133">
        <f t="shared" si="6"/>
        <v>45653</v>
      </c>
      <c r="AC11" s="133">
        <f t="shared" si="6"/>
        <v>45654</v>
      </c>
      <c r="AD11" s="133">
        <f t="shared" si="6"/>
        <v>45655</v>
      </c>
      <c r="AE11" s="133">
        <f t="shared" si="6"/>
        <v>45656</v>
      </c>
      <c r="AF11" s="133">
        <f t="shared" si="6"/>
        <v>45657</v>
      </c>
    </row>
    <row r="12" spans="1:32">
      <c r="A12" s="132" t="s">
        <v>148</v>
      </c>
      <c r="B12" s="133">
        <f t="shared" si="3"/>
        <v>45658</v>
      </c>
      <c r="C12" s="133">
        <f t="shared" ref="C12:AF14" si="7">B12+1</f>
        <v>45659</v>
      </c>
      <c r="D12" s="133">
        <f t="shared" si="7"/>
        <v>45660</v>
      </c>
      <c r="E12" s="133">
        <f t="shared" si="7"/>
        <v>45661</v>
      </c>
      <c r="F12" s="133">
        <f t="shared" si="7"/>
        <v>45662</v>
      </c>
      <c r="G12" s="133">
        <f t="shared" si="7"/>
        <v>45663</v>
      </c>
      <c r="H12" s="133">
        <f t="shared" si="7"/>
        <v>45664</v>
      </c>
      <c r="I12" s="133">
        <f t="shared" si="7"/>
        <v>45665</v>
      </c>
      <c r="J12" s="133">
        <f t="shared" si="7"/>
        <v>45666</v>
      </c>
      <c r="K12" s="133">
        <f t="shared" si="7"/>
        <v>45667</v>
      </c>
      <c r="L12" s="133">
        <f t="shared" si="7"/>
        <v>45668</v>
      </c>
      <c r="M12" s="133">
        <f t="shared" si="7"/>
        <v>45669</v>
      </c>
      <c r="N12" s="133">
        <f t="shared" si="7"/>
        <v>45670</v>
      </c>
      <c r="O12" s="133">
        <f t="shared" si="7"/>
        <v>45671</v>
      </c>
      <c r="P12" s="133">
        <f t="shared" si="7"/>
        <v>45672</v>
      </c>
      <c r="Q12" s="133">
        <f t="shared" si="7"/>
        <v>45673</v>
      </c>
      <c r="R12" s="133">
        <f t="shared" si="7"/>
        <v>45674</v>
      </c>
      <c r="S12" s="133">
        <f t="shared" si="7"/>
        <v>45675</v>
      </c>
      <c r="T12" s="133">
        <f t="shared" si="7"/>
        <v>45676</v>
      </c>
      <c r="U12" s="133">
        <f t="shared" si="7"/>
        <v>45677</v>
      </c>
      <c r="V12" s="133">
        <f t="shared" si="7"/>
        <v>45678</v>
      </c>
      <c r="W12" s="133">
        <f t="shared" si="7"/>
        <v>45679</v>
      </c>
      <c r="X12" s="133">
        <f t="shared" si="7"/>
        <v>45680</v>
      </c>
      <c r="Y12" s="133">
        <f t="shared" si="7"/>
        <v>45681</v>
      </c>
      <c r="Z12" s="133">
        <f t="shared" si="7"/>
        <v>45682</v>
      </c>
      <c r="AA12" s="133">
        <f t="shared" si="7"/>
        <v>45683</v>
      </c>
      <c r="AB12" s="133">
        <f t="shared" si="7"/>
        <v>45684</v>
      </c>
      <c r="AC12" s="133">
        <f t="shared" si="7"/>
        <v>45685</v>
      </c>
      <c r="AD12" s="133">
        <f t="shared" si="7"/>
        <v>45686</v>
      </c>
      <c r="AE12" s="133">
        <f t="shared" si="7"/>
        <v>45687</v>
      </c>
      <c r="AF12" s="133">
        <f t="shared" si="7"/>
        <v>45688</v>
      </c>
    </row>
    <row r="13" spans="1:32">
      <c r="A13" s="132" t="s">
        <v>149</v>
      </c>
      <c r="B13" s="133">
        <f t="shared" si="3"/>
        <v>45689</v>
      </c>
      <c r="C13" s="133">
        <f t="shared" si="7"/>
        <v>45690</v>
      </c>
      <c r="D13" s="133">
        <f t="shared" si="7"/>
        <v>45691</v>
      </c>
      <c r="E13" s="133">
        <f t="shared" si="7"/>
        <v>45692</v>
      </c>
      <c r="F13" s="133">
        <f t="shared" si="7"/>
        <v>45693</v>
      </c>
      <c r="G13" s="133">
        <f t="shared" si="7"/>
        <v>45694</v>
      </c>
      <c r="H13" s="133">
        <f t="shared" si="7"/>
        <v>45695</v>
      </c>
      <c r="I13" s="133">
        <f t="shared" si="7"/>
        <v>45696</v>
      </c>
      <c r="J13" s="133">
        <f t="shared" si="7"/>
        <v>45697</v>
      </c>
      <c r="K13" s="133">
        <f t="shared" si="7"/>
        <v>45698</v>
      </c>
      <c r="L13" s="133">
        <f t="shared" si="7"/>
        <v>45699</v>
      </c>
      <c r="M13" s="133">
        <f t="shared" si="7"/>
        <v>45700</v>
      </c>
      <c r="N13" s="133">
        <f t="shared" si="7"/>
        <v>45701</v>
      </c>
      <c r="O13" s="133">
        <f t="shared" si="7"/>
        <v>45702</v>
      </c>
      <c r="P13" s="133">
        <f t="shared" si="7"/>
        <v>45703</v>
      </c>
      <c r="Q13" s="133">
        <f t="shared" si="7"/>
        <v>45704</v>
      </c>
      <c r="R13" s="133">
        <f t="shared" si="7"/>
        <v>45705</v>
      </c>
      <c r="S13" s="133">
        <f t="shared" si="7"/>
        <v>45706</v>
      </c>
      <c r="T13" s="133">
        <f t="shared" si="7"/>
        <v>45707</v>
      </c>
      <c r="U13" s="133">
        <f t="shared" si="7"/>
        <v>45708</v>
      </c>
      <c r="V13" s="133">
        <f t="shared" si="7"/>
        <v>45709</v>
      </c>
      <c r="W13" s="133">
        <f t="shared" si="7"/>
        <v>45710</v>
      </c>
      <c r="X13" s="133">
        <f t="shared" si="7"/>
        <v>45711</v>
      </c>
      <c r="Y13" s="133">
        <f t="shared" si="7"/>
        <v>45712</v>
      </c>
      <c r="Z13" s="133">
        <f t="shared" si="7"/>
        <v>45713</v>
      </c>
      <c r="AA13" s="133">
        <f t="shared" si="7"/>
        <v>45714</v>
      </c>
      <c r="AB13" s="133">
        <f t="shared" si="7"/>
        <v>45715</v>
      </c>
      <c r="AC13" s="133">
        <f t="shared" si="7"/>
        <v>45716</v>
      </c>
      <c r="AD13" s="133"/>
      <c r="AE13" s="133"/>
      <c r="AF13" s="133"/>
    </row>
    <row r="14" spans="1:32">
      <c r="A14" s="132" t="s">
        <v>150</v>
      </c>
      <c r="B14" s="133">
        <f>B13+28</f>
        <v>45717</v>
      </c>
      <c r="C14" s="133">
        <f t="shared" si="7"/>
        <v>45718</v>
      </c>
      <c r="D14" s="133">
        <f t="shared" si="7"/>
        <v>45719</v>
      </c>
      <c r="E14" s="133">
        <f t="shared" si="7"/>
        <v>45720</v>
      </c>
      <c r="F14" s="133">
        <f t="shared" si="7"/>
        <v>45721</v>
      </c>
      <c r="G14" s="133">
        <f t="shared" si="7"/>
        <v>45722</v>
      </c>
      <c r="H14" s="133">
        <f t="shared" si="7"/>
        <v>45723</v>
      </c>
      <c r="I14" s="133">
        <f t="shared" si="7"/>
        <v>45724</v>
      </c>
      <c r="J14" s="133">
        <f t="shared" si="7"/>
        <v>45725</v>
      </c>
      <c r="K14" s="133">
        <f t="shared" si="7"/>
        <v>45726</v>
      </c>
      <c r="L14" s="133">
        <f t="shared" si="7"/>
        <v>45727</v>
      </c>
      <c r="M14" s="133">
        <f t="shared" si="7"/>
        <v>45728</v>
      </c>
      <c r="N14" s="133">
        <f t="shared" si="7"/>
        <v>45729</v>
      </c>
      <c r="O14" s="133">
        <f t="shared" si="7"/>
        <v>45730</v>
      </c>
      <c r="P14" s="133">
        <f t="shared" si="7"/>
        <v>45731</v>
      </c>
      <c r="Q14" s="133">
        <f t="shared" si="7"/>
        <v>45732</v>
      </c>
      <c r="R14" s="133">
        <f t="shared" si="7"/>
        <v>45733</v>
      </c>
      <c r="S14" s="133">
        <f t="shared" si="7"/>
        <v>45734</v>
      </c>
      <c r="T14" s="133">
        <f t="shared" si="7"/>
        <v>45735</v>
      </c>
      <c r="U14" s="133">
        <f t="shared" si="7"/>
        <v>45736</v>
      </c>
      <c r="V14" s="133">
        <f t="shared" si="7"/>
        <v>45737</v>
      </c>
      <c r="W14" s="133">
        <f t="shared" si="7"/>
        <v>45738</v>
      </c>
      <c r="X14" s="133">
        <f t="shared" si="7"/>
        <v>45739</v>
      </c>
      <c r="Y14" s="133">
        <f t="shared" si="7"/>
        <v>45740</v>
      </c>
      <c r="Z14" s="133">
        <f t="shared" si="7"/>
        <v>45741</v>
      </c>
      <c r="AA14" s="133">
        <f t="shared" si="7"/>
        <v>45742</v>
      </c>
      <c r="AB14" s="133">
        <f t="shared" si="7"/>
        <v>45743</v>
      </c>
      <c r="AC14" s="133">
        <f t="shared" si="7"/>
        <v>45744</v>
      </c>
      <c r="AD14" s="133">
        <f t="shared" si="7"/>
        <v>45745</v>
      </c>
      <c r="AE14" s="133">
        <f t="shared" si="7"/>
        <v>45746</v>
      </c>
      <c r="AF14" s="133">
        <f t="shared" si="7"/>
        <v>45747</v>
      </c>
    </row>
    <row r="15" spans="1:32" s="137" customFormat="1">
      <c r="A15" s="134"/>
      <c r="B15" s="135"/>
      <c r="C15" s="135"/>
      <c r="D15" s="135"/>
      <c r="E15" s="135"/>
      <c r="F15" s="135"/>
      <c r="G15" s="135"/>
      <c r="H15" s="135"/>
      <c r="I15" s="135"/>
      <c r="J15" s="135"/>
      <c r="K15" s="135"/>
      <c r="L15" s="135"/>
      <c r="M15" s="135"/>
      <c r="N15" s="135"/>
      <c r="O15" s="135"/>
      <c r="P15" s="135"/>
      <c r="Q15" s="135"/>
      <c r="R15" s="136"/>
      <c r="S15" s="136"/>
      <c r="T15" s="136"/>
      <c r="U15" s="136"/>
      <c r="V15" s="136"/>
      <c r="W15" s="136"/>
      <c r="X15" s="136"/>
      <c r="Y15" s="136"/>
      <c r="Z15" s="136"/>
      <c r="AA15" s="136"/>
      <c r="AB15" s="136"/>
      <c r="AC15" s="136"/>
      <c r="AD15" s="136"/>
      <c r="AE15" s="136"/>
      <c r="AF15" s="136"/>
    </row>
    <row r="16" spans="1:32" s="137" customFormat="1">
      <c r="A16" s="138">
        <v>1</v>
      </c>
      <c r="B16" s="139">
        <v>2</v>
      </c>
      <c r="C16" s="138">
        <v>3</v>
      </c>
      <c r="D16" s="139">
        <v>4</v>
      </c>
      <c r="E16" s="138">
        <v>5</v>
      </c>
      <c r="F16" s="139">
        <v>6</v>
      </c>
      <c r="G16" s="138">
        <v>7</v>
      </c>
      <c r="H16" s="139">
        <v>8</v>
      </c>
      <c r="I16" s="138">
        <v>9</v>
      </c>
      <c r="J16" s="139">
        <v>10</v>
      </c>
      <c r="K16" s="138">
        <v>11</v>
      </c>
      <c r="L16" s="139">
        <v>12</v>
      </c>
      <c r="M16" s="138">
        <v>13</v>
      </c>
      <c r="N16" s="139">
        <v>14</v>
      </c>
      <c r="O16" s="138">
        <v>15</v>
      </c>
      <c r="P16" s="139">
        <v>16</v>
      </c>
      <c r="Q16" s="138">
        <v>17</v>
      </c>
      <c r="R16" s="139">
        <v>18</v>
      </c>
      <c r="S16" s="138">
        <v>19</v>
      </c>
      <c r="T16" s="139">
        <v>20</v>
      </c>
      <c r="U16" s="136"/>
      <c r="V16" s="136"/>
      <c r="W16" s="136"/>
      <c r="X16" s="136"/>
      <c r="Y16" s="136"/>
      <c r="Z16" s="136"/>
      <c r="AA16" s="136"/>
      <c r="AB16" s="136"/>
      <c r="AC16" s="136"/>
      <c r="AD16" s="136"/>
      <c r="AE16" s="136"/>
      <c r="AF16" s="136"/>
    </row>
    <row r="17" spans="1:32" s="143" customFormat="1">
      <c r="A17" s="140" t="s">
        <v>201</v>
      </c>
      <c r="B17" s="141"/>
      <c r="C17" s="141"/>
      <c r="D17" s="141"/>
      <c r="E17" s="141"/>
      <c r="F17" s="141"/>
      <c r="G17" s="141"/>
      <c r="H17" s="141"/>
      <c r="I17" s="141"/>
      <c r="J17" s="141"/>
      <c r="K17" s="141"/>
      <c r="L17" s="141"/>
      <c r="M17" s="141"/>
      <c r="N17" s="141"/>
      <c r="O17" s="141"/>
      <c r="P17" s="141"/>
      <c r="Q17" s="141"/>
      <c r="R17" s="142"/>
      <c r="S17" s="142"/>
      <c r="T17" s="142"/>
      <c r="U17" s="142"/>
      <c r="V17" s="142"/>
      <c r="W17" s="142"/>
      <c r="X17" s="142"/>
      <c r="Y17" s="142"/>
      <c r="Z17" s="142"/>
      <c r="AA17" s="142"/>
      <c r="AB17" s="142"/>
      <c r="AC17" s="142"/>
      <c r="AD17" s="142"/>
      <c r="AE17" s="142"/>
      <c r="AF17" s="142"/>
    </row>
    <row r="18" spans="1:32">
      <c r="A18" s="144" t="s">
        <v>151</v>
      </c>
      <c r="B18" s="144" t="s">
        <v>12</v>
      </c>
      <c r="C18" s="144" t="s">
        <v>13</v>
      </c>
      <c r="D18" s="144" t="s">
        <v>152</v>
      </c>
      <c r="E18" s="144" t="s">
        <v>14</v>
      </c>
      <c r="F18" s="144" t="s">
        <v>16</v>
      </c>
      <c r="G18" s="144" t="s">
        <v>17</v>
      </c>
      <c r="H18" s="144" t="s">
        <v>18</v>
      </c>
      <c r="I18" s="144" t="s">
        <v>19</v>
      </c>
      <c r="J18" s="145" t="s">
        <v>153</v>
      </c>
      <c r="K18" s="146" t="s">
        <v>21</v>
      </c>
      <c r="L18" s="147" t="s">
        <v>22</v>
      </c>
      <c r="M18" s="147" t="s">
        <v>23</v>
      </c>
      <c r="N18" s="145" t="s">
        <v>154</v>
      </c>
      <c r="O18" s="148" t="s">
        <v>25</v>
      </c>
      <c r="P18" s="148" t="s">
        <v>26</v>
      </c>
      <c r="Q18" s="132"/>
      <c r="R18" s="132"/>
      <c r="S18" s="149"/>
      <c r="T18" s="149"/>
    </row>
    <row r="19" spans="1:32">
      <c r="A19" s="150">
        <v>45292</v>
      </c>
      <c r="B19" s="150">
        <v>45300</v>
      </c>
      <c r="C19" s="150">
        <v>45333</v>
      </c>
      <c r="D19" s="150">
        <v>45345</v>
      </c>
      <c r="E19" s="150">
        <v>45371</v>
      </c>
      <c r="F19" s="150">
        <v>45411</v>
      </c>
      <c r="G19" s="150">
        <v>45415</v>
      </c>
      <c r="H19" s="150">
        <v>45416</v>
      </c>
      <c r="I19" s="150">
        <v>45417</v>
      </c>
      <c r="J19" s="151">
        <v>45488</v>
      </c>
      <c r="K19" s="152">
        <v>45515</v>
      </c>
      <c r="L19" s="153">
        <v>45551</v>
      </c>
      <c r="M19" s="153">
        <v>45557</v>
      </c>
      <c r="N19" s="151">
        <v>45579</v>
      </c>
      <c r="O19" s="154">
        <v>45599</v>
      </c>
      <c r="P19" s="198">
        <v>45619</v>
      </c>
      <c r="Q19" s="149"/>
      <c r="R19" s="149"/>
      <c r="S19" s="149"/>
      <c r="T19" s="149"/>
    </row>
    <row r="20" spans="1:32">
      <c r="A20" s="131" t="s">
        <v>202</v>
      </c>
      <c r="C20" s="155"/>
      <c r="E20" s="155"/>
      <c r="P20" s="155"/>
    </row>
    <row r="21" spans="1:32">
      <c r="A21" s="156" t="s">
        <v>151</v>
      </c>
      <c r="B21" s="156" t="s">
        <v>12</v>
      </c>
      <c r="C21" s="157"/>
      <c r="D21" s="157"/>
      <c r="E21" s="157"/>
      <c r="F21" s="157"/>
      <c r="G21" s="157"/>
      <c r="H21" s="157"/>
      <c r="I21" s="157"/>
      <c r="J21" s="157"/>
      <c r="K21" s="157"/>
      <c r="L21" s="157"/>
      <c r="M21" s="157"/>
      <c r="N21" s="157"/>
      <c r="O21" s="157"/>
      <c r="P21" s="157"/>
      <c r="Q21" s="157"/>
      <c r="R21" s="158"/>
      <c r="S21" s="158"/>
      <c r="T21" s="158"/>
    </row>
    <row r="22" spans="1:32">
      <c r="A22" s="159">
        <v>45658</v>
      </c>
      <c r="B22" s="159">
        <v>45670</v>
      </c>
      <c r="C22" s="133"/>
      <c r="D22" s="133"/>
      <c r="E22" s="133"/>
      <c r="F22" s="133"/>
      <c r="G22" s="133"/>
      <c r="H22" s="133"/>
      <c r="I22" s="133"/>
      <c r="J22" s="133"/>
      <c r="K22" s="133"/>
      <c r="L22" s="133"/>
      <c r="M22" s="133"/>
      <c r="N22" s="133"/>
      <c r="O22" s="133"/>
      <c r="P22" s="133"/>
      <c r="Q22" s="133"/>
      <c r="R22" s="133"/>
      <c r="S22" s="133"/>
      <c r="T22" s="133"/>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【4月】月集計表</vt:lpstr>
      <vt:lpstr>【5月】月集計表</vt:lpstr>
      <vt:lpstr>【6月】月集計表</vt:lpstr>
      <vt:lpstr>【年集計表（まとめ）】</vt:lpstr>
      <vt:lpstr>【年集計表（TR)】</vt:lpstr>
      <vt:lpstr>【年集計表（多能工化)】</vt:lpstr>
      <vt:lpstr>日付</vt:lpstr>
      <vt:lpstr>【4月】月集計表!Print_Area</vt:lpstr>
      <vt:lpstr>【5月】月集計表!Print_Area</vt:lpstr>
      <vt:lpstr>【6月】月集計表!Print_Area</vt:lpstr>
      <vt:lpstr>'【年集計表（TR)】'!Print_Area</vt:lpstr>
      <vt:lpstr>'【年集計表（多能工化)】'!Print_Area</vt:lpstr>
      <vt:lpstr>祝日1</vt:lpstr>
      <vt:lpstr>祝日2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CLARINet</dc:creator>
  <cp:lastModifiedBy>全森　担い手02（折原）</cp:lastModifiedBy>
  <cp:lastPrinted>2024-02-22T01:26:48Z</cp:lastPrinted>
  <dcterms:created xsi:type="dcterms:W3CDTF">2020-09-23T05:36:14Z</dcterms:created>
  <dcterms:modified xsi:type="dcterms:W3CDTF">2024-02-22T02:49:21Z</dcterms:modified>
</cp:coreProperties>
</file>